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charts/chart2.xml" ContentType="application/vnd.openxmlformats-officedocument.drawingml.chart+xml"/>
  <Default Extension="jpeg" ContentType="image/jpeg"/>
  <Default Extension="xls" ContentType="application/vnd.ms-exce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1890" windowWidth="11850" windowHeight="5955" tabRatio="998" firstSheet="12" activeTab="21"/>
  </bookViews>
  <sheets>
    <sheet name="MENU" sheetId="18" r:id="rId1"/>
    <sheet name="form-tablicowa" sheetId="4" r:id="rId2"/>
    <sheet name="uczniowie" sheetId="5" r:id="rId3"/>
    <sheet name="oceny" sheetId="6" r:id="rId4"/>
    <sheet name="lewy,wielkie litery" sheetId="7" r:id="rId5"/>
    <sheet name="suma_jezeli" sheetId="8" r:id="rId6"/>
    <sheet name="zlacz teksty" sheetId="9" r:id="rId7"/>
    <sheet name="lewy,wielkie litery,jezeli" sheetId="10" r:id="rId8"/>
    <sheet name="rok,jezeli" sheetId="11" r:id="rId9"/>
    <sheet name="jezeli,oraz" sheetId="12" r:id="rId10"/>
    <sheet name="dzien,miesiac,rok" sheetId="13" r:id="rId11"/>
    <sheet name="%ogólu" sheetId="14" r:id="rId12"/>
    <sheet name="%ogołu2" sheetId="15" r:id="rId13"/>
    <sheet name="suma_jezeli2" sheetId="16" r:id="rId14"/>
    <sheet name="suma_jezeli3" sheetId="17" r:id="rId15"/>
    <sheet name="formatowanie" sheetId="1" r:id="rId16"/>
    <sheet name="warunek2" sheetId="19" r:id="rId17"/>
    <sheet name="wykres" sheetId="20" r:id="rId18"/>
    <sheet name="szukaj wyniku" sheetId="21" r:id="rId19"/>
    <sheet name="wykres2" sheetId="2" r:id="rId20"/>
    <sheet name="lokaty,wykres" sheetId="22" r:id="rId21"/>
    <sheet name="wykres3" sheetId="3" r:id="rId22"/>
    <sheet name="wykres itd" sheetId="23" r:id="rId23"/>
    <sheet name="y=ax+b" sheetId="26" r:id="rId24"/>
    <sheet name="y=axx+bx+c" sheetId="27" r:id="rId25"/>
    <sheet name="powierzchnia" sheetId="28" r:id="rId26"/>
    <sheet name="uczniowie (2)" sheetId="29" r:id="rId27"/>
    <sheet name="sklepy" sheetId="30" r:id="rId28"/>
    <sheet name="CZYNSZ" sheetId="31" r:id="rId29"/>
    <sheet name="banany" sheetId="32" r:id="rId30"/>
    <sheet name="autokomis" sheetId="33" r:id="rId31"/>
  </sheets>
  <externalReferences>
    <externalReference r:id="rId32"/>
  </externalReferences>
  <definedNames>
    <definedName name="_par1">#REF!</definedName>
    <definedName name="_par2">#REF!</definedName>
    <definedName name="_VAT7">#REF!</definedName>
    <definedName name="_wsk1">#REF!</definedName>
    <definedName name="_wsk11">10%</definedName>
    <definedName name="_wsk2">#REF!</definedName>
    <definedName name="_wsk21">20%</definedName>
    <definedName name="cena_hurtowa">banany!$C$14</definedName>
    <definedName name="ilosc_wszystko">banany!$C$13</definedName>
    <definedName name="lata">#REF!</definedName>
    <definedName name="latka">5</definedName>
    <definedName name="marza">banany!$F$13:$F$18</definedName>
    <definedName name="p_1">#REF!</definedName>
    <definedName name="p_10">#REF!</definedName>
    <definedName name="p_11">#REF!</definedName>
    <definedName name="p_12">#REF!</definedName>
    <definedName name="p_13">#REF!</definedName>
    <definedName name="p_14">#REF!</definedName>
    <definedName name="p_15">#REF!</definedName>
    <definedName name="p_16">#REF!</definedName>
    <definedName name="p_17">#REF!</definedName>
    <definedName name="p_18">#REF!</definedName>
    <definedName name="p_19">#REF!</definedName>
    <definedName name="p_20">#REF!</definedName>
    <definedName name="p_21">#REF!</definedName>
    <definedName name="p_22">#REF!</definedName>
    <definedName name="p_23">#REF!</definedName>
    <definedName name="p_24">#REF!</definedName>
    <definedName name="p_25">#REF!</definedName>
    <definedName name="p_26">#REF!</definedName>
    <definedName name="p_27">#REF!</definedName>
    <definedName name="p_29">#REF!</definedName>
    <definedName name="p_30">#REF!</definedName>
    <definedName name="p_31">#REF!</definedName>
    <definedName name="p_32">#REF!</definedName>
    <definedName name="p_33">#REF!</definedName>
    <definedName name="p_34">#REF!</definedName>
    <definedName name="p_35">#REF!</definedName>
    <definedName name="p_36">#REF!</definedName>
    <definedName name="p_37">#REF!</definedName>
    <definedName name="p_38">#REF!</definedName>
    <definedName name="p_39">#REF!</definedName>
    <definedName name="p_4">#REF!</definedName>
    <definedName name="p_40">#REF!</definedName>
    <definedName name="p_41">#REF!</definedName>
    <definedName name="p_42">#REF!</definedName>
    <definedName name="p_43">#REF!</definedName>
    <definedName name="p_44">#REF!</definedName>
    <definedName name="p_45">#REF!</definedName>
    <definedName name="p_46">#REF!</definedName>
    <definedName name="p_47">#REF!</definedName>
    <definedName name="p_48">#REF!</definedName>
    <definedName name="p_49">#REF!</definedName>
    <definedName name="p_50">#REF!</definedName>
    <definedName name="p_51">#REF!</definedName>
    <definedName name="p_52">#REF!</definedName>
    <definedName name="p_53">#REF!</definedName>
    <definedName name="p_54">#REF!</definedName>
    <definedName name="p_55">#REF!</definedName>
    <definedName name="p_56">#REF!</definedName>
    <definedName name="p_57">#REF!</definedName>
    <definedName name="p_58">#REF!</definedName>
    <definedName name="p_59">#REF!</definedName>
    <definedName name="p_60">#REF!</definedName>
    <definedName name="p_61">#REF!</definedName>
    <definedName name="p_62">#REF!</definedName>
    <definedName name="p_63">#REF!</definedName>
    <definedName name="p_64">#REF!</definedName>
    <definedName name="p_65">#REF!</definedName>
    <definedName name="p_66">#REF!</definedName>
    <definedName name="p_67">#REF!</definedName>
    <definedName name="p_68">#REF!</definedName>
    <definedName name="p_69">#REF!</definedName>
    <definedName name="p_7">#REF!</definedName>
    <definedName name="p_70">#REF!</definedName>
    <definedName name="p_71">#REF!</definedName>
    <definedName name="p_72">#REF!</definedName>
    <definedName name="p_73">#REF!</definedName>
    <definedName name="p_74">#REF!</definedName>
    <definedName name="p_75">#REF!</definedName>
    <definedName name="p_76">#REF!</definedName>
    <definedName name="p_77">#REF!</definedName>
    <definedName name="p_78">#REF!</definedName>
    <definedName name="p_79">#REF!</definedName>
    <definedName name="p_8">#REF!</definedName>
    <definedName name="p_80">#REF!</definedName>
    <definedName name="p_81">#REF!</definedName>
    <definedName name="p_82">#REF!</definedName>
    <definedName name="p_83">#REF!</definedName>
    <definedName name="p_84">#REF!</definedName>
    <definedName name="p_85">#REF!</definedName>
    <definedName name="p_86">#REF!</definedName>
    <definedName name="p_87">#REF!</definedName>
    <definedName name="p_88">#REF!</definedName>
    <definedName name="p_89">#REF!</definedName>
    <definedName name="p_9">#REF!</definedName>
    <definedName name="p_90">#REF!</definedName>
    <definedName name="p_91">#REF!</definedName>
    <definedName name="p_92">#REF!</definedName>
    <definedName name="p_93">#REF!</definedName>
    <definedName name="p_94">#REF!</definedName>
    <definedName name="p_95">#REF!</definedName>
    <definedName name="p_96">#REF!</definedName>
    <definedName name="p_97">#REF!</definedName>
    <definedName name="p_98">#REF!</definedName>
    <definedName name="p_99">#REF!</definedName>
    <definedName name="param12">50</definedName>
    <definedName name="param22">70</definedName>
    <definedName name="Płaca_zasadnicza">#REF!</definedName>
    <definedName name="stanowiska">#REF!</definedName>
    <definedName name="staż">#REF!</definedName>
    <definedName name="Tabeleczka">[1]Kontrahenci!$B$2:$E$17</definedName>
    <definedName name="wartość1">#REF!</definedName>
    <definedName name="wartość2">#REF!</definedName>
    <definedName name="wielkosc_sprzedazy">banany!$G$12:$L$12</definedName>
    <definedName name="ws">"średnie"</definedName>
    <definedName name="wyksz">#REF!</definedName>
  </definedNames>
  <calcPr calcId="125725"/>
</workbook>
</file>

<file path=xl/calcChain.xml><?xml version="1.0" encoding="utf-8"?>
<calcChain xmlns="http://schemas.openxmlformats.org/spreadsheetml/2006/main">
  <c r="G7" i="3"/>
  <c r="G8"/>
  <c r="G9"/>
  <c r="G10"/>
  <c r="G6"/>
  <c r="D11"/>
  <c r="E11"/>
  <c r="F11"/>
  <c r="C11"/>
  <c r="D13" i="2"/>
  <c r="E13"/>
  <c r="C13"/>
  <c r="E7"/>
  <c r="E8"/>
  <c r="E9"/>
  <c r="E10"/>
  <c r="E11"/>
  <c r="E12"/>
  <c r="E6"/>
  <c r="D7" i="7"/>
  <c r="D8"/>
  <c r="D9"/>
  <c r="D10"/>
  <c r="D11"/>
  <c r="D12"/>
  <c r="D13"/>
  <c r="D14"/>
  <c r="D6"/>
  <c r="E7" i="20"/>
  <c r="E8"/>
  <c r="E9"/>
  <c r="E10"/>
  <c r="E11"/>
  <c r="E12"/>
  <c r="E6"/>
  <c r="D12" i="19"/>
  <c r="D10"/>
  <c r="F28" i="17"/>
  <c r="F29"/>
  <c r="F30"/>
  <c r="F31"/>
  <c r="F32"/>
  <c r="F27"/>
  <c r="C20" i="16"/>
  <c r="F14"/>
  <c r="F7"/>
  <c r="F11"/>
  <c r="F18"/>
  <c r="F13"/>
  <c r="F17"/>
  <c r="F12"/>
  <c r="F16"/>
  <c r="F9"/>
  <c r="F8"/>
  <c r="F10"/>
  <c r="F15"/>
  <c r="H10" i="15"/>
  <c r="H11"/>
  <c r="H12"/>
  <c r="H13"/>
  <c r="H14"/>
  <c r="H15"/>
  <c r="H16"/>
  <c r="H17"/>
  <c r="H18"/>
  <c r="H19"/>
  <c r="H9"/>
  <c r="G20"/>
  <c r="G10"/>
  <c r="G11"/>
  <c r="G12"/>
  <c r="G13"/>
  <c r="G14"/>
  <c r="G15"/>
  <c r="G16"/>
  <c r="G17"/>
  <c r="G18"/>
  <c r="G19"/>
  <c r="G9"/>
  <c r="J15" i="14"/>
  <c r="J16"/>
  <c r="J14"/>
  <c r="I17"/>
  <c r="J8"/>
  <c r="J9"/>
  <c r="J7"/>
  <c r="J10" s="1"/>
  <c r="I10"/>
  <c r="F10" i="12"/>
  <c r="F11"/>
  <c r="F12"/>
  <c r="F13"/>
  <c r="F14"/>
  <c r="F15"/>
  <c r="F16"/>
  <c r="F17"/>
  <c r="F9"/>
  <c r="E8" i="11"/>
  <c r="E9"/>
  <c r="E10"/>
  <c r="E11"/>
  <c r="E12"/>
  <c r="E13"/>
  <c r="E14"/>
  <c r="E15"/>
  <c r="E7"/>
  <c r="F7" s="1"/>
  <c r="H15" i="10"/>
  <c r="H16"/>
  <c r="H17"/>
  <c r="H18"/>
  <c r="H19"/>
  <c r="H20"/>
  <c r="H21"/>
  <c r="H22"/>
  <c r="H14"/>
  <c r="G15"/>
  <c r="G16"/>
  <c r="G17"/>
  <c r="G18"/>
  <c r="G19"/>
  <c r="G20"/>
  <c r="G21"/>
  <c r="G22"/>
  <c r="G14"/>
  <c r="J15"/>
  <c r="J16"/>
  <c r="J17"/>
  <c r="J18"/>
  <c r="J19"/>
  <c r="J20"/>
  <c r="J21"/>
  <c r="J22"/>
  <c r="J14"/>
  <c r="I15"/>
  <c r="I16"/>
  <c r="I17"/>
  <c r="I18"/>
  <c r="I19"/>
  <c r="I20"/>
  <c r="I21"/>
  <c r="I22"/>
  <c r="I14"/>
  <c r="E26" i="8"/>
  <c r="E25"/>
  <c r="E24"/>
  <c r="F6" i="7"/>
  <c r="F8" i="9"/>
  <c r="F9"/>
  <c r="F10"/>
  <c r="F11"/>
  <c r="F12"/>
  <c r="F13"/>
  <c r="F14"/>
  <c r="F15"/>
  <c r="F16"/>
  <c r="F7"/>
  <c r="E22" i="8"/>
  <c r="F10"/>
  <c r="F11"/>
  <c r="F12"/>
  <c r="F13"/>
  <c r="F14"/>
  <c r="F15"/>
  <c r="F16"/>
  <c r="F17"/>
  <c r="F18"/>
  <c r="F9"/>
  <c r="F7" i="7"/>
  <c r="F8"/>
  <c r="F9"/>
  <c r="F10"/>
  <c r="F11"/>
  <c r="F12"/>
  <c r="F13"/>
  <c r="F14"/>
  <c r="G7"/>
  <c r="G8"/>
  <c r="G9"/>
  <c r="G10"/>
  <c r="G11"/>
  <c r="G12"/>
  <c r="G13"/>
  <c r="G14"/>
  <c r="G6"/>
  <c r="B17"/>
  <c r="C17"/>
  <c r="B18"/>
  <c r="C18"/>
  <c r="B19"/>
  <c r="C19"/>
  <c r="B20"/>
  <c r="C20"/>
  <c r="B21"/>
  <c r="C21"/>
  <c r="B22"/>
  <c r="C22"/>
  <c r="B23"/>
  <c r="C23"/>
  <c r="B24"/>
  <c r="C24"/>
  <c r="C16"/>
  <c r="B16"/>
  <c r="E7" i="6"/>
  <c r="F7"/>
  <c r="G7"/>
  <c r="H7"/>
  <c r="E8"/>
  <c r="F8"/>
  <c r="G8"/>
  <c r="H8"/>
  <c r="E9"/>
  <c r="F9"/>
  <c r="G9"/>
  <c r="H9"/>
  <c r="E10"/>
  <c r="F10"/>
  <c r="G10"/>
  <c r="H10"/>
  <c r="E11"/>
  <c r="F11"/>
  <c r="G11"/>
  <c r="H11"/>
  <c r="E12"/>
  <c r="F12"/>
  <c r="G12"/>
  <c r="H12"/>
  <c r="D12"/>
  <c r="D24" s="1"/>
  <c r="D11"/>
  <c r="D23" s="1"/>
  <c r="D10"/>
  <c r="D22" s="1"/>
  <c r="D9"/>
  <c r="D21" s="1"/>
  <c r="D8"/>
  <c r="D20" s="1"/>
  <c r="D7"/>
  <c r="G12" i="4"/>
  <c r="G7"/>
  <c r="G8"/>
  <c r="G9"/>
  <c r="G10"/>
  <c r="G11"/>
  <c r="G6"/>
  <c r="D14" i="10"/>
  <c r="D15"/>
  <c r="D16"/>
  <c r="D17"/>
  <c r="D18"/>
  <c r="D19"/>
  <c r="D20"/>
  <c r="D21"/>
  <c r="D22"/>
  <c r="C6" i="8"/>
  <c r="D19" i="6" l="1"/>
</calcChain>
</file>

<file path=xl/comments1.xml><?xml version="1.0" encoding="utf-8"?>
<comments xmlns="http://schemas.openxmlformats.org/spreadsheetml/2006/main">
  <authors>
    <author>kulikowski</author>
  </authors>
  <commentList>
    <comment ref="G6" authorId="0">
      <text>
        <r>
          <rPr>
            <b/>
            <sz val="8"/>
            <color indexed="81"/>
            <rFont val="Tahoma"/>
            <charset val="238"/>
          </rPr>
          <t>kulikowski:</t>
        </r>
        <r>
          <rPr>
            <sz val="8"/>
            <color indexed="81"/>
            <rFont val="Tahoma"/>
            <charset val="238"/>
          </rPr>
          <t xml:space="preserve">
W komórce ma się pojawiać "Tak" jeśli przysługuje w tym roku nagroda 
NIE jeśli nagroda nie przysługuje
</t>
        </r>
      </text>
    </comment>
  </commentList>
</comments>
</file>

<file path=xl/comments2.xml><?xml version="1.0" encoding="utf-8"?>
<comments xmlns="http://schemas.openxmlformats.org/spreadsheetml/2006/main">
  <authors>
    <author>kulikowski</author>
  </authors>
  <commentList>
    <comment ref="F8" authorId="0">
      <text>
        <r>
          <rPr>
            <b/>
            <sz val="8"/>
            <color indexed="81"/>
            <rFont val="Tahoma"/>
            <charset val="238"/>
          </rPr>
          <t>kulikowski:</t>
        </r>
        <r>
          <rPr>
            <sz val="8"/>
            <color indexed="81"/>
            <rFont val="Tahoma"/>
            <charset val="238"/>
          </rPr>
          <t xml:space="preserve">
Tak jeśli ma otrzymać 
Nie jeśli nie spełnia warunków przyznania
</t>
        </r>
      </text>
    </comment>
  </commentList>
</comments>
</file>

<file path=xl/comments3.xml><?xml version="1.0" encoding="utf-8"?>
<comments xmlns="http://schemas.openxmlformats.org/spreadsheetml/2006/main">
  <authors>
    <author>kulikowski</author>
  </authors>
  <commentList>
    <comment ref="G13" authorId="0">
      <text>
        <r>
          <rPr>
            <sz val="8"/>
            <color indexed="81"/>
            <rFont val="Tahoma"/>
            <charset val="238"/>
          </rPr>
          <t xml:space="preserve">W tym przypadku  
</t>
        </r>
        <r>
          <rPr>
            <b/>
            <sz val="8"/>
            <color indexed="81"/>
            <rFont val="Tahoma"/>
            <family val="2"/>
          </rPr>
          <t xml:space="preserve">Zysk = kwota, którą uzyskamy po sprzedaży danej ilości towaru z daną marżą 
            - kwota, którą zapłaciliśmy za 10 000 sztuk po cenie hurtowej
Zysk = 
</t>
        </r>
        <r>
          <rPr>
            <sz val="8"/>
            <color indexed="81"/>
            <rFont val="Tahoma"/>
            <charset val="238"/>
          </rPr>
          <t xml:space="preserve">             </t>
        </r>
        <r>
          <rPr>
            <b/>
            <sz val="8"/>
            <color indexed="56"/>
            <rFont val="Tahoma"/>
            <family val="2"/>
          </rPr>
          <t>ilość_sprzedana</t>
        </r>
        <r>
          <rPr>
            <b/>
            <sz val="8"/>
            <color indexed="10"/>
            <rFont val="Tahoma"/>
            <family val="2"/>
          </rPr>
          <t>*cena_hurtowa+</t>
        </r>
        <r>
          <rPr>
            <b/>
            <sz val="8"/>
            <color indexed="56"/>
            <rFont val="Tahoma"/>
            <family val="2"/>
          </rPr>
          <t>ilość_sprzedana</t>
        </r>
        <r>
          <rPr>
            <b/>
            <sz val="8"/>
            <color indexed="10"/>
            <rFont val="Tahoma"/>
            <family val="2"/>
          </rPr>
          <t xml:space="preserve">*cena_hurtowa*marża
             -  ilość*cena_hurtowa
</t>
        </r>
        <r>
          <rPr>
            <b/>
            <sz val="8"/>
            <color indexed="56"/>
            <rFont val="Tahoma"/>
            <family val="2"/>
          </rPr>
          <t>ilość_sprzedana = %wielkość_sprzedaży*ilość</t>
        </r>
      </text>
    </comment>
  </commentList>
</comments>
</file>

<file path=xl/sharedStrings.xml><?xml version="1.0" encoding="utf-8"?>
<sst xmlns="http://schemas.openxmlformats.org/spreadsheetml/2006/main" count="980" uniqueCount="523">
  <si>
    <t xml:space="preserve">  </t>
  </si>
  <si>
    <t>Lp.</t>
  </si>
  <si>
    <t>Nazwa artykułu</t>
  </si>
  <si>
    <t>Jednostka miary</t>
  </si>
  <si>
    <t>Cena jednostkowa</t>
  </si>
  <si>
    <t>Ilość</t>
  </si>
  <si>
    <t>Wartość</t>
  </si>
  <si>
    <t>Pościel</t>
  </si>
  <si>
    <t>komplet 140 × 200 cm</t>
  </si>
  <si>
    <t>komplet 160 × 200 cm</t>
  </si>
  <si>
    <t>Ręcznik</t>
  </si>
  <si>
    <t>szt. 40 × 100 cm</t>
  </si>
  <si>
    <t>szt. 60 × 120 cm</t>
  </si>
  <si>
    <t>Obrus</t>
  </si>
  <si>
    <t>szt. 140 × 200 cm</t>
  </si>
  <si>
    <t>Ściereczka</t>
  </si>
  <si>
    <t>szt. 50 × 100 cm</t>
  </si>
  <si>
    <t>Razem</t>
  </si>
  <si>
    <t>arkusz do zadania oceny</t>
  </si>
  <si>
    <t>Nazwisko</t>
  </si>
  <si>
    <t>Ocena</t>
  </si>
  <si>
    <t>Religia</t>
  </si>
  <si>
    <t>W-f</t>
  </si>
  <si>
    <t>Matematyka</t>
  </si>
  <si>
    <t>Technologia informacyjna</t>
  </si>
  <si>
    <t>Upowszechnianie informacji</t>
  </si>
  <si>
    <t>Budzichowski Jarosław</t>
  </si>
  <si>
    <t>Czajkowski Łukasz</t>
  </si>
  <si>
    <t>Czapliński Piotr Paweł</t>
  </si>
  <si>
    <t>Falton Zdzisław</t>
  </si>
  <si>
    <t>Gawlikowski Marcin Adam</t>
  </si>
  <si>
    <t>Grabowski Krystian</t>
  </si>
  <si>
    <t>Kamiński Michał</t>
  </si>
  <si>
    <t xml:space="preserve">Łukaszewski </t>
  </si>
  <si>
    <t>Mikołajczyk Daniel Kamil</t>
  </si>
  <si>
    <t>Morawski Krzysztof</t>
  </si>
  <si>
    <t>Pawelec Michał</t>
  </si>
  <si>
    <t>Piątkowski Tomasz</t>
  </si>
  <si>
    <t>Sędlewski Karol</t>
  </si>
  <si>
    <t>Stankiewicz Marcin</t>
  </si>
  <si>
    <t>Sugalski Jarosław Przemysław</t>
  </si>
  <si>
    <t>Wiśniewski Łukasz</t>
  </si>
  <si>
    <t>Wojciechowska Marta Ewa</t>
  </si>
  <si>
    <t>Wrzosiński Przemysław</t>
  </si>
  <si>
    <t>Zimicki Łukasz</t>
  </si>
  <si>
    <t>Ocena wyrażona słownie</t>
  </si>
  <si>
    <t>Ocena wyrażona liczbą</t>
  </si>
  <si>
    <t>Liczba ocen</t>
  </si>
  <si>
    <t>Celujący</t>
  </si>
  <si>
    <t>Bardzo dobry</t>
  </si>
  <si>
    <t>Dobry</t>
  </si>
  <si>
    <t>Dostateczny</t>
  </si>
  <si>
    <t>Dopuszczający</t>
  </si>
  <si>
    <t>Niedostateczny</t>
  </si>
  <si>
    <t>Imię</t>
  </si>
  <si>
    <t>Inicjały pracownika</t>
  </si>
  <si>
    <t>Pełna nazwa działu</t>
  </si>
  <si>
    <t>Badera</t>
  </si>
  <si>
    <t>Jan</t>
  </si>
  <si>
    <t>Produkcja</t>
  </si>
  <si>
    <t>Dudek</t>
  </si>
  <si>
    <t>Monika</t>
  </si>
  <si>
    <t>Kadry</t>
  </si>
  <si>
    <t>Robak</t>
  </si>
  <si>
    <t>Adam</t>
  </si>
  <si>
    <t>Ekonomiczny</t>
  </si>
  <si>
    <t>Kot</t>
  </si>
  <si>
    <t>Marta</t>
  </si>
  <si>
    <t>Administracja</t>
  </si>
  <si>
    <t>Wesołek</t>
  </si>
  <si>
    <t>Piotr</t>
  </si>
  <si>
    <t>Kowalska</t>
  </si>
  <si>
    <t>Anna</t>
  </si>
  <si>
    <t>Magazyn</t>
  </si>
  <si>
    <t>Romanowska</t>
  </si>
  <si>
    <t>Jolanta</t>
  </si>
  <si>
    <t>Królikowski</t>
  </si>
  <si>
    <t>Paweł</t>
  </si>
  <si>
    <t>Osiecka</t>
  </si>
  <si>
    <t>Beata</t>
  </si>
  <si>
    <t>Stan magazynu</t>
  </si>
  <si>
    <t>Na dzień</t>
  </si>
  <si>
    <t>Nazwa towaru</t>
  </si>
  <si>
    <t>Liczba [w szt.]</t>
  </si>
  <si>
    <t>Cena [w $]</t>
  </si>
  <si>
    <t>Cena [w zł]</t>
  </si>
  <si>
    <t>Komputer ADAX</t>
  </si>
  <si>
    <t>KOMPUTER ALR</t>
  </si>
  <si>
    <t>KOMPUTER COMPAQ</t>
  </si>
  <si>
    <t>Monitor PHILIPS 15</t>
  </si>
  <si>
    <t>Monitor PHILIPS 17</t>
  </si>
  <si>
    <t>Drukarka HP</t>
  </si>
  <si>
    <t>Skaner HP</t>
  </si>
  <si>
    <t>Mysz COMPAQ</t>
  </si>
  <si>
    <t>Notebook Asus</t>
  </si>
  <si>
    <t>Notebook TOSHIBA</t>
  </si>
  <si>
    <t>Kurs dolara</t>
  </si>
  <si>
    <t>RAZEM WARTOŚĆ MAGAZYNU:</t>
  </si>
  <si>
    <t>Wartość wszystkich komputerów</t>
  </si>
  <si>
    <t>Wartość wszystkich notebooków</t>
  </si>
  <si>
    <t>Wartość wszystkich drukarek</t>
  </si>
  <si>
    <t>Typ</t>
  </si>
  <si>
    <t>Komputer</t>
  </si>
  <si>
    <t>ADAX</t>
  </si>
  <si>
    <t>KOMPUTER</t>
  </si>
  <si>
    <t>ALR</t>
  </si>
  <si>
    <t>COMPAQ</t>
  </si>
  <si>
    <t>Monitor</t>
  </si>
  <si>
    <t>PHILIPS15</t>
  </si>
  <si>
    <t>PHILIPS17</t>
  </si>
  <si>
    <t>Drukarka</t>
  </si>
  <si>
    <t>HP</t>
  </si>
  <si>
    <t>Skaner</t>
  </si>
  <si>
    <t>Mysz</t>
  </si>
  <si>
    <t>Notebook</t>
  </si>
  <si>
    <t>Asus</t>
  </si>
  <si>
    <t>TOSHIBA</t>
  </si>
  <si>
    <t>Nazwisko i imię</t>
  </si>
  <si>
    <t>Dział</t>
  </si>
  <si>
    <t>Płaca podstawowa</t>
  </si>
  <si>
    <t>Premia</t>
  </si>
  <si>
    <t>Dodatek 
za pracę szkodliwą</t>
  </si>
  <si>
    <t>Finansowy</t>
  </si>
  <si>
    <t>Data przyjęcia</t>
  </si>
  <si>
    <t>Aktualna data</t>
  </si>
  <si>
    <t>Staż</t>
  </si>
  <si>
    <t>Nagroda jubileuszowa</t>
  </si>
  <si>
    <t>DECYZJA STYPENDIALNA</t>
  </si>
  <si>
    <t>Dochód na 
członka rodziny</t>
  </si>
  <si>
    <t>Średnia ocena 
z egzaminów</t>
  </si>
  <si>
    <t>Domagała</t>
  </si>
  <si>
    <t>Król</t>
  </si>
  <si>
    <t>Dziedzic</t>
  </si>
  <si>
    <t>Werner</t>
  </si>
  <si>
    <t>Nowak</t>
  </si>
  <si>
    <t>Piotrowski</t>
  </si>
  <si>
    <t>Poznański</t>
  </si>
  <si>
    <t>Koszałek</t>
  </si>
  <si>
    <t>LP</t>
  </si>
  <si>
    <t>Data urodzenia</t>
  </si>
  <si>
    <t>Czy dzisiaj ma urodziny?</t>
  </si>
  <si>
    <t>Nazwa dnia urodzenia</t>
  </si>
  <si>
    <t>Maria</t>
  </si>
  <si>
    <t>Ewa</t>
  </si>
  <si>
    <t>Roman</t>
  </si>
  <si>
    <t>Alicja</t>
  </si>
  <si>
    <t>Lech</t>
  </si>
  <si>
    <t>Karol</t>
  </si>
  <si>
    <t>Nr ankietowanego</t>
  </si>
  <si>
    <t>Wykształcenie</t>
  </si>
  <si>
    <t>Dochód roczny</t>
  </si>
  <si>
    <t>Liczba osób</t>
  </si>
  <si>
    <t>Ile procent
ogółu</t>
  </si>
  <si>
    <t>Kowalski</t>
  </si>
  <si>
    <t>wyższe</t>
  </si>
  <si>
    <t>Podstawowe</t>
  </si>
  <si>
    <t>Maciej</t>
  </si>
  <si>
    <t>średnie</t>
  </si>
  <si>
    <t>Średnie</t>
  </si>
  <si>
    <t>Adamus</t>
  </si>
  <si>
    <t>Wyższe</t>
  </si>
  <si>
    <t>Barbara</t>
  </si>
  <si>
    <t>podstawowe</t>
  </si>
  <si>
    <t>Jadwiga</t>
  </si>
  <si>
    <t>Gerber</t>
  </si>
  <si>
    <t>Wąs</t>
  </si>
  <si>
    <t>Katarzyna</t>
  </si>
  <si>
    <t>Ulbryk</t>
  </si>
  <si>
    <t>Wiek</t>
  </si>
  <si>
    <t>Ile procent 
ogółu</t>
  </si>
  <si>
    <t>Zaręba</t>
  </si>
  <si>
    <t>Do 30 lat</t>
  </si>
  <si>
    <t>Wirek</t>
  </si>
  <si>
    <t>30 – 50 lat</t>
  </si>
  <si>
    <t>Zenon</t>
  </si>
  <si>
    <t>Wasowski</t>
  </si>
  <si>
    <t>&gt; 50 lat</t>
  </si>
  <si>
    <t>Gabriela</t>
  </si>
  <si>
    <t>Batko</t>
  </si>
  <si>
    <t>Mróz</t>
  </si>
  <si>
    <t>Sosna</t>
  </si>
  <si>
    <t>Iwona</t>
  </si>
  <si>
    <t>Płatek</t>
  </si>
  <si>
    <t>Elżbieta</t>
  </si>
  <si>
    <t>Mikołaj</t>
  </si>
  <si>
    <t>Śmiały</t>
  </si>
  <si>
    <t>Wiesław</t>
  </si>
  <si>
    <t>Maliniak</t>
  </si>
  <si>
    <t>Krzysztof</t>
  </si>
  <si>
    <t>Ferek</t>
  </si>
  <si>
    <t>Jerzy</t>
  </si>
  <si>
    <t>Polak</t>
  </si>
  <si>
    <t>Irena</t>
  </si>
  <si>
    <t>Karolak</t>
  </si>
  <si>
    <t>Wiesława</t>
  </si>
  <si>
    <t>Ptak</t>
  </si>
  <si>
    <t>Maj</t>
  </si>
  <si>
    <t>Bożena</t>
  </si>
  <si>
    <t>Zofia</t>
  </si>
  <si>
    <t>Kowalik</t>
  </si>
  <si>
    <t>Koszty imprezy</t>
  </si>
  <si>
    <t>Artykuł</t>
  </si>
  <si>
    <t>J.m.</t>
  </si>
  <si>
    <t>Liczba</t>
  </si>
  <si>
    <t>Cena</t>
  </si>
  <si>
    <t>Udział procentowy</t>
  </si>
  <si>
    <t>pieczywo - chleb</t>
  </si>
  <si>
    <t>szt.</t>
  </si>
  <si>
    <t>pomidory</t>
  </si>
  <si>
    <t>kg</t>
  </si>
  <si>
    <t>paluszki</t>
  </si>
  <si>
    <t>opak.</t>
  </si>
  <si>
    <t>ogórki</t>
  </si>
  <si>
    <t>napoje - soki</t>
  </si>
  <si>
    <t>grzybki</t>
  </si>
  <si>
    <t>masło</t>
  </si>
  <si>
    <t>sałatka warzywna</t>
  </si>
  <si>
    <t>sery</t>
  </si>
  <si>
    <t>lody</t>
  </si>
  <si>
    <t>wędliny</t>
  </si>
  <si>
    <t>razem</t>
  </si>
  <si>
    <t>Marka samochodu</t>
  </si>
  <si>
    <t>Rok produkcji</t>
  </si>
  <si>
    <t>Opel</t>
  </si>
  <si>
    <t>Skoda</t>
  </si>
  <si>
    <t>Średnia cena Opla</t>
  </si>
  <si>
    <t>Średnia cena Skody</t>
  </si>
  <si>
    <t>Posortuj dane w tabeli według ceny.</t>
  </si>
  <si>
    <t>Posortuj dane według marki samochodu, a następnie według roku produkcji.</t>
  </si>
  <si>
    <t>Oblicz wartości poszczególnych roczników samochodów.</t>
  </si>
  <si>
    <t>Oblicz wartość samochodów określonej marki.</t>
  </si>
  <si>
    <t>Przedstaw na wykresie kolumnowym liczbę samochodów marki Opel w poszczególnych latach.</t>
  </si>
  <si>
    <t>Przedstaw na wykresie kołowym (3W) liczbę samochodów marki Skoda w poszczególnych latach.</t>
  </si>
  <si>
    <t>Oblicz średnią cenę samochodów marki Opel oraz Skoda.</t>
  </si>
  <si>
    <t>Oblicz liczbę samochodów danej marki i sumaryczną wartość samochodu określonej marki. Wyniki</t>
  </si>
  <si>
    <t xml:space="preserve"> przedstaw w arkuszu marka.</t>
  </si>
  <si>
    <t>Oblicz sumaryczne wartości każdej marki samochodu w rozbiciu na rok produkcji. Wyniki</t>
  </si>
  <si>
    <t>przedstaw w arkuszy rok.</t>
  </si>
  <si>
    <t>Oblicz sumaryczną i średnią wartość każdej marki samochodu. Wyniki przedstaw w arkuszu srednia.</t>
  </si>
  <si>
    <t>Lp</t>
  </si>
  <si>
    <t>Miasto</t>
  </si>
  <si>
    <t>Wpłata</t>
  </si>
  <si>
    <t>Cieślak</t>
  </si>
  <si>
    <t>Bytom</t>
  </si>
  <si>
    <t>Konopka</t>
  </si>
  <si>
    <t>Feliks</t>
  </si>
  <si>
    <t>Gliwice</t>
  </si>
  <si>
    <t>Mendrzak</t>
  </si>
  <si>
    <t>Aleksander</t>
  </si>
  <si>
    <t>Katowice</t>
  </si>
  <si>
    <t>Rogowski</t>
  </si>
  <si>
    <t>Zbigniew</t>
  </si>
  <si>
    <t>Zwierzak</t>
  </si>
  <si>
    <t>Adamiec</t>
  </si>
  <si>
    <t>Zabrze</t>
  </si>
  <si>
    <t>Liczba wpłat</t>
  </si>
  <si>
    <t>Suma wpłat</t>
  </si>
  <si>
    <t>Nazwisko i imię ucznia</t>
  </si>
  <si>
    <t>Klasa</t>
  </si>
  <si>
    <t>Bieg na 60 metrów</t>
  </si>
  <si>
    <t>Skok w dal</t>
  </si>
  <si>
    <t>Skok wzwyż</t>
  </si>
  <si>
    <t>Czas</t>
  </si>
  <si>
    <t>Liczba punktów</t>
  </si>
  <si>
    <t>Odległość</t>
  </si>
  <si>
    <t>Wysokość</t>
  </si>
  <si>
    <t>Sporządz tabelę</t>
  </si>
  <si>
    <t>Ćwiczenia do wykonania:  Część 1 - Podstawy</t>
  </si>
  <si>
    <t xml:space="preserve"> - zadania dodatkowe</t>
  </si>
  <si>
    <t>Formuła tablicowa</t>
  </si>
  <si>
    <t>Suma.Jeżeli (oceny)</t>
  </si>
  <si>
    <t>Wielkie litery (skróty)</t>
  </si>
  <si>
    <t>Suma.Jeżeli (podzial kolumn)</t>
  </si>
  <si>
    <t>Złącz kolumny</t>
  </si>
  <si>
    <t>Jeżeli (skróty)</t>
  </si>
  <si>
    <t>Rok, LUB, Jeżeli</t>
  </si>
  <si>
    <t>Jeżeli , ORAZ</t>
  </si>
  <si>
    <t>Dzień, Miesiąc, ROK</t>
  </si>
  <si>
    <t>% ogółu</t>
  </si>
  <si>
    <t>% ogółu 2</t>
  </si>
  <si>
    <t>Suma.Jeżeli, Licz.Jeżeli</t>
  </si>
  <si>
    <t>Suma.Jeżeli, Licz.Jeżeli -2</t>
  </si>
  <si>
    <t>Formatowanie</t>
  </si>
  <si>
    <t>powrót</t>
  </si>
  <si>
    <t>Oblicz wartość wykorzystując formułe tablicową</t>
  </si>
  <si>
    <t>Oblicz liczbę ocen z poszczególnych przedmiotów (patrz tabela uczniowie) (wpisz odpowiednią formułe  !!)</t>
  </si>
  <si>
    <t xml:space="preserve">Wypełnij odpowiednio puste pola </t>
  </si>
  <si>
    <t>Nazwa skrócona działu (3 litery)</t>
  </si>
  <si>
    <t>inicjały i nazwa skrócona pisana wielkimi literami</t>
  </si>
  <si>
    <t>Wypełnij tabelę:</t>
  </si>
  <si>
    <t>Złącz odpowiednie komórki aby Nazwa towru była w jednej komórce</t>
  </si>
  <si>
    <t xml:space="preserve">Wstaw kolumnę o nazwie Kod działu </t>
  </si>
  <si>
    <t>napisz formułe która wypełni nowo utworzoną kolumnę (dwie pierwsze litery działu pisane wielkimi literami)</t>
  </si>
  <si>
    <t xml:space="preserve">napisz formułe, która będzie przyznawała premię w wysokości 15% płacy podstawowej dla pracowników działu produkcji </t>
  </si>
  <si>
    <t>(formuła w zależności od kodu działu, np.. Produkcja to PR,)</t>
  </si>
  <si>
    <t>reszta pracowników dostanie 10 % płacy podstawowej</t>
  </si>
  <si>
    <t>napisz formułe (dodatek za pracę szkodliwą w wyskości 35 zł tylko dla procowników o kodzie działu PR)</t>
  </si>
  <si>
    <t>Napisz formułę, która będzie informowała o przyznaniu nagrody jubileuszowej]</t>
  </si>
  <si>
    <t>nagroda dla pracowników z 10 letnim 20 letnim i 30 letnim stażem pracy</t>
  </si>
  <si>
    <t xml:space="preserve">Napisz formułe, która będzie informowała o przyznaniu stypendium </t>
  </si>
  <si>
    <t>Stypendium dla osób o dochodach na członka rodziny poniżej 300 zł i średniej z ocen powyżej 4,5</t>
  </si>
  <si>
    <t>oraz w jakim dniu tygodnia urodziła się ta osoba</t>
  </si>
  <si>
    <t>Napisz formułe informującą czy dana osoba ma dziś urodziny</t>
  </si>
  <si>
    <t>Wypełnij tabelę</t>
  </si>
  <si>
    <t>To samo wypełnij tabelę</t>
  </si>
  <si>
    <t>Wypełnij tabelkę na dole …</t>
  </si>
  <si>
    <t>Chyba nie musze tego tłumaczyć….</t>
  </si>
  <si>
    <t>Równanie kwadratowe</t>
  </si>
  <si>
    <t>ax^2 + bx +c = 0</t>
  </si>
  <si>
    <t>a=</t>
  </si>
  <si>
    <t>b=</t>
  </si>
  <si>
    <t>c=</t>
  </si>
  <si>
    <t>delta=</t>
  </si>
  <si>
    <t>ilość pierwiastków=</t>
  </si>
  <si>
    <t>Uzupełnij tabelkę. Oblicz ceny samochodów w zł</t>
  </si>
  <si>
    <t>Nazwa samochodu</t>
  </si>
  <si>
    <t>Cena w $</t>
  </si>
  <si>
    <t>Cena w zł</t>
  </si>
  <si>
    <t>Mercedes</t>
  </si>
  <si>
    <t>Ford Focus</t>
  </si>
  <si>
    <t>Lanos</t>
  </si>
  <si>
    <t>Toyota Camry</t>
  </si>
  <si>
    <t>Nissan Almera</t>
  </si>
  <si>
    <t>Fiat Punto</t>
  </si>
  <si>
    <t>Kurs 1 $</t>
  </si>
  <si>
    <t>Sporzadz wykres</t>
  </si>
  <si>
    <t>Znajdowanie wartości funkcji</t>
  </si>
  <si>
    <t>y=ax^3+bx^2+cx+d</t>
  </si>
  <si>
    <t>Dla jakiej wartości x funkcja przyjmie wartość 0</t>
  </si>
  <si>
    <t>Narzędzia -&gt; Szukaj wyniku</t>
  </si>
  <si>
    <t>d=</t>
  </si>
  <si>
    <t>x=</t>
  </si>
  <si>
    <t>y=</t>
  </si>
  <si>
    <t>Szukaj wyniku</t>
  </si>
  <si>
    <t>Ulubiona forma rozrywki</t>
  </si>
  <si>
    <t>Dziewczynki</t>
  </si>
  <si>
    <t>Chłopcy</t>
  </si>
  <si>
    <t>gry komputerowe</t>
  </si>
  <si>
    <t>kino</t>
  </si>
  <si>
    <t>książki</t>
  </si>
  <si>
    <t>słuchanie muzyki</t>
  </si>
  <si>
    <t>spacer</t>
  </si>
  <si>
    <t>sport</t>
  </si>
  <si>
    <t>telewizja</t>
  </si>
  <si>
    <t>Opracować te wyniki wyliczając wartości procentowe poszczególnych form dla dziewczynek, dla chłopców, oraz wspólnie. Przygotować wykresy kolumnowe dla dziewczynek i chłopców oraz wykres kołowy dla całej grupy.</t>
  </si>
  <si>
    <r>
      <t>1.</t>
    </r>
    <r>
      <rPr>
        <b/>
        <sz val="7"/>
        <rFont val="Times New Roman"/>
        <family val="1"/>
      </rPr>
      <t xml:space="preserve">      </t>
    </r>
    <r>
      <rPr>
        <b/>
        <sz val="12"/>
        <rFont val="Times New Roman"/>
        <family val="1"/>
      </rPr>
      <t>Nauczycielka przeprowadziła w pewnej grupie wiekowej ankietę na temat ulubionej formy wypoczynku i otrzymała następujące wyniki:</t>
    </r>
  </si>
  <si>
    <t>Wykres 2</t>
  </si>
  <si>
    <t>1. Zestawienie cen samochodów Polonez FSO na giełdach w Polsce w tys. złotych wygląda następująco:</t>
  </si>
  <si>
    <t>Lublin</t>
  </si>
  <si>
    <t>Łódź</t>
  </si>
  <si>
    <t>Poznań</t>
  </si>
  <si>
    <t>Warszawa</t>
  </si>
  <si>
    <t>Wyznacz: średnie ceny poszczególnych roczników tych samochodów w Polsce, średnią cenę samochodu Polonez na poszczególnych giełdach</t>
  </si>
  <si>
    <t>Przedstaw na wykresie: ceny samochodów rocznika 1997 na różnych giełdach (wykres kolumnowy), wyliczone średnie ceny aut w zależności od rocznika (wykres liniowy), ceny samochodów na giełdzie w Lublinie (wykres słupkowy).</t>
  </si>
  <si>
    <t>Wykres 3</t>
  </si>
  <si>
    <t>Lokaty, wykres</t>
  </si>
  <si>
    <t>1. Lokujemy 1000 złotych w banku na okres jednego roku. Wyliczyć kwotę naszych oszczędności w zależności od wyboru rodzaju lokaty.</t>
  </si>
  <si>
    <t xml:space="preserve">Przyjmujemy następujące oprocentowanie lokat terminowych w stosunku rocznym: </t>
  </si>
  <si>
    <t xml:space="preserve">30 dni – 10%; 60 dni – 10,5%, 90 dni – 11%, 180 dni – 11,5%, 1 rok – 12,5%. </t>
  </si>
  <si>
    <t>Porównać na wykresie opłacalność poszczególnych lokat.</t>
  </si>
  <si>
    <t>wrzesień</t>
  </si>
  <si>
    <t>Bartek</t>
  </si>
  <si>
    <t>Bika</t>
  </si>
  <si>
    <t>Borlin</t>
  </si>
  <si>
    <t>Berta</t>
  </si>
  <si>
    <t>październik</t>
  </si>
  <si>
    <t>listopad</t>
  </si>
  <si>
    <t xml:space="preserve">Przygotować zestawienie: zysk w poszczególnych miesiącach i zysk w poszczególnych sklepach. </t>
  </si>
  <si>
    <t>Zestawienie wg miesięcy:</t>
  </si>
  <si>
    <t>Razem:</t>
  </si>
  <si>
    <t>Zestawienie wg sklepów:</t>
  </si>
  <si>
    <t>Przedstawić na wykresie kołowym zestawienie zysków wg sklepów.</t>
  </si>
  <si>
    <r>
      <t>1.</t>
    </r>
    <r>
      <rPr>
        <b/>
        <sz val="7"/>
        <rFont val="Times New Roman"/>
        <family val="1"/>
      </rPr>
      <t xml:space="preserve">      </t>
    </r>
    <r>
      <rPr>
        <b/>
        <sz val="12"/>
        <rFont val="Times New Roman"/>
        <family val="1"/>
      </rPr>
      <t>W tabeli umieszczono zysk czterech sklepów w trzech miesiącach. Komórki, w których zysk jest mniejszy od 1500 złotych należy zaznaczyć poprzez czcionkę czerwoną pogrubioną i podkreśloną, komórki w których zysk jest większy od 4500 złotych należy wyróżnić przez zielone tło.</t>
    </r>
  </si>
  <si>
    <t>Wykres 4</t>
  </si>
  <si>
    <t>Niech x należy do przedziału &lt;-50,50&gt; i zmienia się z krokiem 10.</t>
  </si>
  <si>
    <r>
      <t xml:space="preserve">Utwórz </t>
    </r>
    <r>
      <rPr>
        <b/>
        <sz val="10"/>
        <rFont val="Arial CE"/>
        <family val="2"/>
        <charset val="238"/>
      </rPr>
      <t>tabelę</t>
    </r>
    <r>
      <rPr>
        <sz val="10"/>
        <rFont val="Arial CE"/>
        <charset val="238"/>
      </rPr>
      <t xml:space="preserve"> i </t>
    </r>
    <r>
      <rPr>
        <b/>
        <sz val="10"/>
        <rFont val="Arial CE"/>
        <family val="2"/>
        <charset val="238"/>
      </rPr>
      <t>wykres funkcji y = ax + b</t>
    </r>
    <r>
      <rPr>
        <sz val="10"/>
        <rFont val="Arial CE"/>
        <charset val="238"/>
      </rPr>
      <t>, gdzie a = -5 zaś b = 7.</t>
    </r>
  </si>
  <si>
    <t>Wykres ax+b</t>
  </si>
  <si>
    <t>Utwórz tabelę i wykres funkcji y = 2(x*x)- 6*x +5</t>
  </si>
  <si>
    <t>Wykres ax2 itd.</t>
  </si>
  <si>
    <t>Zadanie 2.</t>
  </si>
  <si>
    <t>(suma komórek, nadawanie nazw, powielanie formuły, formatowanie warunkowe)</t>
  </si>
  <si>
    <t>Państwo</t>
  </si>
  <si>
    <t>powierzchnia (tys. km2)</t>
  </si>
  <si>
    <t>skład % pow. czł. UE</t>
  </si>
  <si>
    <t>Austria</t>
  </si>
  <si>
    <t>Belgia</t>
  </si>
  <si>
    <t>Dania</t>
  </si>
  <si>
    <t>Finlandia</t>
  </si>
  <si>
    <t>Francja</t>
  </si>
  <si>
    <t>Grecja</t>
  </si>
  <si>
    <t>Holandia</t>
  </si>
  <si>
    <t>Hiszpania</t>
  </si>
  <si>
    <t>Irlandia</t>
  </si>
  <si>
    <t>Luksemburg</t>
  </si>
  <si>
    <t>Niemcy</t>
  </si>
  <si>
    <t>Portugalia</t>
  </si>
  <si>
    <t>Szwecja</t>
  </si>
  <si>
    <t>Wlk. Brytania</t>
  </si>
  <si>
    <t>Włochy</t>
  </si>
  <si>
    <t xml:space="preserve">Arkusz powierzchnia. Korzystając z podanych danych, wylicz procentowy skład powierzchni poszczególnych państw w Unii Europejskiej. Wylicz powierzchnię łączną, nadaj tej komórce nazwę razem. Wpisz i powiel odpowiednią formułę. Komórki, które nie przekraczają 10% należy wyróżnić żółtym tłem. Przedstaw na wykresie kołowym procentowy skład powierzchni państw UE. </t>
  </si>
  <si>
    <t>Powierzchnia</t>
  </si>
  <si>
    <t>Zadanie 3.</t>
  </si>
  <si>
    <t>Arkusz uczniowie. Wylicz średnią poszczególnych uczniów i średnią z poszczególnych przedmiotów w klasie.</t>
  </si>
  <si>
    <t>Wylicz ilość poszczególnych ocen w całej klasie.</t>
  </si>
  <si>
    <t>NAZWISKO</t>
  </si>
  <si>
    <t>IMIĘ</t>
  </si>
  <si>
    <t>J. POLSKI</t>
  </si>
  <si>
    <t>MATEMATYKA</t>
  </si>
  <si>
    <t>J. ANGIELSKI</t>
  </si>
  <si>
    <t>FIZYKA</t>
  </si>
  <si>
    <t>HISTORIA</t>
  </si>
  <si>
    <t>Średnia ucznia:</t>
  </si>
  <si>
    <t>Zestawienie ocen w klasie:</t>
  </si>
  <si>
    <t>Aberacka</t>
  </si>
  <si>
    <t>Julia</t>
  </si>
  <si>
    <t>ocena</t>
  </si>
  <si>
    <t>ilość</t>
  </si>
  <si>
    <t>Aboda</t>
  </si>
  <si>
    <t>Marcin</t>
  </si>
  <si>
    <t>Barska</t>
  </si>
  <si>
    <t>Beaton</t>
  </si>
  <si>
    <t>Olgierd</t>
  </si>
  <si>
    <t>Bell</t>
  </si>
  <si>
    <t>Beryl</t>
  </si>
  <si>
    <t>Jakub</t>
  </si>
  <si>
    <t>Binder</t>
  </si>
  <si>
    <t>Binga</t>
  </si>
  <si>
    <t>Natalia</t>
  </si>
  <si>
    <t>Bojko</t>
  </si>
  <si>
    <t>Marek</t>
  </si>
  <si>
    <t>Car</t>
  </si>
  <si>
    <t>Danuta</t>
  </si>
  <si>
    <t>Carter</t>
  </si>
  <si>
    <t>Andrzej</t>
  </si>
  <si>
    <t>Celebor</t>
  </si>
  <si>
    <t>Weronika</t>
  </si>
  <si>
    <t>Cline</t>
  </si>
  <si>
    <t>Czapski</t>
  </si>
  <si>
    <t>Wasyl</t>
  </si>
  <si>
    <t>Czekańska</t>
  </si>
  <si>
    <t>Aneta</t>
  </si>
  <si>
    <t>Czerwonka</t>
  </si>
  <si>
    <t>Dariusz</t>
  </si>
  <si>
    <t>Czersk</t>
  </si>
  <si>
    <t>Dworek</t>
  </si>
  <si>
    <t>Rafał</t>
  </si>
  <si>
    <t>Elbaj</t>
  </si>
  <si>
    <t>Średnia z przedmiotów:</t>
  </si>
  <si>
    <t>Uczniowie2</t>
  </si>
  <si>
    <t>Sklep Bartek</t>
  </si>
  <si>
    <t>Sklep Elle</t>
  </si>
  <si>
    <t>Sklep Roman</t>
  </si>
  <si>
    <t>miesiąc</t>
  </si>
  <si>
    <t>zysk</t>
  </si>
  <si>
    <t>klienci</t>
  </si>
  <si>
    <t>lipiec</t>
  </si>
  <si>
    <t>sierpień</t>
  </si>
  <si>
    <t>grudzień</t>
  </si>
  <si>
    <t>Zadanie 1.</t>
  </si>
  <si>
    <t>CZYNSZ ZA MIESIĄC MAJ</t>
  </si>
  <si>
    <t>BUDYNEK PRZY ULICY KWIATOWEJ 14</t>
  </si>
  <si>
    <t>EKSPLOATACJA</t>
  </si>
  <si>
    <t>PODSTAWOWE SKŁADNIKI</t>
  </si>
  <si>
    <t>opłata</t>
  </si>
  <si>
    <t>powierzchnia użytkowa</t>
  </si>
  <si>
    <t>CO</t>
  </si>
  <si>
    <t>ZA 1 M KW</t>
  </si>
  <si>
    <t>WYWÓZ ŚMIECI</t>
  </si>
  <si>
    <t>&lt;50</t>
  </si>
  <si>
    <t>&gt;=50</t>
  </si>
  <si>
    <t>KONSERWACJA INST.CIEP</t>
  </si>
  <si>
    <t>WODA</t>
  </si>
  <si>
    <t>ZIMNA WODA</t>
  </si>
  <si>
    <t>CIEPŁA WODA</t>
  </si>
  <si>
    <t>nr</t>
  </si>
  <si>
    <t>ILOSC OSÓB W MIESZKANIU</t>
  </si>
  <si>
    <t>POW. UŻYTKOWA</t>
  </si>
  <si>
    <t>LICZN. WODY CIEPŁEJ POPRZEDNI</t>
  </si>
  <si>
    <t>LICZN. WODY CIEPŁEJ AKTUALNY</t>
  </si>
  <si>
    <t>LICZN. WODY ZIM. POPRZEDNI</t>
  </si>
  <si>
    <t>LICZN. WODY ZIM. AKTUALNY</t>
  </si>
  <si>
    <t>OPŁATA ZA WODĘ</t>
  </si>
  <si>
    <t>INNE</t>
  </si>
  <si>
    <t>RAZEM</t>
  </si>
  <si>
    <t>Lipiec</t>
  </si>
  <si>
    <t xml:space="preserve">Krawiec </t>
  </si>
  <si>
    <t>Kawka</t>
  </si>
  <si>
    <t>Damian</t>
  </si>
  <si>
    <t>Dworak</t>
  </si>
  <si>
    <t>Kazimierz</t>
  </si>
  <si>
    <t>Liptak</t>
  </si>
  <si>
    <t>Agnieszka</t>
  </si>
  <si>
    <t>Joanna</t>
  </si>
  <si>
    <t>Jankowska</t>
  </si>
  <si>
    <t>Sklepy</t>
  </si>
  <si>
    <t>Czynsz</t>
  </si>
  <si>
    <t xml:space="preserve">Zakupiono 10 000 sztuk bananów. Oblicz  zysk  przy zmieniającej się wielkości sprzedaży i marży. </t>
  </si>
  <si>
    <t>Uwaga: Nie sprzedane banany zgniły (są więc naszym kosztem)</t>
  </si>
  <si>
    <t>Sprzedaż bananów</t>
  </si>
  <si>
    <t>Jaki będzie zysk przy zmieniającej się marży i wielkości sprzedaży</t>
  </si>
  <si>
    <t>WIELKOŚĆ SPRZEDAŻY</t>
  </si>
  <si>
    <t>Komórki wejściowe</t>
  </si>
  <si>
    <t>ilość zakupiona</t>
  </si>
  <si>
    <t>MARŻA</t>
  </si>
  <si>
    <t>cena hurtowa</t>
  </si>
  <si>
    <t>marża</t>
  </si>
  <si>
    <t>wielkość sprzedaży</t>
  </si>
  <si>
    <t>Komórki wynikowe</t>
  </si>
  <si>
    <t>wartość towaru</t>
  </si>
  <si>
    <t>wartośc bananów po cenie hurtowej</t>
  </si>
  <si>
    <t>kwota ze sprzedaży z marżą</t>
  </si>
  <si>
    <t xml:space="preserve">zysk </t>
  </si>
  <si>
    <t>Banany</t>
  </si>
  <si>
    <t>Zadanie 4.</t>
  </si>
  <si>
    <t>Arkusz autokomis. Przygotuj zestawienie wyliczające łączny zysk i łączną ilość klientów autokomisów Bartek i Elle w poszczególnych miesiącach. W tym samym arkuszu umieść poniższy wykres:</t>
  </si>
  <si>
    <t>Autokomis Bartek</t>
  </si>
  <si>
    <t>Autokomis Elle</t>
  </si>
  <si>
    <t>Elle</t>
  </si>
  <si>
    <t>(wykorzystujemy funkcję Suma.Jeżeli, poprawnie napisana formuła powinna zawierać posługiwać się odwołaniem bezwzględnym do obszaru, bądź nazwą obszaru, tak by można było ją powielać, powielamy dwie formuły ze względu na scalenie komórek zawierających nazwę miesiąca)</t>
  </si>
  <si>
    <t>Autokomis</t>
  </si>
  <si>
    <t>Czy otrzyma stypendium?        (tak, nie)</t>
  </si>
  <si>
    <t>Kod działu</t>
  </si>
  <si>
    <t>Średnia</t>
  </si>
</sst>
</file>

<file path=xl/styles.xml><?xml version="1.0" encoding="utf-8"?>
<styleSheet xmlns="http://schemas.openxmlformats.org/spreadsheetml/2006/main">
  <numFmts count="12">
    <numFmt numFmtId="8" formatCode="#,##0.00\ &quot;zł&quot;;[Red]\-#,##0.00\ &quot;zł&quot;"/>
    <numFmt numFmtId="44" formatCode="_-* #,##0.00\ &quot;zł&quot;_-;\-* #,##0.00\ &quot;zł&quot;_-;_-* &quot;-&quot;??\ &quot;zł&quot;_-;_-@_-"/>
    <numFmt numFmtId="43" formatCode="_-* #,##0.00\ _z_ł_-;\-* #,##0.00\ _z_ł_-;_-* &quot;-&quot;??\ _z_ł_-;_-@_-"/>
    <numFmt numFmtId="164" formatCode="#,##0.00\ &quot;zł&quot;"/>
    <numFmt numFmtId="165" formatCode="#,##0.00_ ;\-#,##0.00\ "/>
    <numFmt numFmtId="166" formatCode="0.0"/>
    <numFmt numFmtId="167" formatCode="0.0%"/>
    <numFmt numFmtId="168" formatCode="&quot;$&quot;#,##0.00"/>
    <numFmt numFmtId="169" formatCode="mmmm\ d\,\ yyyy"/>
    <numFmt numFmtId="170" formatCode="#,##0;[Red]\-#,##0"/>
    <numFmt numFmtId="171" formatCode="#,##0.0"/>
    <numFmt numFmtId="172" formatCode="_-* #,##0\ &quot;zł&quot;_-;\-* #,##0\ &quot;zł&quot;_-;_-* &quot;-&quot;??\ &quot;zł&quot;_-;_-@_-"/>
  </numFmts>
  <fonts count="62">
    <font>
      <sz val="10"/>
      <name val="Arial CE"/>
      <charset val="238"/>
    </font>
    <font>
      <sz val="10"/>
      <name val="Arial CE"/>
      <charset val="238"/>
    </font>
    <font>
      <b/>
      <sz val="12"/>
      <name val="Times New Roman"/>
      <family val="1"/>
    </font>
    <font>
      <sz val="12"/>
      <name val="Times New Roman"/>
      <family val="1"/>
    </font>
    <font>
      <b/>
      <sz val="10"/>
      <name val="Arial CE"/>
      <family val="2"/>
      <charset val="238"/>
    </font>
    <font>
      <sz val="10"/>
      <name val="Times New Roman"/>
      <family val="1"/>
    </font>
    <font>
      <b/>
      <sz val="12"/>
      <name val="Arial CE"/>
      <family val="2"/>
      <charset val="238"/>
    </font>
    <font>
      <i/>
      <sz val="10"/>
      <name val="Arial CE"/>
      <family val="2"/>
      <charset val="238"/>
    </font>
    <font>
      <u/>
      <sz val="10"/>
      <color indexed="12"/>
      <name val="Arial CE"/>
      <charset val="238"/>
    </font>
    <font>
      <sz val="10"/>
      <name val="Albertus Medium"/>
    </font>
    <font>
      <sz val="10"/>
      <name val="Arial"/>
      <family val="2"/>
    </font>
    <font>
      <sz val="12"/>
      <name val="Times New Roman CE"/>
      <charset val="238"/>
    </font>
    <font>
      <b/>
      <sz val="12"/>
      <color indexed="18"/>
      <name val="Times New Roman CE"/>
      <family val="1"/>
      <charset val="238"/>
    </font>
    <font>
      <b/>
      <sz val="10"/>
      <name val="Arial"/>
    </font>
    <font>
      <sz val="8"/>
      <name val="Arial"/>
      <family val="2"/>
    </font>
    <font>
      <b/>
      <sz val="12"/>
      <name val="Arial"/>
      <family val="2"/>
    </font>
    <font>
      <sz val="10"/>
      <name val="Arial"/>
    </font>
    <font>
      <sz val="10"/>
      <name val="Arial CE"/>
    </font>
    <font>
      <sz val="22"/>
      <name val="Times New Roman CE"/>
      <family val="1"/>
      <charset val="238"/>
    </font>
    <font>
      <sz val="10"/>
      <color indexed="8"/>
      <name val="Arial"/>
      <family val="2"/>
    </font>
    <font>
      <b/>
      <i/>
      <sz val="10"/>
      <name val="Times New Roman"/>
      <family val="1"/>
      <charset val="238"/>
    </font>
    <font>
      <sz val="10"/>
      <color indexed="10"/>
      <name val="Arial CE"/>
      <family val="2"/>
      <charset val="238"/>
    </font>
    <font>
      <b/>
      <sz val="12"/>
      <color indexed="10"/>
      <name val="Verdana"/>
      <family val="2"/>
    </font>
    <font>
      <sz val="9"/>
      <name val="Arial CE"/>
      <family val="2"/>
      <charset val="238"/>
    </font>
    <font>
      <u/>
      <sz val="9"/>
      <color indexed="12"/>
      <name val="Arial CE"/>
      <family val="2"/>
      <charset val="238"/>
    </font>
    <font>
      <u/>
      <sz val="10"/>
      <color indexed="12"/>
      <name val="Times New Roman CE"/>
      <family val="1"/>
      <charset val="238"/>
    </font>
    <font>
      <u/>
      <sz val="9"/>
      <color indexed="12"/>
      <name val="Times New Roman CE"/>
      <family val="1"/>
      <charset val="238"/>
    </font>
    <font>
      <b/>
      <sz val="10"/>
      <color indexed="10"/>
      <name val="Arial CE"/>
      <family val="2"/>
      <charset val="238"/>
    </font>
    <font>
      <b/>
      <u/>
      <sz val="12"/>
      <color indexed="18"/>
      <name val="Arial CE"/>
      <family val="2"/>
      <charset val="238"/>
    </font>
    <font>
      <sz val="8"/>
      <color indexed="81"/>
      <name val="Tahoma"/>
      <charset val="238"/>
    </font>
    <font>
      <b/>
      <sz val="8"/>
      <color indexed="81"/>
      <name val="Tahoma"/>
      <charset val="238"/>
    </font>
    <font>
      <b/>
      <sz val="14"/>
      <color indexed="17"/>
      <name val="Arial CE"/>
      <family val="2"/>
      <charset val="238"/>
    </font>
    <font>
      <b/>
      <sz val="12"/>
      <color indexed="32"/>
      <name val="Arial CE"/>
      <family val="2"/>
      <charset val="238"/>
    </font>
    <font>
      <sz val="10"/>
      <color indexed="32"/>
      <name val="Arial CE"/>
      <family val="2"/>
      <charset val="238"/>
    </font>
    <font>
      <b/>
      <sz val="12"/>
      <name val="Arial CE"/>
      <charset val="238"/>
    </font>
    <font>
      <b/>
      <i/>
      <sz val="12"/>
      <name val="Arial CE"/>
      <family val="2"/>
      <charset val="238"/>
    </font>
    <font>
      <sz val="14"/>
      <name val="Arial CE"/>
      <family val="2"/>
      <charset val="238"/>
    </font>
    <font>
      <b/>
      <sz val="10"/>
      <name val="Times New Roman"/>
      <family val="1"/>
    </font>
    <font>
      <b/>
      <sz val="10"/>
      <color indexed="8"/>
      <name val="Arial"/>
      <family val="2"/>
    </font>
    <font>
      <b/>
      <sz val="7"/>
      <name val="Times New Roman"/>
      <family val="1"/>
    </font>
    <font>
      <b/>
      <sz val="10"/>
      <name val="Arial CE"/>
      <charset val="238"/>
    </font>
    <font>
      <b/>
      <sz val="10"/>
      <name val="Arial"/>
      <family val="2"/>
    </font>
    <font>
      <sz val="10"/>
      <name val="Arial CE"/>
      <family val="2"/>
      <charset val="238"/>
    </font>
    <font>
      <b/>
      <i/>
      <sz val="10"/>
      <name val="Arial CE"/>
      <family val="2"/>
      <charset val="238"/>
    </font>
    <font>
      <b/>
      <sz val="12"/>
      <color indexed="10"/>
      <name val="Times New Roman"/>
      <family val="1"/>
    </font>
    <font>
      <sz val="9"/>
      <color indexed="9"/>
      <name val="Arial CE"/>
      <charset val="238"/>
    </font>
    <font>
      <b/>
      <sz val="10"/>
      <color indexed="18"/>
      <name val="Arial CE"/>
      <charset val="238"/>
    </font>
    <font>
      <sz val="10"/>
      <color indexed="18"/>
      <name val="Arial CE"/>
      <family val="2"/>
      <charset val="238"/>
    </font>
    <font>
      <b/>
      <sz val="9"/>
      <name val="Arial CE"/>
      <family val="2"/>
      <charset val="238"/>
    </font>
    <font>
      <b/>
      <i/>
      <sz val="10"/>
      <color indexed="16"/>
      <name val="Arial CE"/>
      <charset val="238"/>
    </font>
    <font>
      <b/>
      <sz val="22"/>
      <name val="Arial CE"/>
      <family val="2"/>
      <charset val="238"/>
    </font>
    <font>
      <b/>
      <sz val="10"/>
      <color indexed="16"/>
      <name val="Arial CE"/>
      <family val="2"/>
      <charset val="238"/>
    </font>
    <font>
      <sz val="10"/>
      <color indexed="8"/>
      <name val="Arial CE"/>
      <charset val="238"/>
    </font>
    <font>
      <b/>
      <sz val="10"/>
      <color indexed="57"/>
      <name val="Arial CE"/>
      <family val="2"/>
      <charset val="238"/>
    </font>
    <font>
      <b/>
      <sz val="10"/>
      <color indexed="56"/>
      <name val="Arial CE"/>
      <family val="2"/>
      <charset val="238"/>
    </font>
    <font>
      <b/>
      <sz val="10"/>
      <color indexed="17"/>
      <name val="Arial CE"/>
      <family val="2"/>
      <charset val="238"/>
    </font>
    <font>
      <b/>
      <sz val="8"/>
      <name val="Arial CE"/>
      <family val="2"/>
      <charset val="238"/>
    </font>
    <font>
      <b/>
      <sz val="7"/>
      <name val="Arial CE"/>
      <family val="2"/>
      <charset val="238"/>
    </font>
    <font>
      <sz val="8"/>
      <name val="Arial CE"/>
      <family val="2"/>
      <charset val="238"/>
    </font>
    <font>
      <b/>
      <sz val="8"/>
      <color indexed="81"/>
      <name val="Tahoma"/>
      <family val="2"/>
    </font>
    <font>
      <b/>
      <sz val="8"/>
      <color indexed="56"/>
      <name val="Tahoma"/>
      <family val="2"/>
    </font>
    <font>
      <b/>
      <sz val="8"/>
      <color indexed="10"/>
      <name val="Tahoma"/>
      <family val="2"/>
    </font>
  </fonts>
  <fills count="1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gray0625">
        <bgColor indexed="42"/>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
      <patternFill patternType="solid">
        <fgColor indexed="41"/>
        <bgColor indexed="64"/>
      </patternFill>
    </fill>
    <fill>
      <patternFill patternType="solid">
        <fgColor indexed="15"/>
        <bgColor indexed="64"/>
      </patternFill>
    </fill>
    <fill>
      <patternFill patternType="solid">
        <fgColor indexed="11"/>
        <bgColor indexed="64"/>
      </patternFill>
    </fill>
    <fill>
      <patternFill patternType="solid">
        <fgColor indexed="20"/>
        <bgColor indexed="24"/>
      </patternFill>
    </fill>
    <fill>
      <patternFill patternType="solid">
        <fgColor indexed="42"/>
        <bgColor indexed="64"/>
      </patternFill>
    </fill>
    <fill>
      <patternFill patternType="solid">
        <fgColor indexed="47"/>
        <bgColor indexed="64"/>
      </patternFill>
    </fill>
    <fill>
      <patternFill patternType="solid">
        <fgColor indexed="22"/>
        <bgColor indexed="24"/>
      </patternFill>
    </fill>
    <fill>
      <patternFill patternType="solid">
        <fgColor indexed="9"/>
        <bgColor indexed="24"/>
      </patternFill>
    </fill>
    <fill>
      <patternFill patternType="solid">
        <fgColor theme="0"/>
        <bgColor indexed="64"/>
      </patternFill>
    </fill>
  </fills>
  <borders count="68">
    <border>
      <left/>
      <right/>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16"/>
      </left>
      <right style="thin">
        <color indexed="16"/>
      </right>
      <top style="double">
        <color indexed="16"/>
      </top>
      <bottom style="thin">
        <color indexed="16"/>
      </bottom>
      <diagonal/>
    </border>
    <border>
      <left style="thin">
        <color indexed="16"/>
      </left>
      <right style="double">
        <color indexed="16"/>
      </right>
      <top style="double">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double">
        <color indexed="16"/>
      </right>
      <top style="thin">
        <color indexed="16"/>
      </top>
      <bottom style="thin">
        <color indexed="16"/>
      </bottom>
      <diagonal/>
    </border>
    <border>
      <left style="thin">
        <color indexed="16"/>
      </left>
      <right style="thin">
        <color indexed="16"/>
      </right>
      <top style="thin">
        <color indexed="16"/>
      </top>
      <bottom style="double">
        <color indexed="16"/>
      </bottom>
      <diagonal/>
    </border>
    <border>
      <left style="thin">
        <color indexed="16"/>
      </left>
      <right style="double">
        <color indexed="16"/>
      </right>
      <top style="thin">
        <color indexed="16"/>
      </top>
      <bottom style="double">
        <color indexed="16"/>
      </bottom>
      <diagonal/>
    </border>
    <border>
      <left style="thick">
        <color indexed="64"/>
      </left>
      <right style="thick">
        <color indexed="64"/>
      </right>
      <top/>
      <bottom style="thick">
        <color indexed="64"/>
      </bottom>
      <diagonal/>
    </border>
    <border>
      <left style="thin">
        <color indexed="64"/>
      </left>
      <right style="double">
        <color indexed="64"/>
      </right>
      <top style="double">
        <color indexed="64"/>
      </top>
      <bottom style="thin">
        <color indexed="64"/>
      </bottom>
      <diagonal/>
    </border>
    <border>
      <left/>
      <right style="thin">
        <color indexed="16"/>
      </right>
      <top style="double">
        <color indexed="16"/>
      </top>
      <bottom style="thin">
        <color indexed="16"/>
      </bottom>
      <diagonal/>
    </border>
    <border>
      <left/>
      <right style="thin">
        <color indexed="16"/>
      </right>
      <top style="thin">
        <color indexed="16"/>
      </top>
      <bottom style="thin">
        <color indexed="16"/>
      </bottom>
      <diagonal/>
    </border>
    <border>
      <left/>
      <right style="thin">
        <color indexed="16"/>
      </right>
      <top style="thin">
        <color indexed="16"/>
      </top>
      <bottom style="double">
        <color indexed="16"/>
      </bottom>
      <diagonal/>
    </border>
    <border>
      <left style="double">
        <color indexed="16"/>
      </left>
      <right/>
      <top style="double">
        <color indexed="16"/>
      </top>
      <bottom style="thin">
        <color indexed="16"/>
      </bottom>
      <diagonal/>
    </border>
    <border>
      <left style="double">
        <color indexed="16"/>
      </left>
      <right/>
      <top style="thin">
        <color indexed="16"/>
      </top>
      <bottom style="thin">
        <color indexed="16"/>
      </bottom>
      <diagonal/>
    </border>
    <border>
      <left style="double">
        <color indexed="16"/>
      </left>
      <right/>
      <top style="thin">
        <color indexed="16"/>
      </top>
      <bottom style="double">
        <color indexed="16"/>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23"/>
      </top>
      <bottom/>
      <diagonal/>
    </border>
    <border>
      <left/>
      <right/>
      <top style="thin">
        <color indexed="23"/>
      </top>
      <bottom style="medium">
        <color indexed="23"/>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s>
  <cellStyleXfs count="28">
    <xf numFmtId="0" fontId="0" fillId="0" borderId="0"/>
    <xf numFmtId="169" fontId="9" fillId="0" borderId="0" applyFill="0" applyBorder="0" applyAlignment="0"/>
    <xf numFmtId="167" fontId="10" fillId="0" borderId="0" applyFill="0" applyBorder="0" applyAlignment="0"/>
    <xf numFmtId="168" fontId="10" fillId="0" borderId="0" applyFill="0" applyBorder="0" applyAlignment="0"/>
    <xf numFmtId="8" fontId="11" fillId="0" borderId="0" applyFont="0" applyFill="0" applyBorder="0" applyAlignment="0" applyProtection="0"/>
    <xf numFmtId="14" fontId="12" fillId="0" borderId="0" applyFill="0" applyAlignment="0">
      <protection locked="0"/>
    </xf>
    <xf numFmtId="15" fontId="13" fillId="2" borderId="1"/>
    <xf numFmtId="169" fontId="9" fillId="0" borderId="0" applyFill="0" applyBorder="0" applyAlignment="0"/>
    <xf numFmtId="38" fontId="14" fillId="2" borderId="0" applyNumberFormat="0" applyBorder="0" applyAlignment="0" applyProtection="0"/>
    <xf numFmtId="0" fontId="15" fillId="0" borderId="2" applyNumberFormat="0" applyAlignment="0" applyProtection="0">
      <alignment horizontal="left" vertical="center"/>
    </xf>
    <xf numFmtId="0" fontId="15" fillId="0" borderId="3">
      <alignment horizontal="left" vertical="center"/>
    </xf>
    <xf numFmtId="0" fontId="8" fillId="0" borderId="0" applyNumberFormat="0" applyFill="0" applyBorder="0" applyAlignment="0" applyProtection="0">
      <alignment vertical="top"/>
      <protection locked="0"/>
    </xf>
    <xf numFmtId="10" fontId="14" fillId="3" borderId="4" applyNumberFormat="0" applyBorder="0" applyAlignment="0" applyProtection="0"/>
    <xf numFmtId="169" fontId="9" fillId="0" borderId="0" applyFill="0" applyBorder="0" applyAlignment="0"/>
    <xf numFmtId="169" fontId="16" fillId="0" borderId="0"/>
    <xf numFmtId="0" fontId="17" fillId="0" borderId="0"/>
    <xf numFmtId="0" fontId="1" fillId="0" borderId="0"/>
    <xf numFmtId="0" fontId="17" fillId="0" borderId="0"/>
    <xf numFmtId="0" fontId="1" fillId="0" borderId="0"/>
    <xf numFmtId="10" fontId="16" fillId="0" borderId="0" applyFont="0" applyFill="0" applyBorder="0" applyAlignment="0" applyProtection="0"/>
    <xf numFmtId="169" fontId="9" fillId="0" borderId="0" applyFill="0" applyBorder="0" applyAlignment="0"/>
    <xf numFmtId="9" fontId="1" fillId="0" borderId="0" applyFont="0" applyFill="0" applyBorder="0" applyAlignment="0" applyProtection="0"/>
    <xf numFmtId="0" fontId="18" fillId="4" borderId="5" applyNumberFormat="0" applyProtection="0">
      <alignment horizontal="center" vertical="center" wrapText="1"/>
    </xf>
    <xf numFmtId="49" fontId="19" fillId="0" borderId="0" applyFill="0" applyBorder="0" applyAlignment="0"/>
    <xf numFmtId="169" fontId="9" fillId="0" borderId="0" applyFill="0" applyBorder="0" applyAlignment="0"/>
    <xf numFmtId="44" fontId="1" fillId="0" borderId="0" applyFont="0" applyFill="0" applyBorder="0" applyAlignment="0" applyProtection="0"/>
    <xf numFmtId="170" fontId="12" fillId="0" borderId="6" applyFill="0" applyBorder="0" applyAlignment="0">
      <protection locked="0"/>
    </xf>
    <xf numFmtId="49" fontId="12" fillId="0" borderId="6" applyFill="0" applyBorder="0" applyAlignment="0">
      <alignment horizontal="left" vertical="center"/>
      <protection locked="0"/>
    </xf>
  </cellStyleXfs>
  <cellXfs count="375">
    <xf numFmtId="0" fontId="0" fillId="0" borderId="0" xfId="0"/>
    <xf numFmtId="0" fontId="2" fillId="5" borderId="7" xfId="0" quotePrefix="1" applyFont="1" applyFill="1" applyBorder="1" applyAlignment="1">
      <alignment horizontal="center" vertical="top" wrapText="1"/>
    </xf>
    <xf numFmtId="0" fontId="2" fillId="5" borderId="8" xfId="0" applyFont="1" applyFill="1" applyBorder="1" applyAlignment="1">
      <alignment horizontal="center" vertical="top" wrapText="1"/>
    </xf>
    <xf numFmtId="0" fontId="3" fillId="0" borderId="9" xfId="0" applyFont="1" applyBorder="1" applyAlignment="1">
      <alignment horizontal="center" vertical="top" wrapText="1"/>
    </xf>
    <xf numFmtId="0" fontId="3" fillId="0" borderId="10" xfId="0" quotePrefix="1" applyFont="1" applyBorder="1" applyAlignment="1">
      <alignment horizontal="left" vertical="top" wrapText="1"/>
    </xf>
    <xf numFmtId="164" fontId="3" fillId="0" borderId="10" xfId="0" applyNumberFormat="1" applyFont="1" applyBorder="1" applyAlignment="1">
      <alignment horizontal="right" vertical="top" wrapText="1"/>
    </xf>
    <xf numFmtId="0" fontId="3" fillId="0" borderId="10" xfId="0" applyFont="1" applyBorder="1" applyAlignment="1">
      <alignment horizontal="right" vertical="top" wrapText="1"/>
    </xf>
    <xf numFmtId="0" fontId="3" fillId="0" borderId="10" xfId="0" applyFont="1" applyBorder="1" applyAlignment="1">
      <alignment horizontal="center" vertical="top" wrapText="1"/>
    </xf>
    <xf numFmtId="0" fontId="3" fillId="0" borderId="10" xfId="0" applyFont="1" applyBorder="1" applyAlignment="1">
      <alignment vertical="top" wrapText="1"/>
    </xf>
    <xf numFmtId="0" fontId="0" fillId="0" borderId="0" xfId="0" applyAlignment="1"/>
    <xf numFmtId="0" fontId="4" fillId="0" borderId="0" xfId="0" applyFont="1"/>
    <xf numFmtId="0" fontId="4" fillId="5" borderId="11" xfId="0" quotePrefix="1"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xf>
    <xf numFmtId="0" fontId="5" fillId="0" borderId="4" xfId="0" applyFont="1" applyBorder="1" applyAlignment="1">
      <alignment wrapText="1"/>
    </xf>
    <xf numFmtId="0" fontId="0" fillId="0" borderId="4" xfId="0" applyBorder="1"/>
    <xf numFmtId="0" fontId="1" fillId="0" borderId="0" xfId="0" applyFont="1"/>
    <xf numFmtId="0" fontId="0" fillId="0" borderId="13" xfId="0" quotePrefix="1" applyBorder="1" applyAlignment="1">
      <alignment horizontal="left" vertical="center" wrapText="1"/>
    </xf>
    <xf numFmtId="0" fontId="0" fillId="0" borderId="4" xfId="0" applyBorder="1" applyAlignment="1">
      <alignment vertical="center" wrapText="1"/>
    </xf>
    <xf numFmtId="0" fontId="0" fillId="0" borderId="14" xfId="0" quotePrefix="1" applyBorder="1" applyAlignment="1">
      <alignment horizontal="left" vertical="center" wrapText="1"/>
    </xf>
    <xf numFmtId="0" fontId="0" fillId="0" borderId="15" xfId="0" applyBorder="1" applyAlignment="1">
      <alignment horizontal="center" vertical="center" wrapText="1"/>
    </xf>
    <xf numFmtId="0" fontId="0" fillId="0" borderId="15" xfId="0" applyBorder="1"/>
    <xf numFmtId="0" fontId="0" fillId="0" borderId="16" xfId="0" applyBorder="1" applyAlignment="1">
      <alignment horizontal="center" vertical="center" wrapText="1"/>
    </xf>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2" borderId="4" xfId="0" applyFill="1" applyBorder="1"/>
    <xf numFmtId="0" fontId="6" fillId="0" borderId="0" xfId="0" applyFont="1" applyAlignment="1">
      <alignment horizontal="center"/>
    </xf>
    <xf numFmtId="0" fontId="0" fillId="0" borderId="0" xfId="0" quotePrefix="1" applyAlignment="1">
      <alignment horizontal="left"/>
    </xf>
    <xf numFmtId="14" fontId="7" fillId="0" borderId="0" xfId="0" applyNumberFormat="1" applyFont="1" applyAlignment="1">
      <alignment horizontal="left"/>
    </xf>
    <xf numFmtId="0" fontId="4" fillId="7" borderId="4" xfId="0" quotePrefix="1" applyFont="1" applyFill="1" applyBorder="1" applyAlignment="1">
      <alignment horizontal="center" vertical="center"/>
    </xf>
    <xf numFmtId="0" fontId="4" fillId="7" borderId="4" xfId="0" applyFont="1" applyFill="1" applyBorder="1" applyAlignment="1">
      <alignment horizontal="center" vertical="center"/>
    </xf>
    <xf numFmtId="0" fontId="0" fillId="0" borderId="4" xfId="0" applyFill="1" applyBorder="1"/>
    <xf numFmtId="165" fontId="1" fillId="0" borderId="4" xfId="25" applyNumberFormat="1" applyFont="1" applyFill="1" applyBorder="1"/>
    <xf numFmtId="44" fontId="0" fillId="0" borderId="4" xfId="0" applyNumberFormat="1" applyBorder="1"/>
    <xf numFmtId="165" fontId="1" fillId="0" borderId="4" xfId="25" applyNumberFormat="1" applyFill="1" applyBorder="1"/>
    <xf numFmtId="0" fontId="0" fillId="0" borderId="4" xfId="0" quotePrefix="1" applyBorder="1" applyAlignment="1">
      <alignment horizontal="left"/>
    </xf>
    <xf numFmtId="44" fontId="0" fillId="0" borderId="0" xfId="0" applyNumberFormat="1"/>
    <xf numFmtId="0" fontId="4" fillId="0" borderId="0" xfId="0" applyFont="1" applyFill="1" applyBorder="1" applyAlignment="1"/>
    <xf numFmtId="44" fontId="4" fillId="5" borderId="4" xfId="0" quotePrefix="1" applyNumberFormat="1" applyFont="1" applyFill="1" applyBorder="1" applyAlignment="1"/>
    <xf numFmtId="0" fontId="4" fillId="0" borderId="0" xfId="0" applyFont="1" applyBorder="1" applyAlignment="1"/>
    <xf numFmtId="44" fontId="4" fillId="5" borderId="4" xfId="25" applyFont="1" applyFill="1" applyBorder="1"/>
    <xf numFmtId="0" fontId="4" fillId="6" borderId="4" xfId="0" quotePrefix="1" applyFont="1" applyFill="1" applyBorder="1" applyAlignment="1">
      <alignment horizontal="center" vertical="center" wrapText="1"/>
    </xf>
    <xf numFmtId="164" fontId="0" fillId="0" borderId="4" xfId="0" applyNumberFormat="1" applyBorder="1"/>
    <xf numFmtId="0" fontId="0" fillId="0" borderId="4" xfId="0" applyBorder="1" applyAlignment="1">
      <alignment horizontal="center"/>
    </xf>
    <xf numFmtId="14" fontId="0" fillId="0" borderId="4" xfId="0" applyNumberFormat="1" applyBorder="1"/>
    <xf numFmtId="1" fontId="0" fillId="0" borderId="4" xfId="0" applyNumberFormat="1" applyBorder="1"/>
    <xf numFmtId="0" fontId="0" fillId="0" borderId="0" xfId="0" applyAlignment="1">
      <alignment horizontal="center"/>
    </xf>
    <xf numFmtId="0" fontId="4" fillId="5" borderId="12" xfId="0" quotePrefix="1" applyFont="1" applyFill="1" applyBorder="1" applyAlignment="1">
      <alignment horizontal="center" vertical="center" wrapText="1"/>
    </xf>
    <xf numFmtId="44" fontId="1" fillId="0" borderId="4" xfId="25" applyBorder="1"/>
    <xf numFmtId="166" fontId="0" fillId="0" borderId="4" xfId="0" applyNumberFormat="1" applyBorder="1"/>
    <xf numFmtId="0" fontId="0" fillId="2" borderId="16" xfId="0" applyFill="1" applyBorder="1" applyAlignment="1">
      <alignment horizontal="center"/>
    </xf>
    <xf numFmtId="0" fontId="0" fillId="0" borderId="14" xfId="0" applyBorder="1" applyAlignment="1">
      <alignment horizontal="center"/>
    </xf>
    <xf numFmtId="44" fontId="1" fillId="0" borderId="15" xfId="25" applyBorder="1"/>
    <xf numFmtId="166" fontId="0" fillId="0" borderId="15" xfId="0" applyNumberFormat="1" applyBorder="1"/>
    <xf numFmtId="0" fontId="4" fillId="0" borderId="17" xfId="0" applyFont="1" applyBorder="1" applyAlignment="1">
      <alignment horizontal="center" vertical="center"/>
    </xf>
    <xf numFmtId="0" fontId="4" fillId="0" borderId="17" xfId="0" applyFont="1" applyBorder="1" applyAlignment="1">
      <alignment horizontal="center" vertical="center" wrapText="1"/>
    </xf>
    <xf numFmtId="0" fontId="4" fillId="6" borderId="18" xfId="0" applyFont="1" applyFill="1" applyBorder="1" applyAlignment="1">
      <alignment horizontal="center" vertical="center" wrapText="1"/>
    </xf>
    <xf numFmtId="0" fontId="0" fillId="0" borderId="19" xfId="0" applyBorder="1"/>
    <xf numFmtId="14" fontId="1" fillId="0" borderId="19" xfId="25" applyNumberFormat="1" applyBorder="1"/>
    <xf numFmtId="0" fontId="4" fillId="6" borderId="20" xfId="0" applyFont="1" applyFill="1" applyBorder="1" applyAlignment="1">
      <alignment horizontal="center"/>
    </xf>
    <xf numFmtId="0" fontId="4" fillId="0" borderId="19" xfId="0" applyFont="1" applyBorder="1"/>
    <xf numFmtId="0" fontId="0" fillId="6" borderId="20" xfId="0" applyFill="1" applyBorder="1"/>
    <xf numFmtId="0" fontId="0" fillId="0" borderId="21" xfId="0" applyBorder="1"/>
    <xf numFmtId="14" fontId="1" fillId="0" borderId="21" xfId="25" applyNumberFormat="1" applyBorder="1"/>
    <xf numFmtId="0" fontId="0" fillId="6" borderId="22" xfId="0" applyFill="1" applyBorder="1"/>
    <xf numFmtId="0" fontId="4" fillId="0" borderId="21" xfId="0" applyFont="1" applyBorder="1"/>
    <xf numFmtId="14" fontId="0" fillId="0" borderId="0" xfId="0" applyNumberFormat="1"/>
    <xf numFmtId="43" fontId="0" fillId="0" borderId="0" xfId="0" applyNumberFormat="1"/>
    <xf numFmtId="0" fontId="4" fillId="5" borderId="4" xfId="0" applyFont="1" applyFill="1" applyBorder="1" applyAlignment="1">
      <alignment horizontal="center" vertical="top"/>
    </xf>
    <xf numFmtId="0" fontId="4" fillId="5" borderId="4" xfId="0" quotePrefix="1" applyFont="1" applyFill="1" applyBorder="1" applyAlignment="1">
      <alignment horizontal="center" vertical="center" wrapText="1"/>
    </xf>
    <xf numFmtId="9" fontId="1" fillId="0" borderId="4" xfId="21" applyBorder="1" applyAlignment="1">
      <alignment wrapText="1"/>
    </xf>
    <xf numFmtId="0" fontId="0" fillId="0" borderId="4" xfId="0" quotePrefix="1" applyFill="1" applyBorder="1" applyAlignment="1">
      <alignment horizontal="left"/>
    </xf>
    <xf numFmtId="9" fontId="0" fillId="0" borderId="4" xfId="0" applyNumberFormat="1" applyBorder="1" applyAlignment="1">
      <alignment wrapText="1"/>
    </xf>
    <xf numFmtId="0" fontId="0" fillId="0" borderId="0" xfId="0" applyAlignment="1">
      <alignment wrapText="1"/>
    </xf>
    <xf numFmtId="0" fontId="20" fillId="0" borderId="0" xfId="0" applyFont="1"/>
    <xf numFmtId="0" fontId="0" fillId="0" borderId="0" xfId="0" applyNumberFormat="1"/>
    <xf numFmtId="0" fontId="0" fillId="0" borderId="4" xfId="0" applyNumberFormat="1" applyBorder="1"/>
    <xf numFmtId="0" fontId="4" fillId="0" borderId="4" xfId="0" quotePrefix="1" applyNumberFormat="1" applyFont="1" applyBorder="1" applyAlignment="1">
      <alignment horizontal="left" vertical="center"/>
    </xf>
    <xf numFmtId="0" fontId="4" fillId="0" borderId="4" xfId="0" applyNumberFormat="1" applyFont="1" applyBorder="1" applyAlignment="1">
      <alignment horizontal="center" vertical="center" wrapText="1"/>
    </xf>
    <xf numFmtId="0" fontId="4" fillId="0" borderId="4" xfId="0" quotePrefix="1" applyNumberFormat="1" applyFont="1" applyBorder="1" applyAlignment="1">
      <alignment horizontal="center" vertical="center" wrapText="1"/>
    </xf>
    <xf numFmtId="0" fontId="4" fillId="0" borderId="4" xfId="0" applyFont="1" applyBorder="1"/>
    <xf numFmtId="0" fontId="0" fillId="0" borderId="4" xfId="0" applyNumberFormat="1" applyBorder="1" applyAlignment="1">
      <alignment horizontal="left" vertical="center"/>
    </xf>
    <xf numFmtId="0" fontId="0" fillId="0" borderId="4" xfId="0" applyNumberFormat="1" applyBorder="1" applyAlignment="1">
      <alignment horizontal="center"/>
    </xf>
    <xf numFmtId="0" fontId="0" fillId="6" borderId="4" xfId="0" applyNumberFormat="1" applyFill="1" applyBorder="1"/>
    <xf numFmtId="0" fontId="0" fillId="0" borderId="4" xfId="0" quotePrefix="1" applyNumberFormat="1" applyBorder="1" applyAlignment="1">
      <alignment horizontal="center"/>
    </xf>
    <xf numFmtId="0" fontId="4" fillId="0" borderId="23" xfId="0" applyNumberFormat="1" applyFont="1" applyBorder="1" applyAlignment="1">
      <alignment horizontal="left" vertical="center" wrapText="1"/>
    </xf>
    <xf numFmtId="0" fontId="0" fillId="8" borderId="23" xfId="0" applyNumberFormat="1" applyFill="1" applyBorder="1"/>
    <xf numFmtId="0" fontId="4" fillId="0" borderId="0" xfId="0" applyNumberFormat="1" applyFont="1" applyAlignment="1">
      <alignment horizontal="left" vertical="center"/>
    </xf>
    <xf numFmtId="0" fontId="21" fillId="0" borderId="0" xfId="0" applyFont="1"/>
    <xf numFmtId="0" fontId="4" fillId="6"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2" xfId="0" quotePrefix="1" applyFont="1" applyFill="1" applyBorder="1" applyAlignment="1">
      <alignment horizontal="center" vertical="center" wrapText="1"/>
    </xf>
    <xf numFmtId="0" fontId="4" fillId="6" borderId="24" xfId="0" applyFont="1" applyFill="1" applyBorder="1" applyAlignment="1">
      <alignment horizontal="center" vertical="center" wrapText="1"/>
    </xf>
    <xf numFmtId="0" fontId="0" fillId="0" borderId="13" xfId="0" applyBorder="1"/>
    <xf numFmtId="164" fontId="0" fillId="0" borderId="16" xfId="0" applyNumberFormat="1" applyBorder="1"/>
    <xf numFmtId="0" fontId="0" fillId="0" borderId="14" xfId="0" applyBorder="1"/>
    <xf numFmtId="164" fontId="0" fillId="0" borderId="15" xfId="0" applyNumberFormat="1" applyBorder="1"/>
    <xf numFmtId="0" fontId="0" fillId="0" borderId="0" xfId="0" applyBorder="1"/>
    <xf numFmtId="164" fontId="0" fillId="0" borderId="0" xfId="0" applyNumberFormat="1" applyBorder="1"/>
    <xf numFmtId="0" fontId="4" fillId="8" borderId="4" xfId="0" quotePrefix="1" applyFont="1" applyFill="1" applyBorder="1" applyAlignment="1">
      <alignment horizontal="left" vertical="center" wrapText="1"/>
    </xf>
    <xf numFmtId="0" fontId="0" fillId="0" borderId="0" xfId="0" quotePrefix="1" applyBorder="1" applyAlignment="1">
      <alignment horizontal="left"/>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0" fontId="4" fillId="0" borderId="4" xfId="0" applyFont="1" applyBorder="1" applyAlignment="1">
      <alignment horizontal="center"/>
    </xf>
    <xf numFmtId="0" fontId="0" fillId="0" borderId="4" xfId="0" applyBorder="1" applyAlignment="1">
      <alignment wrapText="1"/>
    </xf>
    <xf numFmtId="0" fontId="8" fillId="0" borderId="0" xfId="11" applyAlignment="1" applyProtection="1"/>
    <xf numFmtId="0" fontId="4" fillId="0" borderId="25" xfId="0" applyFont="1" applyBorder="1" applyAlignment="1">
      <alignment horizontal="center" vertical="center"/>
    </xf>
    <xf numFmtId="0" fontId="0" fillId="0" borderId="26" xfId="0" applyBorder="1"/>
    <xf numFmtId="0" fontId="0" fillId="0" borderId="27" xfId="0" applyBorder="1"/>
    <xf numFmtId="0" fontId="4" fillId="0" borderId="28" xfId="0" applyFont="1" applyBorder="1" applyAlignment="1">
      <alignment horizontal="center" vertical="center"/>
    </xf>
    <xf numFmtId="0" fontId="0" fillId="0" borderId="29" xfId="0" applyBorder="1"/>
    <xf numFmtId="0" fontId="0" fillId="0" borderId="30" xfId="0" applyBorder="1"/>
    <xf numFmtId="0" fontId="4" fillId="0" borderId="0" xfId="0" applyFont="1" applyAlignment="1">
      <alignment horizontal="left"/>
    </xf>
    <xf numFmtId="0" fontId="6" fillId="0" borderId="0" xfId="0" applyFont="1" applyAlignment="1">
      <alignment horizontal="left"/>
    </xf>
    <xf numFmtId="0" fontId="27" fillId="0" borderId="0" xfId="0" applyFont="1"/>
    <xf numFmtId="0" fontId="8" fillId="0" borderId="0" xfId="11" applyBorder="1" applyAlignment="1" applyProtection="1">
      <alignment horizontal="left"/>
    </xf>
    <xf numFmtId="0" fontId="31" fillId="0" borderId="0" xfId="0" applyFont="1"/>
    <xf numFmtId="0" fontId="6" fillId="0" borderId="0" xfId="0" applyFont="1" applyAlignment="1">
      <alignment horizontal="right"/>
    </xf>
    <xf numFmtId="0" fontId="4" fillId="9" borderId="4" xfId="0" applyFont="1" applyFill="1" applyBorder="1" applyAlignment="1">
      <alignment horizontal="center"/>
    </xf>
    <xf numFmtId="0" fontId="0" fillId="2" borderId="31" xfId="0" applyFill="1" applyBorder="1"/>
    <xf numFmtId="0" fontId="2" fillId="6" borderId="4" xfId="0" quotePrefix="1" applyFont="1" applyFill="1" applyBorder="1" applyAlignment="1">
      <alignment horizontal="center" vertical="top" wrapText="1"/>
    </xf>
    <xf numFmtId="0" fontId="2" fillId="6" borderId="32" xfId="0" applyFont="1" applyFill="1" applyBorder="1" applyAlignment="1">
      <alignment horizontal="center" vertical="top" wrapText="1"/>
    </xf>
    <xf numFmtId="0" fontId="3" fillId="0" borderId="33" xfId="0" applyFont="1" applyBorder="1" applyAlignment="1">
      <alignment horizontal="center" vertical="top" wrapText="1"/>
    </xf>
    <xf numFmtId="0" fontId="3" fillId="0" borderId="6" xfId="0" applyFont="1" applyBorder="1" applyAlignment="1">
      <alignment vertical="top" wrapText="1"/>
    </xf>
    <xf numFmtId="3" fontId="3" fillId="0" borderId="6" xfId="0" applyNumberFormat="1" applyFont="1" applyBorder="1" applyAlignment="1">
      <alignment horizontal="right" vertical="top" wrapText="1"/>
    </xf>
    <xf numFmtId="0" fontId="3" fillId="0" borderId="34" xfId="0" applyFont="1" applyBorder="1" applyAlignment="1">
      <alignment horizontal="center" vertical="top" wrapText="1"/>
    </xf>
    <xf numFmtId="0" fontId="3" fillId="0" borderId="35" xfId="0" applyFont="1" applyBorder="1" applyAlignment="1">
      <alignment vertical="top" wrapText="1"/>
    </xf>
    <xf numFmtId="3" fontId="3" fillId="0" borderId="35" xfId="0" applyNumberFormat="1" applyFont="1" applyBorder="1" applyAlignment="1">
      <alignment horizontal="right" vertical="top" wrapText="1"/>
    </xf>
    <xf numFmtId="0" fontId="3" fillId="0" borderId="0" xfId="0" applyFont="1" applyBorder="1" applyAlignment="1">
      <alignment vertical="top" wrapText="1"/>
    </xf>
    <xf numFmtId="0" fontId="3" fillId="0" borderId="4" xfId="0" applyFont="1" applyBorder="1" applyAlignment="1">
      <alignment vertical="top" wrapText="1"/>
    </xf>
    <xf numFmtId="0" fontId="2" fillId="0" borderId="32" xfId="0" quotePrefix="1" applyFont="1" applyBorder="1" applyAlignment="1">
      <alignment horizontal="left" vertical="top" wrapText="1"/>
    </xf>
    <xf numFmtId="0" fontId="2" fillId="0" borderId="32" xfId="0" applyFont="1" applyBorder="1" applyAlignment="1">
      <alignment horizontal="right" vertical="top" wrapText="1"/>
    </xf>
    <xf numFmtId="0" fontId="32" fillId="3" borderId="0" xfId="0" applyFont="1" applyFill="1"/>
    <xf numFmtId="0" fontId="33" fillId="3" borderId="0" xfId="0" applyFont="1" applyFill="1"/>
    <xf numFmtId="0" fontId="0" fillId="3" borderId="0" xfId="0" applyFill="1"/>
    <xf numFmtId="0" fontId="6" fillId="0" borderId="0" xfId="0" applyFont="1"/>
    <xf numFmtId="0" fontId="34" fillId="0" borderId="0" xfId="0" applyFont="1" applyAlignment="1">
      <alignment horizontal="right"/>
    </xf>
    <xf numFmtId="0" fontId="34" fillId="8" borderId="4" xfId="0" applyFont="1" applyFill="1" applyBorder="1"/>
    <xf numFmtId="0" fontId="35" fillId="0" borderId="0" xfId="0" applyFont="1"/>
    <xf numFmtId="0" fontId="36" fillId="0" borderId="0" xfId="0" applyFont="1" applyAlignment="1">
      <alignment horizontal="right"/>
    </xf>
    <xf numFmtId="0" fontId="36" fillId="10" borderId="31" xfId="0" applyFont="1" applyFill="1" applyBorder="1"/>
    <xf numFmtId="2" fontId="36" fillId="2" borderId="31" xfId="0" applyNumberFormat="1" applyFont="1" applyFill="1" applyBorder="1"/>
    <xf numFmtId="0" fontId="3" fillId="0" borderId="0" xfId="0" applyFont="1"/>
    <xf numFmtId="0" fontId="3" fillId="0" borderId="0" xfId="0" applyFont="1" applyAlignment="1">
      <alignment horizontal="left" indent="2"/>
    </xf>
    <xf numFmtId="0" fontId="19" fillId="0" borderId="6" xfId="0" applyFont="1" applyBorder="1" applyAlignment="1">
      <alignment horizontal="center" vertical="top" wrapText="1"/>
    </xf>
    <xf numFmtId="0" fontId="3" fillId="0" borderId="0" xfId="0" applyFont="1" applyAlignment="1">
      <alignment horizontal="justify"/>
    </xf>
    <xf numFmtId="0" fontId="38" fillId="5" borderId="4" xfId="0" applyFont="1" applyFill="1" applyBorder="1" applyAlignment="1">
      <alignment horizontal="left" vertical="top" wrapText="1" indent="3"/>
    </xf>
    <xf numFmtId="0" fontId="38" fillId="5" borderId="32" xfId="0" applyFont="1" applyFill="1" applyBorder="1" applyAlignment="1">
      <alignment horizontal="center" vertical="top" wrapText="1"/>
    </xf>
    <xf numFmtId="0" fontId="38" fillId="0" borderId="33" xfId="0" applyFont="1" applyBorder="1" applyAlignment="1">
      <alignment vertical="top" wrapText="1"/>
    </xf>
    <xf numFmtId="0" fontId="5" fillId="0" borderId="6" xfId="0" applyFont="1" applyBorder="1" applyAlignment="1">
      <alignment vertical="top" wrapText="1"/>
    </xf>
    <xf numFmtId="0" fontId="3" fillId="0" borderId="6" xfId="0" applyFont="1" applyBorder="1" applyAlignment="1">
      <alignment horizontal="center" vertical="top" wrapText="1"/>
    </xf>
    <xf numFmtId="0" fontId="2" fillId="0" borderId="32" xfId="0" applyFont="1" applyBorder="1" applyAlignment="1">
      <alignment horizontal="center" vertical="top" wrapText="1"/>
    </xf>
    <xf numFmtId="0" fontId="2" fillId="0" borderId="33" xfId="0" applyFont="1" applyBorder="1" applyAlignment="1">
      <alignment vertical="top" wrapText="1"/>
    </xf>
    <xf numFmtId="0" fontId="0" fillId="0" borderId="0" xfId="0" applyAlignment="1">
      <alignment horizontal="left"/>
    </xf>
    <xf numFmtId="0" fontId="10" fillId="0" borderId="4" xfId="0" applyFont="1" applyBorder="1"/>
    <xf numFmtId="0" fontId="10" fillId="0" borderId="32" xfId="0" applyFont="1" applyBorder="1"/>
    <xf numFmtId="8" fontId="10" fillId="0" borderId="32" xfId="0" applyNumberFormat="1" applyFont="1" applyBorder="1" applyAlignment="1">
      <alignment horizontal="right"/>
    </xf>
    <xf numFmtId="0" fontId="10" fillId="0" borderId="33" xfId="0" applyFont="1" applyBorder="1"/>
    <xf numFmtId="0" fontId="10" fillId="0" borderId="6" xfId="0" applyFont="1" applyBorder="1"/>
    <xf numFmtId="8" fontId="10" fillId="0" borderId="6" xfId="0" applyNumberFormat="1" applyFont="1" applyBorder="1" applyAlignment="1">
      <alignment horizontal="right"/>
    </xf>
    <xf numFmtId="0" fontId="5" fillId="0" borderId="6" xfId="0" applyFont="1" applyBorder="1" applyAlignment="1">
      <alignment horizontal="right"/>
    </xf>
    <xf numFmtId="0" fontId="2" fillId="0" borderId="0" xfId="0" applyFont="1"/>
    <xf numFmtId="0" fontId="2" fillId="0" borderId="0" xfId="0" applyFont="1" applyAlignment="1"/>
    <xf numFmtId="0" fontId="42" fillId="0" borderId="0" xfId="0" applyFont="1"/>
    <xf numFmtId="0" fontId="43" fillId="0" borderId="0" xfId="0" applyFont="1" applyAlignment="1">
      <alignment horizontal="center"/>
    </xf>
    <xf numFmtId="0" fontId="44" fillId="0" borderId="0" xfId="0" applyFont="1" applyAlignment="1">
      <alignment horizontal="justify"/>
    </xf>
    <xf numFmtId="0" fontId="37" fillId="0" borderId="0" xfId="0" applyFont="1" applyAlignment="1">
      <alignment horizontal="center" wrapText="1"/>
    </xf>
    <xf numFmtId="0" fontId="44" fillId="0" borderId="0" xfId="0" applyFont="1" applyAlignment="1">
      <alignment horizontal="center"/>
    </xf>
    <xf numFmtId="0" fontId="45" fillId="11" borderId="4" xfId="0" applyFont="1" applyFill="1" applyBorder="1" applyAlignment="1">
      <alignment horizontal="center" vertical="center"/>
    </xf>
    <xf numFmtId="0" fontId="45" fillId="11" borderId="4" xfId="0" applyFont="1" applyFill="1" applyBorder="1" applyAlignment="1">
      <alignment horizontal="center" wrapText="1"/>
    </xf>
    <xf numFmtId="0" fontId="45" fillId="11" borderId="4" xfId="0" applyFont="1" applyFill="1" applyBorder="1" applyAlignment="1">
      <alignment horizontal="right" wrapText="1"/>
    </xf>
    <xf numFmtId="0" fontId="0" fillId="0" borderId="4" xfId="0" applyFill="1" applyBorder="1" applyAlignment="1"/>
    <xf numFmtId="171" fontId="0" fillId="0" borderId="4" xfId="0" applyNumberFormat="1" applyFill="1" applyBorder="1" applyAlignment="1"/>
    <xf numFmtId="0" fontId="1" fillId="0" borderId="4" xfId="21" applyNumberFormat="1" applyFont="1" applyFill="1" applyBorder="1" applyAlignment="1"/>
    <xf numFmtId="0" fontId="2" fillId="0" borderId="0" xfId="0" applyFont="1" applyBorder="1" applyAlignment="1">
      <alignment horizontal="center" wrapText="1"/>
    </xf>
    <xf numFmtId="0" fontId="44" fillId="0" borderId="0" xfId="0" applyFont="1" applyBorder="1" applyAlignment="1">
      <alignment horizontal="center"/>
    </xf>
    <xf numFmtId="0" fontId="46" fillId="6" borderId="4" xfId="0" applyFont="1" applyFill="1" applyBorder="1" applyAlignment="1">
      <alignment horizontal="center" wrapText="1"/>
    </xf>
    <xf numFmtId="0" fontId="46" fillId="12" borderId="4" xfId="0" applyFont="1" applyFill="1" applyBorder="1" applyAlignment="1">
      <alignment horizontal="center" wrapText="1"/>
    </xf>
    <xf numFmtId="0" fontId="47" fillId="6" borderId="33" xfId="0" applyFont="1" applyFill="1" applyBorder="1" applyAlignment="1"/>
    <xf numFmtId="0" fontId="47" fillId="6" borderId="0" xfId="0" applyFont="1" applyFill="1" applyBorder="1" applyAlignment="1"/>
    <xf numFmtId="0" fontId="0" fillId="13" borderId="0" xfId="0" applyFill="1" applyBorder="1" applyAlignment="1">
      <alignment horizontal="center"/>
    </xf>
    <xf numFmtId="0" fontId="27" fillId="0" borderId="33" xfId="0" applyFont="1" applyFill="1" applyBorder="1" applyAlignment="1">
      <alignment horizontal="center"/>
    </xf>
    <xf numFmtId="0" fontId="47" fillId="6" borderId="4" xfId="0" applyFont="1" applyFill="1" applyBorder="1" applyAlignment="1"/>
    <xf numFmtId="0" fontId="47" fillId="6" borderId="36" xfId="0" applyFont="1" applyFill="1" applyBorder="1" applyAlignment="1"/>
    <xf numFmtId="0" fontId="0" fillId="13" borderId="36" xfId="0" applyFill="1" applyBorder="1" applyAlignment="1">
      <alignment horizontal="center"/>
    </xf>
    <xf numFmtId="0" fontId="27" fillId="0" borderId="4" xfId="0" applyFont="1" applyFill="1" applyBorder="1" applyAlignment="1">
      <alignment horizontal="center"/>
    </xf>
    <xf numFmtId="0" fontId="47" fillId="6" borderId="37" xfId="0" applyFont="1" applyFill="1" applyBorder="1" applyAlignment="1"/>
    <xf numFmtId="0" fontId="0" fillId="13" borderId="37" xfId="0" applyFill="1" applyBorder="1" applyAlignment="1">
      <alignment horizontal="center"/>
    </xf>
    <xf numFmtId="0" fontId="27" fillId="0" borderId="4" xfId="0" applyFont="1" applyBorder="1"/>
    <xf numFmtId="0" fontId="1" fillId="0" borderId="0" xfId="18"/>
    <xf numFmtId="0" fontId="1" fillId="0" borderId="0" xfId="18" applyBorder="1"/>
    <xf numFmtId="0" fontId="49" fillId="0" borderId="1" xfId="18" applyFont="1" applyFill="1" applyBorder="1" applyAlignment="1">
      <alignment horizontal="center"/>
    </xf>
    <xf numFmtId="0" fontId="50" fillId="0" borderId="0" xfId="18" applyFont="1" applyAlignment="1">
      <alignment horizontal="center"/>
    </xf>
    <xf numFmtId="0" fontId="49" fillId="0" borderId="4" xfId="18" applyFont="1" applyFill="1" applyBorder="1" applyAlignment="1">
      <alignment horizontal="center"/>
    </xf>
    <xf numFmtId="0" fontId="49" fillId="0" borderId="38" xfId="18" applyFont="1" applyFill="1" applyBorder="1" applyAlignment="1">
      <alignment horizontal="center"/>
    </xf>
    <xf numFmtId="0" fontId="49" fillId="0" borderId="39" xfId="18" applyFont="1" applyFill="1" applyBorder="1" applyAlignment="1">
      <alignment horizontal="center"/>
    </xf>
    <xf numFmtId="0" fontId="49" fillId="0" borderId="40" xfId="18" applyFont="1" applyFill="1" applyBorder="1" applyAlignment="1">
      <alignment horizontal="center"/>
    </xf>
    <xf numFmtId="0" fontId="49" fillId="0" borderId="0" xfId="18" applyFont="1" applyFill="1" applyBorder="1" applyAlignment="1">
      <alignment horizontal="center"/>
    </xf>
    <xf numFmtId="0" fontId="1" fillId="0" borderId="4" xfId="18" applyBorder="1"/>
    <xf numFmtId="0" fontId="52" fillId="14" borderId="41" xfId="18" applyFont="1" applyFill="1" applyBorder="1" applyAlignment="1"/>
    <xf numFmtId="44" fontId="1" fillId="2" borderId="0" xfId="25" applyFill="1"/>
    <xf numFmtId="0" fontId="1" fillId="2" borderId="42" xfId="18" applyFill="1" applyBorder="1"/>
    <xf numFmtId="0" fontId="53" fillId="0" borderId="4" xfId="18" applyFont="1" applyBorder="1" applyAlignment="1">
      <alignment horizontal="center"/>
    </xf>
    <xf numFmtId="0" fontId="54" fillId="0" borderId="4" xfId="18" applyFont="1" applyBorder="1" applyAlignment="1">
      <alignment horizontal="center"/>
    </xf>
    <xf numFmtId="0" fontId="52" fillId="15" borderId="41" xfId="18" applyFont="1" applyFill="1" applyBorder="1" applyAlignment="1"/>
    <xf numFmtId="44" fontId="1" fillId="0" borderId="0" xfId="25"/>
    <xf numFmtId="0" fontId="1" fillId="0" borderId="43" xfId="18" applyBorder="1"/>
    <xf numFmtId="44" fontId="1" fillId="0" borderId="0" xfId="25" applyAlignment="1">
      <alignment horizontal="center"/>
    </xf>
    <xf numFmtId="0" fontId="4" fillId="0" borderId="4" xfId="18" applyFont="1" applyBorder="1"/>
    <xf numFmtId="0" fontId="1" fillId="2" borderId="43" xfId="18" applyFill="1" applyBorder="1"/>
    <xf numFmtId="0" fontId="52" fillId="15" borderId="33" xfId="18" applyFont="1" applyFill="1" applyBorder="1" applyAlignment="1"/>
    <xf numFmtId="44" fontId="1" fillId="0" borderId="1" xfId="25" applyBorder="1"/>
    <xf numFmtId="0" fontId="1" fillId="0" borderId="6" xfId="18" applyBorder="1"/>
    <xf numFmtId="44" fontId="1" fillId="0" borderId="1" xfId="25" applyBorder="1" applyAlignment="1">
      <alignment horizontal="center"/>
    </xf>
    <xf numFmtId="44" fontId="1" fillId="0" borderId="44" xfId="25" applyBorder="1" applyAlignment="1">
      <alignment horizontal="center"/>
    </xf>
    <xf numFmtId="44" fontId="1" fillId="0" borderId="0" xfId="18" applyNumberFormat="1"/>
    <xf numFmtId="0" fontId="17" fillId="0" borderId="0" xfId="17"/>
    <xf numFmtId="0" fontId="6" fillId="0" borderId="0" xfId="17" applyFont="1"/>
    <xf numFmtId="0" fontId="27" fillId="0" borderId="0" xfId="17" applyFont="1" applyAlignment="1" applyProtection="1">
      <alignment horizontal="left"/>
    </xf>
    <xf numFmtId="0" fontId="17" fillId="0" borderId="45" xfId="17" applyBorder="1"/>
    <xf numFmtId="0" fontId="17" fillId="0" borderId="46" xfId="17" applyBorder="1"/>
    <xf numFmtId="0" fontId="54" fillId="0" borderId="0" xfId="17" applyFont="1" applyAlignment="1" applyProtection="1">
      <alignment horizontal="left"/>
    </xf>
    <xf numFmtId="0" fontId="54" fillId="0" borderId="0" xfId="17" applyFont="1" applyAlignment="1">
      <alignment horizontal="center"/>
    </xf>
    <xf numFmtId="0" fontId="4" fillId="0" borderId="0" xfId="17" applyFont="1"/>
    <xf numFmtId="0" fontId="4" fillId="0" borderId="0" xfId="17" applyFont="1" applyAlignment="1" applyProtection="1">
      <alignment horizontal="center"/>
    </xf>
    <xf numFmtId="0" fontId="27" fillId="0" borderId="4" xfId="17" applyFont="1" applyBorder="1" applyProtection="1"/>
    <xf numFmtId="0" fontId="54" fillId="0" borderId="45" xfId="17" applyFont="1" applyBorder="1" applyAlignment="1">
      <alignment horizontal="center"/>
    </xf>
    <xf numFmtId="0" fontId="54" fillId="0" borderId="46" xfId="17" applyFont="1" applyBorder="1" applyAlignment="1">
      <alignment horizontal="center"/>
    </xf>
    <xf numFmtId="0" fontId="27" fillId="0" borderId="47" xfId="17" applyFont="1" applyBorder="1" applyAlignment="1" applyProtection="1">
      <alignment horizontal="center"/>
    </xf>
    <xf numFmtId="0" fontId="27" fillId="0" borderId="48" xfId="17" applyFont="1" applyBorder="1" applyAlignment="1">
      <alignment horizontal="center"/>
    </xf>
    <xf numFmtId="0" fontId="27" fillId="0" borderId="0" xfId="17" applyFont="1" applyProtection="1"/>
    <xf numFmtId="0" fontId="27" fillId="0" borderId="0" xfId="17" applyFont="1" applyBorder="1" applyAlignment="1" applyProtection="1">
      <alignment horizontal="center"/>
    </xf>
    <xf numFmtId="0" fontId="27" fillId="0" borderId="0" xfId="17" applyFont="1" applyBorder="1" applyAlignment="1">
      <alignment horizontal="center"/>
    </xf>
    <xf numFmtId="0" fontId="55" fillId="0" borderId="0" xfId="17" applyFont="1"/>
    <xf numFmtId="0" fontId="55" fillId="0" borderId="0" xfId="17" applyFont="1" applyAlignment="1" applyProtection="1">
      <alignment horizontal="left"/>
    </xf>
    <xf numFmtId="0" fontId="55" fillId="0" borderId="4" xfId="17" applyFont="1" applyBorder="1" applyProtection="1"/>
    <xf numFmtId="0" fontId="17" fillId="0" borderId="0" xfId="17" applyAlignment="1"/>
    <xf numFmtId="0" fontId="56" fillId="0" borderId="4" xfId="17" applyFont="1" applyBorder="1" applyAlignment="1" applyProtection="1">
      <alignment horizontal="center" vertical="center" wrapText="1"/>
    </xf>
    <xf numFmtId="0" fontId="57" fillId="0" borderId="4" xfId="17" applyFont="1" applyBorder="1" applyAlignment="1" applyProtection="1">
      <alignment horizontal="center" vertical="center" wrapText="1"/>
    </xf>
    <xf numFmtId="0" fontId="17" fillId="0" borderId="4" xfId="17" applyBorder="1"/>
    <xf numFmtId="0" fontId="17" fillId="0" borderId="4" xfId="17" applyBorder="1" applyAlignment="1" applyProtection="1">
      <alignment horizontal="left"/>
    </xf>
    <xf numFmtId="0" fontId="17" fillId="0" borderId="4" xfId="17" applyBorder="1" applyProtection="1"/>
    <xf numFmtId="0" fontId="17" fillId="0" borderId="0" xfId="17" applyProtection="1"/>
    <xf numFmtId="0" fontId="17" fillId="0" borderId="0" xfId="17" applyAlignment="1" applyProtection="1">
      <alignment horizontal="left"/>
    </xf>
    <xf numFmtId="0" fontId="1" fillId="0" borderId="0" xfId="16"/>
    <xf numFmtId="0" fontId="27" fillId="0" borderId="0" xfId="16" applyFont="1" applyAlignment="1">
      <alignment horizontal="center" vertical="center"/>
    </xf>
    <xf numFmtId="0" fontId="54" fillId="0" borderId="0" xfId="16" applyFont="1"/>
    <xf numFmtId="0" fontId="4" fillId="0" borderId="0" xfId="16" applyFont="1"/>
    <xf numFmtId="44" fontId="1" fillId="0" borderId="4" xfId="16" applyNumberFormat="1" applyBorder="1"/>
    <xf numFmtId="9" fontId="1" fillId="2" borderId="4" xfId="16" applyNumberFormat="1" applyFill="1" applyBorder="1"/>
    <xf numFmtId="0" fontId="1" fillId="0" borderId="4" xfId="16" applyFont="1" applyBorder="1"/>
    <xf numFmtId="3" fontId="1" fillId="0" borderId="4" xfId="16" applyNumberFormat="1" applyBorder="1"/>
    <xf numFmtId="0" fontId="1" fillId="0" borderId="4" xfId="16" applyBorder="1"/>
    <xf numFmtId="9" fontId="1" fillId="0" borderId="4" xfId="16" applyNumberFormat="1" applyBorder="1"/>
    <xf numFmtId="9" fontId="1" fillId="0" borderId="0" xfId="16" applyNumberFormat="1"/>
    <xf numFmtId="0" fontId="58" fillId="0" borderId="4" xfId="16" applyFont="1" applyBorder="1" applyAlignment="1">
      <alignment vertical="center" wrapText="1"/>
    </xf>
    <xf numFmtId="44" fontId="1" fillId="0" borderId="4" xfId="16" applyNumberFormat="1" applyBorder="1" applyAlignment="1">
      <alignment vertical="center"/>
    </xf>
    <xf numFmtId="0" fontId="4" fillId="0" borderId="4" xfId="16" applyFont="1" applyBorder="1"/>
    <xf numFmtId="44" fontId="4" fillId="0" borderId="4" xfId="16" applyNumberFormat="1" applyFont="1" applyBorder="1" applyAlignment="1">
      <alignment vertical="center"/>
    </xf>
    <xf numFmtId="0" fontId="2" fillId="0" borderId="0" xfId="0" applyFont="1" applyAlignment="1">
      <alignment horizontal="center" vertical="center" wrapText="1"/>
    </xf>
    <xf numFmtId="0" fontId="49" fillId="0" borderId="6" xfId="0" applyFont="1" applyFill="1" applyBorder="1" applyAlignment="1">
      <alignment horizontal="center"/>
    </xf>
    <xf numFmtId="0" fontId="50" fillId="0" borderId="0" xfId="0" applyFont="1" applyAlignment="1">
      <alignment horizontal="center"/>
    </xf>
    <xf numFmtId="0" fontId="49" fillId="0" borderId="4" xfId="0" applyFont="1" applyFill="1" applyBorder="1" applyAlignment="1">
      <alignment horizontal="center"/>
    </xf>
    <xf numFmtId="0" fontId="49" fillId="0" borderId="44" xfId="0" applyFont="1" applyFill="1" applyBorder="1" applyAlignment="1">
      <alignment horizontal="center"/>
    </xf>
    <xf numFmtId="0" fontId="52" fillId="14" borderId="41" xfId="0" applyFont="1" applyFill="1" applyBorder="1" applyAlignment="1"/>
    <xf numFmtId="8" fontId="52" fillId="14" borderId="49" xfId="0" applyNumberFormat="1" applyFont="1" applyFill="1" applyBorder="1" applyAlignment="1"/>
    <xf numFmtId="0" fontId="52" fillId="14" borderId="43" xfId="0" applyFont="1" applyFill="1" applyBorder="1" applyAlignment="1"/>
    <xf numFmtId="0" fontId="52" fillId="15" borderId="41" xfId="0" applyFont="1" applyFill="1" applyBorder="1" applyAlignment="1"/>
    <xf numFmtId="8" fontId="52" fillId="15" borderId="49" xfId="0" applyNumberFormat="1" applyFont="1" applyFill="1" applyBorder="1" applyAlignment="1"/>
    <xf numFmtId="0" fontId="52" fillId="15" borderId="43" xfId="0" applyFont="1" applyFill="1" applyBorder="1" applyAlignment="1"/>
    <xf numFmtId="0" fontId="52" fillId="15" borderId="33" xfId="0" applyFont="1" applyFill="1" applyBorder="1" applyAlignment="1"/>
    <xf numFmtId="8" fontId="52" fillId="15" borderId="44" xfId="0" applyNumberFormat="1" applyFont="1" applyFill="1" applyBorder="1" applyAlignment="1"/>
    <xf numFmtId="0" fontId="52" fillId="15" borderId="6" xfId="0" applyFont="1" applyFill="1" applyBorder="1" applyAlignment="1"/>
    <xf numFmtId="0" fontId="4" fillId="5" borderId="24" xfId="0" applyFont="1" applyFill="1" applyBorder="1" applyAlignment="1">
      <alignment horizontal="center" vertical="center" wrapText="1"/>
    </xf>
    <xf numFmtId="0" fontId="0" fillId="16" borderId="0" xfId="0" applyFill="1"/>
    <xf numFmtId="0" fontId="22" fillId="16" borderId="0" xfId="0" applyFont="1" applyFill="1"/>
    <xf numFmtId="0" fontId="0" fillId="16" borderId="0" xfId="0" applyFill="1" applyAlignment="1">
      <alignment horizontal="center"/>
    </xf>
    <xf numFmtId="0" fontId="23" fillId="16" borderId="0" xfId="0" applyFont="1" applyFill="1"/>
    <xf numFmtId="0" fontId="8" fillId="16" borderId="0" xfId="11" applyFill="1" applyAlignment="1" applyProtection="1">
      <alignment horizontal="center"/>
    </xf>
    <xf numFmtId="0" fontId="8" fillId="16" borderId="0" xfId="11" applyFill="1" applyAlignment="1" applyProtection="1"/>
    <xf numFmtId="0" fontId="24" fillId="16" borderId="0" xfId="11" applyFont="1" applyFill="1" applyAlignment="1" applyProtection="1"/>
    <xf numFmtId="0" fontId="8" fillId="16" borderId="0" xfId="11" applyFill="1" applyAlignment="1" applyProtection="1">
      <alignment horizontal="left"/>
    </xf>
    <xf numFmtId="0" fontId="23" fillId="16" borderId="0" xfId="0" applyFont="1" applyFill="1" applyAlignment="1">
      <alignment horizontal="center"/>
    </xf>
    <xf numFmtId="0" fontId="27" fillId="16" borderId="0" xfId="0" applyFont="1" applyFill="1" applyAlignment="1">
      <alignment horizontal="center"/>
    </xf>
    <xf numFmtId="0" fontId="8" fillId="16" borderId="0" xfId="11" applyFont="1" applyFill="1" applyAlignment="1" applyProtection="1">
      <alignment horizontal="center"/>
    </xf>
    <xf numFmtId="0" fontId="28" fillId="16" borderId="0" xfId="0" applyFont="1" applyFill="1" applyAlignment="1">
      <alignment horizontal="center"/>
    </xf>
    <xf numFmtId="44" fontId="0" fillId="0" borderId="4" xfId="0" applyNumberFormat="1" applyBorder="1" applyAlignment="1">
      <alignment horizontal="center" vertical="center"/>
    </xf>
    <xf numFmtId="2" fontId="0" fillId="0" borderId="4" xfId="0" applyNumberFormat="1" applyBorder="1"/>
    <xf numFmtId="10" fontId="0" fillId="0" borderId="4" xfId="0" applyNumberFormat="1" applyBorder="1"/>
    <xf numFmtId="10" fontId="0" fillId="0" borderId="0" xfId="0" applyNumberFormat="1"/>
    <xf numFmtId="172" fontId="3" fillId="0" borderId="6" xfId="25" applyNumberFormat="1" applyFont="1" applyBorder="1" applyAlignment="1">
      <alignment vertical="top" wrapText="1"/>
    </xf>
    <xf numFmtId="0" fontId="25" fillId="16" borderId="0" xfId="11" applyFont="1" applyFill="1" applyAlignment="1" applyProtection="1">
      <alignment horizontal="right"/>
    </xf>
    <xf numFmtId="0" fontId="26" fillId="16" borderId="0" xfId="11" applyFont="1" applyFill="1" applyAlignment="1" applyProtection="1">
      <alignment horizontal="right"/>
    </xf>
    <xf numFmtId="0" fontId="27" fillId="16" borderId="0" xfId="0" applyFont="1" applyFill="1" applyAlignment="1">
      <alignment horizontal="center"/>
    </xf>
    <xf numFmtId="0" fontId="2" fillId="0" borderId="50" xfId="0" applyFont="1" applyBorder="1" applyAlignment="1">
      <alignment horizontal="center" vertical="top" wrapText="1"/>
    </xf>
    <xf numFmtId="0" fontId="2" fillId="0" borderId="51" xfId="0" applyFont="1" applyBorder="1" applyAlignment="1">
      <alignment horizontal="center" vertical="top" wrapText="1"/>
    </xf>
    <xf numFmtId="0" fontId="2" fillId="0" borderId="8" xfId="0" applyFont="1" applyBorder="1" applyAlignment="1">
      <alignment horizontal="center" vertical="top" wrapText="1"/>
    </xf>
    <xf numFmtId="0" fontId="4" fillId="5" borderId="12" xfId="0" applyFont="1" applyFill="1" applyBorder="1" applyAlignment="1">
      <alignment horizontal="center" vertical="center" wrapText="1"/>
    </xf>
    <xf numFmtId="0" fontId="0" fillId="0" borderId="12" xfId="0" applyBorder="1" applyAlignment="1">
      <alignment horizontal="center" vertical="center" wrapText="1"/>
    </xf>
    <xf numFmtId="0" fontId="4" fillId="5" borderId="11" xfId="0" quotePrefix="1" applyFont="1" applyFill="1" applyBorder="1" applyAlignment="1">
      <alignment horizontal="center" vertical="center" wrapText="1"/>
    </xf>
    <xf numFmtId="0" fontId="0" fillId="0" borderId="13" xfId="0" applyBorder="1" applyAlignment="1">
      <alignment horizontal="center" vertical="center" wrapText="1"/>
    </xf>
    <xf numFmtId="0" fontId="4" fillId="5" borderId="4" xfId="0" applyFont="1" applyFill="1" applyBorder="1" applyAlignment="1">
      <alignment horizontal="center" vertical="center" wrapText="1"/>
    </xf>
    <xf numFmtId="0" fontId="0" fillId="0" borderId="4" xfId="0" applyBorder="1" applyAlignment="1">
      <alignment horizontal="center" vertical="center" wrapText="1"/>
    </xf>
    <xf numFmtId="0" fontId="4" fillId="5" borderId="52" xfId="0" applyFont="1" applyFill="1" applyBorder="1" applyAlignment="1">
      <alignment horizontal="center" vertical="top" wrapText="1"/>
    </xf>
    <xf numFmtId="0" fontId="0" fillId="0" borderId="53" xfId="0" applyBorder="1" applyAlignment="1">
      <alignment horizontal="center" vertical="top" wrapText="1"/>
    </xf>
    <xf numFmtId="0" fontId="4" fillId="5" borderId="54" xfId="0" quotePrefix="1" applyFont="1" applyFill="1" applyBorder="1" applyAlignment="1">
      <alignment horizontal="center" vertical="top" wrapText="1"/>
    </xf>
    <xf numFmtId="0" fontId="0" fillId="0" borderId="33" xfId="0" applyBorder="1" applyAlignment="1">
      <alignment horizontal="center" vertical="top" wrapText="1"/>
    </xf>
    <xf numFmtId="0" fontId="4" fillId="5" borderId="55" xfId="0" quotePrefix="1" applyFont="1" applyFill="1" applyBorder="1" applyAlignment="1">
      <alignment horizontal="center" vertical="center" wrapText="1"/>
    </xf>
    <xf numFmtId="0" fontId="0" fillId="0" borderId="56" xfId="0" applyBorder="1" applyAlignment="1">
      <alignment horizontal="center" vertical="center" wrapText="1"/>
    </xf>
    <xf numFmtId="0" fontId="4" fillId="5" borderId="54" xfId="0" quotePrefix="1" applyFont="1" applyFill="1" applyBorder="1" applyAlignment="1">
      <alignment horizontal="center" vertical="center" wrapText="1"/>
    </xf>
    <xf numFmtId="0" fontId="0" fillId="0" borderId="33" xfId="0" applyBorder="1" applyAlignment="1">
      <alignment horizontal="center" vertical="center" wrapText="1"/>
    </xf>
    <xf numFmtId="0" fontId="4" fillId="5" borderId="57" xfId="0" applyFont="1" applyFill="1" applyBorder="1" applyAlignment="1">
      <alignment horizontal="center" vertical="center" wrapText="1"/>
    </xf>
    <xf numFmtId="0" fontId="0" fillId="0" borderId="51" xfId="0" applyBorder="1" applyAlignment="1">
      <alignment horizontal="center" vertical="center" wrapText="1"/>
    </xf>
    <xf numFmtId="0" fontId="4" fillId="5" borderId="55" xfId="0" quotePrefix="1" applyFont="1" applyFill="1" applyBorder="1" applyAlignment="1">
      <alignment horizontal="center" vertical="top" wrapText="1"/>
    </xf>
    <xf numFmtId="0" fontId="0" fillId="0" borderId="56" xfId="0" applyBorder="1" applyAlignment="1">
      <alignment horizontal="center" vertical="top" wrapText="1"/>
    </xf>
    <xf numFmtId="0" fontId="4" fillId="0" borderId="58" xfId="0" applyFont="1" applyBorder="1" applyAlignment="1">
      <alignment horizontal="left"/>
    </xf>
    <xf numFmtId="0" fontId="4" fillId="0" borderId="32" xfId="0" applyFont="1" applyBorder="1" applyAlignment="1">
      <alignment horizontal="left"/>
    </xf>
    <xf numFmtId="0" fontId="6" fillId="0" borderId="0" xfId="0" applyFont="1" applyAlignment="1">
      <alignment horizontal="center"/>
    </xf>
    <xf numFmtId="0" fontId="4" fillId="0" borderId="4" xfId="0" applyFont="1" applyFill="1" applyBorder="1" applyAlignment="1"/>
    <xf numFmtId="14" fontId="0" fillId="0" borderId="0" xfId="0" applyNumberFormat="1" applyAlignment="1">
      <alignment horizontal="left" wrapText="1"/>
    </xf>
    <xf numFmtId="0" fontId="0" fillId="0" borderId="0" xfId="0" applyAlignment="1">
      <alignment horizontal="left" wrapText="1"/>
    </xf>
    <xf numFmtId="0" fontId="4" fillId="5" borderId="4" xfId="0" applyFont="1" applyFill="1" applyBorder="1" applyAlignment="1">
      <alignment horizontal="center" vertical="center"/>
    </xf>
    <xf numFmtId="0" fontId="4" fillId="5" borderId="4" xfId="0" quotePrefix="1" applyFont="1" applyFill="1" applyBorder="1" applyAlignment="1">
      <alignment horizontal="center" vertical="center" wrapText="1"/>
    </xf>
    <xf numFmtId="0" fontId="2" fillId="0" borderId="0" xfId="0" applyFont="1" applyAlignment="1">
      <alignment horizontal="left" wrapText="1"/>
    </xf>
    <xf numFmtId="0" fontId="40" fillId="0" borderId="0" xfId="0" applyFont="1" applyAlignment="1">
      <alignment horizontal="left" wrapText="1"/>
    </xf>
    <xf numFmtId="0" fontId="2" fillId="0" borderId="0" xfId="0" applyFont="1" applyAlignment="1">
      <alignment wrapText="1"/>
    </xf>
    <xf numFmtId="0" fontId="40" fillId="0" borderId="0" xfId="0" applyFont="1" applyAlignment="1">
      <alignment wrapText="1"/>
    </xf>
    <xf numFmtId="0" fontId="41" fillId="0" borderId="58" xfId="0" applyFont="1" applyBorder="1"/>
    <xf numFmtId="0" fontId="41" fillId="0" borderId="32" xfId="0" applyFont="1" applyBorder="1"/>
    <xf numFmtId="0" fontId="37" fillId="0" borderId="58"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2" xfId="0" applyFont="1" applyBorder="1" applyAlignment="1">
      <alignment horizontal="center" vertical="center" wrapText="1"/>
    </xf>
    <xf numFmtId="0" fontId="44" fillId="0" borderId="0" xfId="0" applyFont="1" applyAlignment="1">
      <alignment horizontal="center" wrapText="1"/>
    </xf>
    <xf numFmtId="0" fontId="0" fillId="0" borderId="4" xfId="0" applyBorder="1" applyAlignment="1">
      <alignment horizontal="center"/>
    </xf>
    <xf numFmtId="0" fontId="48" fillId="0" borderId="0" xfId="0" applyFont="1" applyAlignment="1">
      <alignment horizontal="center"/>
    </xf>
    <xf numFmtId="0" fontId="27" fillId="0" borderId="4" xfId="0" applyFont="1" applyBorder="1" applyAlignment="1">
      <alignment horizontal="center" vertical="center"/>
    </xf>
    <xf numFmtId="0" fontId="44" fillId="0" borderId="1" xfId="0" applyFont="1" applyBorder="1" applyAlignment="1">
      <alignment horizontal="left"/>
    </xf>
    <xf numFmtId="0" fontId="2" fillId="0" borderId="59" xfId="0" applyFont="1" applyBorder="1" applyAlignment="1">
      <alignment horizontal="center" wrapText="1"/>
    </xf>
    <xf numFmtId="0" fontId="2" fillId="0" borderId="60" xfId="0" applyFont="1" applyBorder="1" applyAlignment="1">
      <alignment horizontal="center" wrapText="1"/>
    </xf>
    <xf numFmtId="0" fontId="2" fillId="0" borderId="42" xfId="0" applyFont="1" applyBorder="1" applyAlignment="1">
      <alignment horizontal="center" wrapText="1"/>
    </xf>
    <xf numFmtId="0" fontId="2" fillId="0" borderId="44" xfId="0" applyFont="1" applyBorder="1" applyAlignment="1">
      <alignment horizontal="center" wrapText="1"/>
    </xf>
    <xf numFmtId="0" fontId="2" fillId="0" borderId="1" xfId="0" applyFont="1" applyBorder="1" applyAlignment="1">
      <alignment horizontal="center" wrapText="1"/>
    </xf>
    <xf numFmtId="0" fontId="2" fillId="0" borderId="6" xfId="0" applyFont="1" applyBorder="1" applyAlignment="1">
      <alignment horizontal="center" wrapText="1"/>
    </xf>
    <xf numFmtId="0" fontId="44" fillId="0" borderId="60" xfId="0" applyFont="1" applyBorder="1" applyAlignment="1">
      <alignment horizontal="center"/>
    </xf>
    <xf numFmtId="0" fontId="4" fillId="0" borderId="4" xfId="0" applyFont="1" applyBorder="1" applyAlignment="1">
      <alignment horizontal="center"/>
    </xf>
    <xf numFmtId="0" fontId="6" fillId="0" borderId="0" xfId="17" applyFont="1" applyAlignment="1">
      <alignment horizontal="left"/>
    </xf>
    <xf numFmtId="0" fontId="51" fillId="0" borderId="4" xfId="18" applyFont="1" applyBorder="1" applyAlignment="1">
      <alignment horizontal="center"/>
    </xf>
    <xf numFmtId="0" fontId="1" fillId="0" borderId="0" xfId="18" applyAlignment="1">
      <alignment horizontal="center"/>
    </xf>
    <xf numFmtId="0" fontId="49" fillId="2" borderId="61" xfId="18" applyFont="1" applyFill="1" applyBorder="1" applyAlignment="1">
      <alignment horizontal="center" wrapText="1"/>
    </xf>
    <xf numFmtId="0" fontId="49" fillId="2" borderId="62" xfId="18" applyFont="1" applyFill="1" applyBorder="1" applyAlignment="1">
      <alignment horizontal="center" wrapText="1"/>
    </xf>
    <xf numFmtId="0" fontId="55" fillId="0" borderId="0" xfId="17" applyFont="1" applyAlignment="1" applyProtection="1">
      <alignment horizontal="center"/>
    </xf>
    <xf numFmtId="0" fontId="4" fillId="0" borderId="0" xfId="17" applyFont="1" applyAlignment="1" applyProtection="1">
      <alignment horizontal="center"/>
    </xf>
    <xf numFmtId="0" fontId="4" fillId="0" borderId="63" xfId="17" applyFont="1" applyBorder="1" applyAlignment="1" applyProtection="1">
      <alignment horizontal="center"/>
    </xf>
    <xf numFmtId="0" fontId="4" fillId="0" borderId="64" xfId="17" applyFont="1" applyBorder="1" applyAlignment="1" applyProtection="1">
      <alignment horizontal="center"/>
    </xf>
    <xf numFmtId="0" fontId="4" fillId="0" borderId="45" xfId="17" applyFont="1" applyBorder="1" applyAlignment="1">
      <alignment horizontal="center"/>
    </xf>
    <xf numFmtId="0" fontId="4" fillId="0" borderId="46" xfId="17" applyFont="1" applyBorder="1" applyAlignment="1">
      <alignment horizontal="center"/>
    </xf>
    <xf numFmtId="0" fontId="4" fillId="0" borderId="4" xfId="16" applyFont="1" applyBorder="1" applyAlignment="1">
      <alignment horizontal="center"/>
    </xf>
    <xf numFmtId="0" fontId="1" fillId="2" borderId="4" xfId="16" applyFill="1" applyBorder="1" applyAlignment="1">
      <alignment horizontal="center" vertical="center" textRotation="255"/>
    </xf>
    <xf numFmtId="0" fontId="4" fillId="0" borderId="61" xfId="16" applyFont="1" applyBorder="1" applyAlignment="1">
      <alignment horizontal="center" vertical="center" wrapText="1"/>
    </xf>
    <xf numFmtId="0" fontId="4" fillId="0" borderId="2" xfId="16" applyFont="1" applyBorder="1" applyAlignment="1">
      <alignment horizontal="center" vertical="center" wrapText="1"/>
    </xf>
    <xf numFmtId="0" fontId="4" fillId="0" borderId="62" xfId="16" applyFont="1" applyBorder="1" applyAlignment="1">
      <alignment horizontal="center" vertical="center" wrapText="1"/>
    </xf>
    <xf numFmtId="0" fontId="4" fillId="2" borderId="4" xfId="16" applyFont="1" applyFill="1" applyBorder="1" applyAlignment="1">
      <alignment horizontal="center"/>
    </xf>
    <xf numFmtId="0" fontId="4" fillId="0" borderId="65" xfId="16" applyFont="1" applyBorder="1" applyAlignment="1">
      <alignment horizontal="center" vertical="center"/>
    </xf>
    <xf numFmtId="0" fontId="4" fillId="0" borderId="66" xfId="16" applyFont="1" applyBorder="1" applyAlignment="1">
      <alignment horizontal="center" vertical="center"/>
    </xf>
    <xf numFmtId="0" fontId="4" fillId="0" borderId="67" xfId="16" applyFont="1" applyBorder="1" applyAlignment="1">
      <alignment horizontal="center" vertical="center"/>
    </xf>
    <xf numFmtId="0" fontId="4" fillId="0" borderId="10" xfId="16" applyFont="1" applyBorder="1" applyAlignment="1">
      <alignment horizontal="center" vertical="center"/>
    </xf>
    <xf numFmtId="0" fontId="0" fillId="0" borderId="0" xfId="0" applyAlignment="1">
      <alignment horizontal="center"/>
    </xf>
    <xf numFmtId="0" fontId="49" fillId="2" borderId="59" xfId="0" applyFont="1" applyFill="1" applyBorder="1" applyAlignment="1">
      <alignment horizontal="center" vertical="center" wrapText="1"/>
    </xf>
    <xf numFmtId="0" fontId="49" fillId="2" borderId="42" xfId="0" applyFont="1" applyFill="1" applyBorder="1" applyAlignment="1">
      <alignment horizontal="center" vertical="center" wrapText="1"/>
    </xf>
    <xf numFmtId="0" fontId="44" fillId="0" borderId="0" xfId="0" applyFont="1" applyAlignment="1">
      <alignment horizontal="left"/>
    </xf>
    <xf numFmtId="0" fontId="2" fillId="0" borderId="4" xfId="0" applyFont="1" applyBorder="1" applyAlignment="1">
      <alignment horizontal="center" vertical="center" wrapText="1"/>
    </xf>
    <xf numFmtId="0" fontId="44" fillId="0" borderId="4" xfId="0" applyFont="1" applyBorder="1" applyAlignment="1">
      <alignment horizontal="center" vertical="center" wrapText="1"/>
    </xf>
  </cellXfs>
  <cellStyles count="28">
    <cellStyle name="Calc Currency (0)" xfId="1"/>
    <cellStyle name="Calc Percent (0)" xfId="2"/>
    <cellStyle name="Calc Percent (1)" xfId="3"/>
    <cellStyle name="Currency_Ewidencja kosztów eksploatacji" xfId="4"/>
    <cellStyle name="Data (DD-MM-RRRR)" xfId="5"/>
    <cellStyle name="Date" xfId="6"/>
    <cellStyle name="Enter Currency (0)" xfId="7"/>
    <cellStyle name="Grey" xfId="8"/>
    <cellStyle name="Header1" xfId="9"/>
    <cellStyle name="Header2" xfId="10"/>
    <cellStyle name="Hiperłącze" xfId="11" builtinId="8"/>
    <cellStyle name="Input [yellow]" xfId="12"/>
    <cellStyle name="Link Currency (0)" xfId="13"/>
    <cellStyle name="Normal - Style1" xfId="14"/>
    <cellStyle name="Normal_Autofiltr" xfId="15"/>
    <cellStyle name="Normalny" xfId="0" builtinId="0"/>
    <cellStyle name="Normalny_banany" xfId="16"/>
    <cellStyle name="Normalny_ćwiczenia3" xfId="17"/>
    <cellStyle name="Normalny_sprawdzian z rozwiązaniami" xfId="18"/>
    <cellStyle name="Percent [2]" xfId="19"/>
    <cellStyle name="PrePop Currency (0)" xfId="20"/>
    <cellStyle name="Procentowy" xfId="21" builtinId="5"/>
    <cellStyle name="Skryptor" xfId="22"/>
    <cellStyle name="Text Indent A" xfId="23"/>
    <cellStyle name="Text Indent B" xfId="24"/>
    <cellStyle name="Walutowy" xfId="25" builtinId="4"/>
    <cellStyle name="Wypełnij liczbą" xfId="26"/>
    <cellStyle name="Wypełnij tekstem" xfId="2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l-PL"/>
  <c:style val="42"/>
  <c:chart>
    <c:plotArea>
      <c:layout/>
      <c:barChart>
        <c:barDir val="col"/>
        <c:grouping val="clustered"/>
        <c:ser>
          <c:idx val="0"/>
          <c:order val="0"/>
          <c:tx>
            <c:strRef>
              <c:f>wykres2!$C$5</c:f>
              <c:strCache>
                <c:ptCount val="1"/>
                <c:pt idx="0">
                  <c:v>Dziewczynki</c:v>
                </c:pt>
              </c:strCache>
            </c:strRef>
          </c:tx>
          <c:cat>
            <c:strRef>
              <c:f>wykres2!$B$6:$B$12</c:f>
              <c:strCache>
                <c:ptCount val="7"/>
                <c:pt idx="0">
                  <c:v>gry komputerowe</c:v>
                </c:pt>
                <c:pt idx="1">
                  <c:v>kino</c:v>
                </c:pt>
                <c:pt idx="2">
                  <c:v>książki</c:v>
                </c:pt>
                <c:pt idx="3">
                  <c:v>słuchanie muzyki</c:v>
                </c:pt>
                <c:pt idx="4">
                  <c:v>spacer</c:v>
                </c:pt>
                <c:pt idx="5">
                  <c:v>sport</c:v>
                </c:pt>
                <c:pt idx="6">
                  <c:v>telewizja</c:v>
                </c:pt>
              </c:strCache>
            </c:strRef>
          </c:cat>
          <c:val>
            <c:numRef>
              <c:f>wykres2!$C$6:$C$12</c:f>
              <c:numCache>
                <c:formatCode>General</c:formatCode>
                <c:ptCount val="7"/>
                <c:pt idx="0">
                  <c:v>2</c:v>
                </c:pt>
                <c:pt idx="1">
                  <c:v>5</c:v>
                </c:pt>
                <c:pt idx="2">
                  <c:v>5</c:v>
                </c:pt>
                <c:pt idx="3">
                  <c:v>12</c:v>
                </c:pt>
                <c:pt idx="4">
                  <c:v>4</c:v>
                </c:pt>
                <c:pt idx="5">
                  <c:v>7</c:v>
                </c:pt>
                <c:pt idx="6">
                  <c:v>3</c:v>
                </c:pt>
              </c:numCache>
            </c:numRef>
          </c:val>
        </c:ser>
        <c:ser>
          <c:idx val="1"/>
          <c:order val="1"/>
          <c:tx>
            <c:strRef>
              <c:f>wykres2!$D$5</c:f>
              <c:strCache>
                <c:ptCount val="1"/>
                <c:pt idx="0">
                  <c:v>Chłopcy</c:v>
                </c:pt>
              </c:strCache>
            </c:strRef>
          </c:tx>
          <c:cat>
            <c:strRef>
              <c:f>wykres2!$B$6:$B$12</c:f>
              <c:strCache>
                <c:ptCount val="7"/>
                <c:pt idx="0">
                  <c:v>gry komputerowe</c:v>
                </c:pt>
                <c:pt idx="1">
                  <c:v>kino</c:v>
                </c:pt>
                <c:pt idx="2">
                  <c:v>książki</c:v>
                </c:pt>
                <c:pt idx="3">
                  <c:v>słuchanie muzyki</c:v>
                </c:pt>
                <c:pt idx="4">
                  <c:v>spacer</c:v>
                </c:pt>
                <c:pt idx="5">
                  <c:v>sport</c:v>
                </c:pt>
                <c:pt idx="6">
                  <c:v>telewizja</c:v>
                </c:pt>
              </c:strCache>
            </c:strRef>
          </c:cat>
          <c:val>
            <c:numRef>
              <c:f>wykres2!$D$6:$D$12</c:f>
              <c:numCache>
                <c:formatCode>General</c:formatCode>
                <c:ptCount val="7"/>
                <c:pt idx="0">
                  <c:v>12</c:v>
                </c:pt>
                <c:pt idx="1">
                  <c:v>3</c:v>
                </c:pt>
                <c:pt idx="2">
                  <c:v>1</c:v>
                </c:pt>
                <c:pt idx="3">
                  <c:v>3</c:v>
                </c:pt>
                <c:pt idx="4">
                  <c:v>0</c:v>
                </c:pt>
                <c:pt idx="5">
                  <c:v>10</c:v>
                </c:pt>
                <c:pt idx="6">
                  <c:v>4</c:v>
                </c:pt>
              </c:numCache>
            </c:numRef>
          </c:val>
        </c:ser>
        <c:axId val="61318656"/>
        <c:axId val="61320192"/>
      </c:barChart>
      <c:catAx>
        <c:axId val="61318656"/>
        <c:scaling>
          <c:orientation val="minMax"/>
        </c:scaling>
        <c:axPos val="b"/>
        <c:tickLblPos val="nextTo"/>
        <c:crossAx val="61320192"/>
        <c:crosses val="autoZero"/>
        <c:auto val="1"/>
        <c:lblAlgn val="ctr"/>
        <c:lblOffset val="100"/>
      </c:catAx>
      <c:valAx>
        <c:axId val="61320192"/>
        <c:scaling>
          <c:orientation val="minMax"/>
          <c:max val="14"/>
        </c:scaling>
        <c:axPos val="l"/>
        <c:majorGridlines/>
        <c:numFmt formatCode="0%" sourceLinked="0"/>
        <c:minorTickMark val="cross"/>
        <c:tickLblPos val="nextTo"/>
        <c:crossAx val="61318656"/>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l-PL"/>
  <c:chart>
    <c:plotArea>
      <c:layout/>
      <c:pieChart>
        <c:varyColors val="1"/>
        <c:ser>
          <c:idx val="0"/>
          <c:order val="0"/>
          <c:dLbls>
            <c:numFmt formatCode="0%" sourceLinked="0"/>
            <c:dLblPos val="ctr"/>
            <c:showVal val="1"/>
            <c:showLeaderLines val="1"/>
          </c:dLbls>
          <c:cat>
            <c:strRef>
              <c:f>wykres2!$B$6:$B$12</c:f>
              <c:strCache>
                <c:ptCount val="7"/>
                <c:pt idx="0">
                  <c:v>gry komputerowe</c:v>
                </c:pt>
                <c:pt idx="1">
                  <c:v>kino</c:v>
                </c:pt>
                <c:pt idx="2">
                  <c:v>książki</c:v>
                </c:pt>
                <c:pt idx="3">
                  <c:v>słuchanie muzyki</c:v>
                </c:pt>
                <c:pt idx="4">
                  <c:v>spacer</c:v>
                </c:pt>
                <c:pt idx="5">
                  <c:v>sport</c:v>
                </c:pt>
                <c:pt idx="6">
                  <c:v>telewizja</c:v>
                </c:pt>
              </c:strCache>
            </c:strRef>
          </c:cat>
          <c:val>
            <c:numRef>
              <c:f>wykres2!$E$6:$E$12</c:f>
              <c:numCache>
                <c:formatCode>General</c:formatCode>
                <c:ptCount val="7"/>
                <c:pt idx="0">
                  <c:v>14</c:v>
                </c:pt>
                <c:pt idx="1">
                  <c:v>8</c:v>
                </c:pt>
                <c:pt idx="2">
                  <c:v>6</c:v>
                </c:pt>
                <c:pt idx="3">
                  <c:v>15</c:v>
                </c:pt>
                <c:pt idx="4">
                  <c:v>4</c:v>
                </c:pt>
                <c:pt idx="5">
                  <c:v>17</c:v>
                </c:pt>
                <c:pt idx="6">
                  <c:v>7</c:v>
                </c:pt>
              </c:numCache>
            </c:numRef>
          </c:val>
        </c:ser>
        <c:firstSliceAng val="0"/>
      </c:pieChart>
    </c:plotArea>
    <c:legend>
      <c:legendPos val="r"/>
      <c:layout/>
      <c:txPr>
        <a:bodyPr/>
        <a:lstStyle/>
        <a:p>
          <a:pPr rtl="0">
            <a:defRPr/>
          </a:pPr>
          <a:endParaRPr lang="pl-PL"/>
        </a:p>
      </c:txPr>
    </c:legend>
    <c:plotVisOnly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581025</xdr:colOff>
      <xdr:row>2</xdr:row>
      <xdr:rowOff>47625</xdr:rowOff>
    </xdr:from>
    <xdr:to>
      <xdr:col>10</xdr:col>
      <xdr:colOff>9525</xdr:colOff>
      <xdr:row>5</xdr:row>
      <xdr:rowOff>19050</xdr:rowOff>
    </xdr:to>
    <xdr:sp macro="" textlink="">
      <xdr:nvSpPr>
        <xdr:cNvPr id="1025" name="WordArt 1"/>
        <xdr:cNvSpPr>
          <a:spLocks noChangeArrowheads="1" noChangeShapeType="1" noTextEdit="1"/>
        </xdr:cNvSpPr>
      </xdr:nvSpPr>
      <xdr:spPr bwMode="auto">
        <a:xfrm>
          <a:off x="1200150" y="276225"/>
          <a:ext cx="3524250" cy="457200"/>
        </a:xfrm>
        <a:prstGeom prst="rect">
          <a:avLst/>
        </a:prstGeom>
      </xdr:spPr>
      <xdr:txBody>
        <a:bodyPr wrap="none" fromWordArt="1">
          <a:prstTxWarp prst="textPlain">
            <a:avLst>
              <a:gd name="adj" fmla="val 50000"/>
            </a:avLst>
          </a:prstTxWarp>
        </a:bodyPr>
        <a:lstStyle/>
        <a:p>
          <a:pPr algn="ctr" rtl="0"/>
          <a:r>
            <a:rPr lang="pl-PL" sz="3600" kern="10" spc="0">
              <a:ln w="19050">
                <a:solidFill>
                  <a:srgbClr val="000080"/>
                </a:solidFill>
                <a:round/>
                <a:headEnd/>
                <a:tailEnd/>
              </a:ln>
              <a:solidFill>
                <a:srgbClr val="0066CC"/>
              </a:solidFill>
              <a:effectLst>
                <a:outerShdw dist="35921" dir="2700000" algn="ctr" rotWithShape="0">
                  <a:srgbClr val="990000"/>
                </a:outerShdw>
              </a:effectLst>
              <a:latin typeface="Impact"/>
            </a:rPr>
            <a:t>Arkusz kalkulacyjny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552450</xdr:colOff>
      <xdr:row>1</xdr:row>
      <xdr:rowOff>19050</xdr:rowOff>
    </xdr:from>
    <xdr:to>
      <xdr:col>15</xdr:col>
      <xdr:colOff>247650</xdr:colOff>
      <xdr:row>13</xdr:row>
      <xdr:rowOff>28575</xdr:rowOff>
    </xdr:to>
    <xdr:graphicFrame macro="">
      <xdr:nvGraphicFramePr>
        <xdr:cNvPr id="2" name="Wykres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13</xdr:row>
      <xdr:rowOff>133350</xdr:rowOff>
    </xdr:from>
    <xdr:to>
      <xdr:col>15</xdr:col>
      <xdr:colOff>333375</xdr:colOff>
      <xdr:row>27</xdr:row>
      <xdr:rowOff>123825</xdr:rowOff>
    </xdr:to>
    <xdr:graphicFrame macro="">
      <xdr:nvGraphicFramePr>
        <xdr:cNvPr id="4" name="Wykres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4</xdr:row>
      <xdr:rowOff>28575</xdr:rowOff>
    </xdr:from>
    <xdr:to>
      <xdr:col>5</xdr:col>
      <xdr:colOff>542925</xdr:colOff>
      <xdr:row>19</xdr:row>
      <xdr:rowOff>19050</xdr:rowOff>
    </xdr:to>
    <xdr:pic>
      <xdr:nvPicPr>
        <xdr:cNvPr id="6148" name="Picture 1" descr="C:\Moje dokumenty\Piotr\Liceum\informatyka\arkusz_kalkulacyjny\funkcja_liniowa.jpg"/>
        <xdr:cNvPicPr>
          <a:picLocks noChangeAspect="1" noChangeArrowheads="1"/>
        </xdr:cNvPicPr>
      </xdr:nvPicPr>
      <xdr:blipFill>
        <a:blip xmlns:r="http://schemas.openxmlformats.org/officeDocument/2006/relationships" r:embed="rId1" cstate="print"/>
        <a:srcRect/>
        <a:stretch>
          <a:fillRect/>
        </a:stretch>
      </xdr:blipFill>
      <xdr:spPr bwMode="auto">
        <a:xfrm>
          <a:off x="628650" y="676275"/>
          <a:ext cx="2962275" cy="2419350"/>
        </a:xfrm>
        <a:prstGeom prst="rect">
          <a:avLst/>
        </a:prstGeom>
        <a:noFill/>
        <a:ln w="9525">
          <a:solidFill>
            <a:srgbClr val="000000"/>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kta\Podatki\97-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Kontrahenci"/>
    </sheetNames>
    <sheetDataSet>
      <sheetData sheetId="0">
        <row r="2">
          <cell r="B2" t="str">
            <v>Zakład Instalatorstwa Elektrycznego</v>
          </cell>
          <cell r="C2" t="str">
            <v>mgr inż. Tadeusz Szpunar</v>
          </cell>
          <cell r="D2" t="str">
            <v>ul. Grunwaldzka 12; 43-300 Bielsko-Biała</v>
          </cell>
          <cell r="E2" t="str">
            <v>547-008-29-66</v>
          </cell>
        </row>
        <row r="3">
          <cell r="B3" t="str">
            <v>Zakład Usługowo-Handlowy</v>
          </cell>
          <cell r="C3" t="str">
            <v>Jerzy Damek</v>
          </cell>
          <cell r="D3" t="str">
            <v>ul. Zielona; 34-350 Węgierska Górka</v>
          </cell>
          <cell r="E3" t="str">
            <v>937-129-88-72</v>
          </cell>
        </row>
        <row r="4">
          <cell r="B4" t="str">
            <v>P.P.H.U. Kryst^Son</v>
          </cell>
          <cell r="C4" t="str">
            <v>K. &amp; J. Wojnarowscy</v>
          </cell>
          <cell r="D4" t="str">
            <v>ul. Legionów 81; 43-300 Bielsko-Biała</v>
          </cell>
          <cell r="E4" t="str">
            <v>547-012-53-22</v>
          </cell>
        </row>
        <row r="5">
          <cell r="B5" t="str">
            <v>CAD  Consult</v>
          </cell>
          <cell r="C5" t="str">
            <v>Andrzej Kuś</v>
          </cell>
          <cell r="D5" t="str">
            <v>ul. Andersa 7A; 43-100 Tychy</v>
          </cell>
          <cell r="E5" t="str">
            <v>646-001-36-80</v>
          </cell>
        </row>
        <row r="6">
          <cell r="B6" t="str">
            <v>Techmex S.A.</v>
          </cell>
          <cell r="D6" t="str">
            <v>ul. Partyzantów 71; 43-316 Bielsko-Biała</v>
          </cell>
          <cell r="E6" t="str">
            <v>547-008-59-53</v>
          </cell>
        </row>
        <row r="7">
          <cell r="B7" t="str">
            <v>Wojewódzkie Centrum Wychowania</v>
          </cell>
          <cell r="C7" t="str">
            <v>Estetycznego Dzieci i Młodzieży</v>
          </cell>
          <cell r="D7" t="str">
            <v>ul. Słowackiego 27a; 43-300 Bielsko-Biała</v>
          </cell>
        </row>
        <row r="8">
          <cell r="B8" t="str">
            <v>TAK - Usługi Informatyczne</v>
          </cell>
          <cell r="D8" t="str">
            <v>ul. Mireckiego 1/1; 43-300 Bielsko-Biała</v>
          </cell>
          <cell r="E8" t="str">
            <v>547-123-54-55</v>
          </cell>
        </row>
        <row r="12">
          <cell r="B12" t="str">
            <v>Jarimpex</v>
          </cell>
          <cell r="C12" t="str">
            <v>Jarosław Górski</v>
          </cell>
          <cell r="D12" t="str">
            <v>ul. Cyniarska 22; 43-300 Bielsko-Biała</v>
          </cell>
          <cell r="E12" t="str">
            <v>547-004-16-54</v>
          </cell>
        </row>
        <row r="13">
          <cell r="B13" t="str">
            <v>HDD Komputer</v>
          </cell>
          <cell r="C13" t="str">
            <v>HDD Komputer S.C. Łukasz-Kopacz-Poźniak</v>
          </cell>
          <cell r="D13" t="str">
            <v>ul. Głęboka 2; 43-300 Bielsko-Biała</v>
          </cell>
          <cell r="E13" t="str">
            <v>547-016-99-63</v>
          </cell>
        </row>
        <row r="14">
          <cell r="B14" t="str">
            <v>BSN "Bielsin"</v>
          </cell>
          <cell r="D14" t="str">
            <v>ul. Strażacka 35; 43-300 Bielsko-Biała</v>
          </cell>
          <cell r="E14" t="str">
            <v>547-008-39-19</v>
          </cell>
        </row>
        <row r="15">
          <cell r="B15" t="str">
            <v>Spółdzielnia Pracy "Oświata"</v>
          </cell>
          <cell r="C15" t="str">
            <v>w Katowicach</v>
          </cell>
          <cell r="D15" t="str">
            <v>ul. Mickiewicza 28/7; 40-092 Katowice</v>
          </cell>
          <cell r="E15" t="str">
            <v>634-012-56-43</v>
          </cell>
        </row>
        <row r="16">
          <cell r="B16" t="str">
            <v>Wojewódzki Urząd Pracy</v>
          </cell>
          <cell r="C16" t="str">
            <v>Wojewódzki Ośrodek ds. Zatrudnienia i Rehabilitacji Osób Niepełnosprawnych</v>
          </cell>
          <cell r="D16" t="str">
            <v>ul. Piastowska 40; 43-300 Bielsko-Biała</v>
          </cell>
        </row>
        <row r="17">
          <cell r="B17" t="str">
            <v>Elektrownia Rybnik S.A.</v>
          </cell>
          <cell r="C17" t="str">
            <v>w Rybniku</v>
          </cell>
          <cell r="D17" t="str">
            <v>ul. Podmiejska; 44-207 Rybnik</v>
          </cell>
          <cell r="E17" t="str">
            <v>642-000-06-42</v>
          </cell>
        </row>
      </sheetData>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3" Type="http://schemas.openxmlformats.org/officeDocument/2006/relationships/oleObject" Target="../embeddings/Arkusz_programu_Microsoft_Office_Excel_97_20031.xls"/><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Arkusz1">
    <tabColor theme="0"/>
  </sheetPr>
  <dimension ref="B1:M30"/>
  <sheetViews>
    <sheetView showGridLines="0" workbookViewId="0">
      <selection activeCell="C3" sqref="C3"/>
    </sheetView>
  </sheetViews>
  <sheetFormatPr defaultRowHeight="12.75"/>
  <cols>
    <col min="1" max="1" width="8.28515625" style="277" customWidth="1"/>
    <col min="2" max="2" width="4" style="277" customWidth="1"/>
    <col min="3" max="3" width="3.42578125" style="277" customWidth="1"/>
    <col min="4" max="4" width="25.140625" style="277" customWidth="1"/>
    <col min="5" max="5" width="4.5703125" style="277" customWidth="1"/>
    <col min="6" max="6" width="4" style="277" customWidth="1"/>
    <col min="7" max="7" width="12.42578125" style="277" customWidth="1"/>
    <col min="8" max="8" width="3.42578125" style="277" customWidth="1"/>
    <col min="9" max="9" width="7.5703125" style="277" customWidth="1"/>
    <col min="10" max="10" width="4.28515625" style="277" customWidth="1"/>
    <col min="11" max="11" width="14.7109375" style="277" customWidth="1"/>
    <col min="12" max="12" width="5.42578125" style="277" customWidth="1"/>
    <col min="13" max="13" width="2.140625" style="277" customWidth="1"/>
    <col min="14" max="16384" width="9.140625" style="277"/>
  </cols>
  <sheetData>
    <row r="1" spans="2:12" ht="24.75" customHeight="1"/>
    <row r="6" spans="2:12" ht="9" customHeight="1"/>
    <row r="7" spans="2:12" ht="15">
      <c r="C7" s="278" t="s">
        <v>267</v>
      </c>
      <c r="F7" s="279"/>
    </row>
    <row r="8" spans="2:12" ht="13.5" customHeight="1">
      <c r="E8" s="278"/>
      <c r="F8" s="278"/>
      <c r="G8" s="278"/>
      <c r="H8" s="278" t="s">
        <v>268</v>
      </c>
    </row>
    <row r="9" spans="2:12" ht="13.5" customHeight="1">
      <c r="E9" s="278"/>
      <c r="F9" s="279"/>
    </row>
    <row r="10" spans="2:12" ht="15" customHeight="1">
      <c r="B10" s="280"/>
      <c r="C10" s="281">
        <v>1</v>
      </c>
      <c r="D10" s="282" t="s">
        <v>269</v>
      </c>
      <c r="E10" s="283"/>
      <c r="F10" s="281">
        <v>11</v>
      </c>
      <c r="G10" s="282" t="s">
        <v>279</v>
      </c>
      <c r="H10" s="283"/>
      <c r="I10" s="283"/>
      <c r="J10" s="284">
        <v>21</v>
      </c>
      <c r="K10" s="282" t="s">
        <v>373</v>
      </c>
      <c r="L10" s="283"/>
    </row>
    <row r="11" spans="2:12" ht="15" customHeight="1">
      <c r="B11" s="280"/>
      <c r="C11" s="281">
        <v>2</v>
      </c>
      <c r="D11" s="282" t="s">
        <v>270</v>
      </c>
      <c r="E11" s="283"/>
      <c r="F11" s="281">
        <v>12</v>
      </c>
      <c r="G11" s="282" t="s">
        <v>280</v>
      </c>
      <c r="H11" s="283"/>
      <c r="I11" s="283"/>
      <c r="J11" s="284">
        <v>22</v>
      </c>
      <c r="K11" s="282" t="s">
        <v>376</v>
      </c>
      <c r="L11" s="283"/>
    </row>
    <row r="12" spans="2:12" ht="15" customHeight="1">
      <c r="B12" s="280"/>
      <c r="C12" s="281">
        <v>3</v>
      </c>
      <c r="D12" s="282" t="s">
        <v>271</v>
      </c>
      <c r="E12" s="283"/>
      <c r="F12" s="281">
        <v>13</v>
      </c>
      <c r="G12" s="282" t="s">
        <v>281</v>
      </c>
      <c r="H12" s="283"/>
      <c r="I12" s="283"/>
      <c r="J12" s="284">
        <v>23</v>
      </c>
      <c r="K12" s="282" t="s">
        <v>378</v>
      </c>
      <c r="L12" s="283"/>
    </row>
    <row r="13" spans="2:12" ht="15" customHeight="1">
      <c r="B13" s="280"/>
      <c r="C13" s="281">
        <v>4</v>
      </c>
      <c r="D13" s="282" t="s">
        <v>272</v>
      </c>
      <c r="E13" s="283"/>
      <c r="F13" s="281">
        <v>14</v>
      </c>
      <c r="G13" s="282" t="s">
        <v>282</v>
      </c>
      <c r="H13" s="283"/>
      <c r="I13" s="283"/>
      <c r="J13" s="284">
        <v>24</v>
      </c>
      <c r="K13" s="282" t="s">
        <v>400</v>
      </c>
      <c r="L13" s="283"/>
    </row>
    <row r="14" spans="2:12" ht="15" customHeight="1">
      <c r="B14" s="280"/>
      <c r="C14" s="281">
        <v>5</v>
      </c>
      <c r="D14" s="282" t="s">
        <v>273</v>
      </c>
      <c r="E14" s="283"/>
      <c r="F14" s="281">
        <v>15</v>
      </c>
      <c r="G14" s="282" t="s">
        <v>307</v>
      </c>
      <c r="H14" s="283"/>
      <c r="I14" s="283"/>
      <c r="J14" s="284">
        <v>25</v>
      </c>
      <c r="K14" s="282" t="s">
        <v>448</v>
      </c>
      <c r="L14" s="283"/>
    </row>
    <row r="15" spans="2:12" ht="15" customHeight="1">
      <c r="B15" s="280"/>
      <c r="C15" s="281">
        <v>6</v>
      </c>
      <c r="D15" s="282" t="s">
        <v>274</v>
      </c>
      <c r="E15" s="283"/>
      <c r="F15" s="281">
        <v>16</v>
      </c>
      <c r="G15" s="282" t="s">
        <v>325</v>
      </c>
      <c r="H15" s="283"/>
      <c r="I15" s="283"/>
      <c r="J15" s="284">
        <v>26</v>
      </c>
      <c r="K15" s="282" t="s">
        <v>494</v>
      </c>
    </row>
    <row r="16" spans="2:12" ht="15" customHeight="1">
      <c r="B16" s="280"/>
      <c r="C16" s="281">
        <v>7</v>
      </c>
      <c r="D16" s="282" t="s">
        <v>275</v>
      </c>
      <c r="E16" s="283"/>
      <c r="F16" s="281">
        <v>17</v>
      </c>
      <c r="G16" s="282" t="s">
        <v>333</v>
      </c>
      <c r="H16" s="283"/>
      <c r="J16" s="284">
        <v>27</v>
      </c>
      <c r="K16" s="282" t="s">
        <v>495</v>
      </c>
    </row>
    <row r="17" spans="2:13" ht="15" customHeight="1">
      <c r="B17" s="280"/>
      <c r="C17" s="281">
        <v>8</v>
      </c>
      <c r="D17" s="282" t="s">
        <v>276</v>
      </c>
      <c r="E17" s="283"/>
      <c r="F17" s="281">
        <v>18</v>
      </c>
      <c r="G17" s="282" t="s">
        <v>346</v>
      </c>
      <c r="H17" s="283"/>
      <c r="J17" s="284">
        <v>28</v>
      </c>
      <c r="K17" s="282" t="s">
        <v>512</v>
      </c>
    </row>
    <row r="18" spans="2:13" ht="15" customHeight="1">
      <c r="B18" s="280"/>
      <c r="C18" s="281">
        <v>9</v>
      </c>
      <c r="D18" s="282" t="s">
        <v>277</v>
      </c>
      <c r="E18" s="283"/>
      <c r="F18" s="281">
        <v>19</v>
      </c>
      <c r="G18" s="282" t="s">
        <v>354</v>
      </c>
      <c r="H18" s="283"/>
      <c r="J18" s="284">
        <v>29</v>
      </c>
      <c r="K18" s="282" t="s">
        <v>519</v>
      </c>
    </row>
    <row r="19" spans="2:13" ht="15" customHeight="1">
      <c r="B19" s="280"/>
      <c r="C19" s="281">
        <v>10</v>
      </c>
      <c r="D19" s="282" t="s">
        <v>278</v>
      </c>
      <c r="E19" s="283"/>
      <c r="F19" s="281">
        <v>20</v>
      </c>
      <c r="G19" s="282" t="s">
        <v>355</v>
      </c>
      <c r="H19" s="283"/>
      <c r="I19" s="294"/>
      <c r="J19" s="295"/>
      <c r="K19" s="295"/>
      <c r="L19" s="295"/>
    </row>
    <row r="20" spans="2:13" ht="15" customHeight="1">
      <c r="B20" s="280"/>
      <c r="F20" s="285"/>
      <c r="G20" s="280"/>
      <c r="H20" s="280"/>
    </row>
    <row r="21" spans="2:13" ht="15" customHeight="1">
      <c r="B21" s="280"/>
      <c r="F21" s="280"/>
      <c r="G21" s="280"/>
      <c r="H21" s="280"/>
    </row>
    <row r="22" spans="2:13" ht="15" customHeight="1">
      <c r="B22" s="280"/>
      <c r="F22" s="280"/>
      <c r="G22" s="280"/>
      <c r="H22" s="280"/>
    </row>
    <row r="23" spans="2:13" ht="15" customHeight="1">
      <c r="B23" s="280"/>
      <c r="E23" s="296"/>
      <c r="F23" s="296"/>
      <c r="G23" s="296"/>
      <c r="H23" s="296"/>
      <c r="I23" s="296"/>
      <c r="J23" s="296"/>
    </row>
    <row r="24" spans="2:13" ht="15" customHeight="1">
      <c r="B24" s="280"/>
      <c r="E24" s="286"/>
      <c r="F24" s="286"/>
      <c r="G24" s="286"/>
      <c r="H24" s="286"/>
      <c r="I24" s="286"/>
      <c r="J24" s="286"/>
    </row>
    <row r="25" spans="2:13" ht="15" customHeight="1">
      <c r="B25" s="280"/>
      <c r="C25" s="281"/>
      <c r="D25" s="282"/>
      <c r="F25" s="281"/>
      <c r="G25" s="282"/>
      <c r="J25" s="287"/>
      <c r="K25" s="282"/>
    </row>
    <row r="26" spans="2:13" ht="13.5" customHeight="1">
      <c r="B26" s="280"/>
      <c r="C26" s="281"/>
      <c r="D26" s="284"/>
      <c r="E26" s="288"/>
      <c r="F26" s="287"/>
      <c r="G26" s="282"/>
      <c r="H26" s="288"/>
      <c r="I26" s="288"/>
      <c r="J26" s="287"/>
      <c r="K26" s="282"/>
    </row>
    <row r="27" spans="2:13" ht="13.5" customHeight="1">
      <c r="B27" s="280"/>
      <c r="C27" s="281"/>
      <c r="D27" s="282"/>
      <c r="F27" s="287"/>
      <c r="G27" s="282"/>
      <c r="H27" s="280"/>
      <c r="J27" s="287"/>
      <c r="K27" s="282"/>
    </row>
    <row r="28" spans="2:13">
      <c r="B28" s="280"/>
      <c r="C28" s="281"/>
      <c r="D28" s="282"/>
      <c r="E28" s="280"/>
      <c r="F28" s="287"/>
      <c r="G28" s="282"/>
      <c r="H28" s="280"/>
      <c r="J28" s="287"/>
      <c r="K28" s="282"/>
      <c r="M28" s="282"/>
    </row>
    <row r="29" spans="2:13">
      <c r="B29" s="280"/>
      <c r="C29" s="281"/>
      <c r="D29" s="282"/>
      <c r="E29" s="280"/>
      <c r="F29" s="287"/>
      <c r="G29" s="282"/>
      <c r="H29" s="280"/>
      <c r="J29" s="287"/>
      <c r="K29" s="282"/>
    </row>
    <row r="30" spans="2:13">
      <c r="C30" s="279"/>
    </row>
  </sheetData>
  <mergeCells count="2">
    <mergeCell ref="I19:L19"/>
    <mergeCell ref="E23:J23"/>
  </mergeCells>
  <phoneticPr fontId="0" type="noConversion"/>
  <hyperlinks>
    <hyperlink ref="C10:D10" location="'form-tablicowa'!A1" display="'form-tablicowa'!A1"/>
    <hyperlink ref="C11:D11" location="uczniowie!A1" display="uczniowie!A1"/>
    <hyperlink ref="C12:D12" location="'lewy,wielkie litery'!A1" display="'lewy,wielkie litery'!A1"/>
    <hyperlink ref="C13:D13" location="suma_jezeli!A1" display="suma_jezeli!A1"/>
    <hyperlink ref="C14:D14" location="'zlacz teksty'!A1" display="'zlacz teksty'!A1"/>
    <hyperlink ref="C15:D15" location="'lewy,wielkie litery,jezeli'!A1" display="'lewy,wielkie litery,jezeli'!A1"/>
    <hyperlink ref="C16:D16" location="'rok,jezeli'!A1" display="'rok,jezeli'!A1"/>
    <hyperlink ref="C17:D17" location="'jezeli,oraz'!A1" display="'jezeli,oraz'!A1"/>
    <hyperlink ref="C18:D18" location="'dzien,miesiac,rok'!A1" display="'dzien,miesiac,rok'!A1"/>
    <hyperlink ref="C19:D19" location="'%ogólu'!A1" display="'%ogólu'!A1"/>
    <hyperlink ref="G10" location="'XII-1-10'!A1" display="Ćwiczenie 11"/>
    <hyperlink ref="G11" location="'XII-1-14'!A1" display="Ćwiczenie 12"/>
    <hyperlink ref="F12:G12" location="suma_jezeli3!A1" display="suma_jezeli3!A1"/>
    <hyperlink ref="F13:G13" location="formatowanie!A1" display="formatowanie!A1"/>
    <hyperlink ref="F10:G10" location="'%ogołu2'!A1" display="'%ogołu2'!A1"/>
    <hyperlink ref="F11:G11" location="suma_jezeli2!A1" display="suma_jezeli2!A1"/>
    <hyperlink ref="F14:G14" location="warunek2!A1" display="warunek2!A1"/>
    <hyperlink ref="F15:G15" location="wykres!A1" display="wykres!A1"/>
    <hyperlink ref="F16:G16" location="'szukaj wyniku'!A1" display="'szukaj wyniku'!A1"/>
    <hyperlink ref="F17:G17" location="wykres2!A1" display="wykres2!A1"/>
    <hyperlink ref="F18:G18" location="wykres3!A1" display="wykres3!A1"/>
    <hyperlink ref="J10:K10" location="'wykres itd'!A1" display="'wykres itd'!A1"/>
    <hyperlink ref="J11:K11" location="'y=ax+b'!A1" display="'y=ax+b'!A1"/>
    <hyperlink ref="J12:K12" location="'y=axx+bx+c'!A1" display="'y=axx+bx+c'!A1"/>
    <hyperlink ref="J13:K13" location="powierzchnia!A1" display="powierzchnia!A1"/>
    <hyperlink ref="J14:K14" location="'uczniowie (2)'!A1" display="'uczniowie (2)'!A1"/>
    <hyperlink ref="J15:K15" location="sklepy!A1" display="sklepy!A1"/>
    <hyperlink ref="J16:K16" location="CZYNSZ!A1" display="CZYNSZ!A1"/>
    <hyperlink ref="J17:K17" location="banany!A1" display="banany!A1"/>
    <hyperlink ref="J18:K18" location="autokomis!A1" display="autokomis!A1"/>
    <hyperlink ref="F19:G19" location="'lokaty,wykres'!A1" display="'lokaty,wykres'!A1"/>
    <hyperlink ref="D10" location="'form-tablicowa'!A1" display="Formuła tablicowa"/>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B1:F18"/>
  <sheetViews>
    <sheetView workbookViewId="0">
      <selection activeCell="H15" sqref="H15"/>
    </sheetView>
  </sheetViews>
  <sheetFormatPr defaultRowHeight="12.75"/>
  <cols>
    <col min="1" max="1" width="6.7109375" customWidth="1"/>
    <col min="2" max="2" width="9.140625" style="49"/>
    <col min="3" max="3" width="15.5703125" customWidth="1"/>
    <col min="4" max="4" width="15.28515625" customWidth="1"/>
    <col min="5" max="5" width="16.5703125" customWidth="1"/>
    <col min="6" max="6" width="18.140625" customWidth="1"/>
  </cols>
  <sheetData>
    <row r="1" spans="2:6">
      <c r="B1" s="108" t="s">
        <v>283</v>
      </c>
    </row>
    <row r="3" spans="2:6">
      <c r="B3" s="115" t="s">
        <v>299</v>
      </c>
    </row>
    <row r="4" spans="2:6">
      <c r="B4" s="115" t="s">
        <v>300</v>
      </c>
    </row>
    <row r="6" spans="2:6" ht="15.75">
      <c r="B6" s="320" t="s">
        <v>127</v>
      </c>
      <c r="C6" s="320"/>
      <c r="D6" s="320"/>
      <c r="E6" s="320"/>
      <c r="F6" s="320"/>
    </row>
    <row r="7" spans="2:6" ht="13.5" thickBot="1"/>
    <row r="8" spans="2:6" ht="39" thickTop="1">
      <c r="B8" s="11" t="s">
        <v>1</v>
      </c>
      <c r="C8" s="13" t="s">
        <v>19</v>
      </c>
      <c r="D8" s="13" t="s">
        <v>128</v>
      </c>
      <c r="E8" s="50" t="s">
        <v>129</v>
      </c>
      <c r="F8" s="276" t="s">
        <v>520</v>
      </c>
    </row>
    <row r="9" spans="2:6">
      <c r="B9" s="16">
        <v>1</v>
      </c>
      <c r="C9" s="18" t="s">
        <v>130</v>
      </c>
      <c r="D9" s="51">
        <v>500</v>
      </c>
      <c r="E9" s="52">
        <v>3</v>
      </c>
      <c r="F9" s="53" t="str">
        <f>IF(D9&lt;=300,(IF(E9&gt;=4.5,"TAK","NIE")),"NIE")</f>
        <v>NIE</v>
      </c>
    </row>
    <row r="10" spans="2:6">
      <c r="B10" s="16">
        <v>2</v>
      </c>
      <c r="C10" s="18" t="s">
        <v>131</v>
      </c>
      <c r="D10" s="51">
        <v>300</v>
      </c>
      <c r="E10" s="52">
        <v>4.8</v>
      </c>
      <c r="F10" s="53" t="str">
        <f t="shared" ref="F10:F17" si="0">IF(D10&lt;=300,(IF(E10&gt;=4.5,"TAK","NIE")),"NIE")</f>
        <v>TAK</v>
      </c>
    </row>
    <row r="11" spans="2:6">
      <c r="B11" s="16">
        <v>3</v>
      </c>
      <c r="C11" s="18" t="s">
        <v>132</v>
      </c>
      <c r="D11" s="51">
        <v>450</v>
      </c>
      <c r="E11" s="52">
        <v>2.5</v>
      </c>
      <c r="F11" s="53" t="str">
        <f t="shared" si="0"/>
        <v>NIE</v>
      </c>
    </row>
    <row r="12" spans="2:6">
      <c r="B12" s="16">
        <v>4</v>
      </c>
      <c r="C12" s="18" t="s">
        <v>133</v>
      </c>
      <c r="D12" s="51">
        <v>200</v>
      </c>
      <c r="E12" s="52">
        <v>5</v>
      </c>
      <c r="F12" s="53" t="str">
        <f t="shared" si="0"/>
        <v>TAK</v>
      </c>
    </row>
    <row r="13" spans="2:6">
      <c r="B13" s="16">
        <v>5</v>
      </c>
      <c r="C13" s="18" t="s">
        <v>134</v>
      </c>
      <c r="D13" s="51">
        <v>350</v>
      </c>
      <c r="E13" s="52">
        <v>4.9000000000000004</v>
      </c>
      <c r="F13" s="53" t="str">
        <f t="shared" si="0"/>
        <v>NIE</v>
      </c>
    </row>
    <row r="14" spans="2:6">
      <c r="B14" s="16">
        <v>6</v>
      </c>
      <c r="C14" s="18" t="s">
        <v>135</v>
      </c>
      <c r="D14" s="51">
        <v>280</v>
      </c>
      <c r="E14" s="52">
        <v>4.5999999999999996</v>
      </c>
      <c r="F14" s="53" t="str">
        <f t="shared" si="0"/>
        <v>TAK</v>
      </c>
    </row>
    <row r="15" spans="2:6">
      <c r="B15" s="16">
        <v>7</v>
      </c>
      <c r="C15" s="18" t="s">
        <v>136</v>
      </c>
      <c r="D15" s="51">
        <v>500</v>
      </c>
      <c r="E15" s="52">
        <v>5</v>
      </c>
      <c r="F15" s="53" t="str">
        <f t="shared" si="0"/>
        <v>NIE</v>
      </c>
    </row>
    <row r="16" spans="2:6">
      <c r="B16" s="16">
        <v>8</v>
      </c>
      <c r="C16" s="18" t="s">
        <v>63</v>
      </c>
      <c r="D16" s="51">
        <v>490</v>
      </c>
      <c r="E16" s="52">
        <v>5</v>
      </c>
      <c r="F16" s="53" t="str">
        <f t="shared" si="0"/>
        <v>NIE</v>
      </c>
    </row>
    <row r="17" spans="2:6" ht="13.5" thickBot="1">
      <c r="B17" s="54">
        <v>9</v>
      </c>
      <c r="C17" s="24" t="s">
        <v>137</v>
      </c>
      <c r="D17" s="55">
        <v>250</v>
      </c>
      <c r="E17" s="56">
        <v>2</v>
      </c>
      <c r="F17" s="53" t="str">
        <f t="shared" si="0"/>
        <v>NIE</v>
      </c>
    </row>
    <row r="18" spans="2:6" ht="13.5" thickTop="1"/>
  </sheetData>
  <mergeCells count="1">
    <mergeCell ref="B6:F6"/>
  </mergeCells>
  <phoneticPr fontId="0" type="noConversion"/>
  <hyperlinks>
    <hyperlink ref="B1" location="MENU!A1" display="powrót"/>
  </hyperlink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dimension ref="A1:H36"/>
  <sheetViews>
    <sheetView workbookViewId="0">
      <selection activeCell="F9" sqref="F9"/>
    </sheetView>
  </sheetViews>
  <sheetFormatPr defaultRowHeight="12.75"/>
  <cols>
    <col min="3" max="3" width="14.5703125" customWidth="1"/>
    <col min="4" max="4" width="12.5703125" customWidth="1"/>
    <col min="5" max="5" width="17.140625" customWidth="1"/>
    <col min="6" max="6" width="19.140625" customWidth="1"/>
    <col min="7" max="7" width="13.28515625" customWidth="1"/>
  </cols>
  <sheetData>
    <row r="1" spans="1:7" ht="15.75">
      <c r="A1" s="320"/>
      <c r="B1" s="320"/>
      <c r="C1" s="320"/>
      <c r="D1" s="320"/>
      <c r="E1" s="320"/>
      <c r="F1" s="320"/>
    </row>
    <row r="2" spans="1:7" ht="15.75">
      <c r="A2" s="29"/>
      <c r="B2" s="29"/>
      <c r="C2" s="108" t="s">
        <v>283</v>
      </c>
      <c r="D2" s="29"/>
      <c r="E2" s="29"/>
      <c r="F2" s="29"/>
    </row>
    <row r="3" spans="1:7" ht="15.75">
      <c r="A3" s="29"/>
      <c r="B3" s="29"/>
      <c r="C3" s="29"/>
      <c r="D3" s="29"/>
      <c r="E3" s="29"/>
      <c r="F3" s="29"/>
    </row>
    <row r="4" spans="1:7" ht="15.75">
      <c r="A4" s="29"/>
      <c r="B4" s="29"/>
      <c r="C4" s="116" t="s">
        <v>302</v>
      </c>
      <c r="D4" s="29"/>
      <c r="E4" s="29"/>
      <c r="F4" s="29"/>
    </row>
    <row r="5" spans="1:7" ht="15.75">
      <c r="A5" s="29"/>
      <c r="B5" s="29"/>
      <c r="C5" s="116" t="s">
        <v>301</v>
      </c>
      <c r="D5" s="29"/>
      <c r="E5" s="29"/>
      <c r="F5" s="29"/>
    </row>
    <row r="6" spans="1:7" ht="15.75">
      <c r="A6" s="29"/>
      <c r="B6" s="29"/>
      <c r="C6" s="29"/>
      <c r="D6" s="29"/>
      <c r="E6" s="29"/>
      <c r="F6" s="29"/>
    </row>
    <row r="7" spans="1:7" ht="13.5" thickBot="1"/>
    <row r="8" spans="1:7" ht="25.5" customHeight="1" thickTop="1">
      <c r="B8" s="112" t="s">
        <v>138</v>
      </c>
      <c r="C8" s="109" t="s">
        <v>19</v>
      </c>
      <c r="D8" s="57" t="s">
        <v>54</v>
      </c>
      <c r="E8" s="58" t="s">
        <v>139</v>
      </c>
      <c r="F8" s="59" t="s">
        <v>140</v>
      </c>
      <c r="G8" s="58" t="s">
        <v>141</v>
      </c>
    </row>
    <row r="9" spans="1:7">
      <c r="B9" s="113">
        <v>1</v>
      </c>
      <c r="C9" s="110" t="s">
        <v>130</v>
      </c>
      <c r="D9" s="60" t="s">
        <v>142</v>
      </c>
      <c r="E9" s="61">
        <v>32236</v>
      </c>
      <c r="F9" s="62"/>
      <c r="G9" s="63"/>
    </row>
    <row r="10" spans="1:7">
      <c r="B10" s="113">
        <v>2</v>
      </c>
      <c r="C10" s="110" t="s">
        <v>131</v>
      </c>
      <c r="D10" s="60" t="s">
        <v>143</v>
      </c>
      <c r="E10" s="61">
        <v>31879</v>
      </c>
      <c r="F10" s="64"/>
      <c r="G10" s="63"/>
    </row>
    <row r="11" spans="1:7">
      <c r="B11" s="113">
        <v>3</v>
      </c>
      <c r="C11" s="110" t="s">
        <v>132</v>
      </c>
      <c r="D11" s="60" t="s">
        <v>144</v>
      </c>
      <c r="E11" s="61">
        <v>32389</v>
      </c>
      <c r="F11" s="64"/>
      <c r="G11" s="63"/>
    </row>
    <row r="12" spans="1:7">
      <c r="B12" s="113">
        <v>4</v>
      </c>
      <c r="C12" s="110" t="s">
        <v>133</v>
      </c>
      <c r="D12" s="60" t="s">
        <v>58</v>
      </c>
      <c r="E12" s="61">
        <v>32493</v>
      </c>
      <c r="F12" s="64"/>
      <c r="G12" s="63"/>
    </row>
    <row r="13" spans="1:7">
      <c r="B13" s="113">
        <v>5</v>
      </c>
      <c r="C13" s="110" t="s">
        <v>134</v>
      </c>
      <c r="D13" s="60" t="s">
        <v>145</v>
      </c>
      <c r="E13" s="61">
        <v>32277</v>
      </c>
      <c r="F13" s="64"/>
      <c r="G13" s="63"/>
    </row>
    <row r="14" spans="1:7">
      <c r="B14" s="113">
        <v>6</v>
      </c>
      <c r="C14" s="110" t="s">
        <v>135</v>
      </c>
      <c r="D14" s="60" t="s">
        <v>70</v>
      </c>
      <c r="E14" s="61">
        <v>32329</v>
      </c>
      <c r="F14" s="64"/>
      <c r="G14" s="63"/>
    </row>
    <row r="15" spans="1:7">
      <c r="B15" s="113">
        <v>7</v>
      </c>
      <c r="C15" s="110" t="s">
        <v>136</v>
      </c>
      <c r="D15" s="60" t="s">
        <v>146</v>
      </c>
      <c r="E15" s="61">
        <v>32319</v>
      </c>
      <c r="F15" s="64"/>
      <c r="G15" s="63"/>
    </row>
    <row r="16" spans="1:7">
      <c r="B16" s="113">
        <v>8</v>
      </c>
      <c r="C16" s="110" t="s">
        <v>63</v>
      </c>
      <c r="D16" s="60" t="s">
        <v>147</v>
      </c>
      <c r="E16" s="61">
        <v>32398</v>
      </c>
      <c r="F16" s="64"/>
      <c r="G16" s="63"/>
    </row>
    <row r="17" spans="2:8" ht="13.5" thickBot="1">
      <c r="B17" s="114">
        <v>9</v>
      </c>
      <c r="C17" s="111" t="s">
        <v>137</v>
      </c>
      <c r="D17" s="65" t="s">
        <v>72</v>
      </c>
      <c r="E17" s="66">
        <v>32427</v>
      </c>
      <c r="F17" s="67"/>
      <c r="G17" s="68"/>
    </row>
    <row r="18" spans="2:8" ht="13.5" thickTop="1">
      <c r="E18" s="69"/>
    </row>
    <row r="19" spans="2:8" ht="25.5" customHeight="1">
      <c r="E19" s="69"/>
    </row>
    <row r="21" spans="2:8">
      <c r="E21" s="322"/>
      <c r="F21" s="323"/>
      <c r="G21" s="323"/>
      <c r="H21" s="323"/>
    </row>
    <row r="35" spans="8:8">
      <c r="H35" s="70"/>
    </row>
    <row r="36" spans="8:8">
      <c r="H36" s="70"/>
    </row>
  </sheetData>
  <mergeCells count="2">
    <mergeCell ref="A1:F1"/>
    <mergeCell ref="E21:H21"/>
  </mergeCells>
  <phoneticPr fontId="0" type="noConversion"/>
  <hyperlinks>
    <hyperlink ref="C2" location="MENU!A1" display="powrót"/>
  </hyperlink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dimension ref="A1:J31"/>
  <sheetViews>
    <sheetView workbookViewId="0">
      <selection activeCell="J20" sqref="J20"/>
    </sheetView>
  </sheetViews>
  <sheetFormatPr defaultRowHeight="12.75"/>
  <cols>
    <col min="1" max="1" width="15.140625" customWidth="1"/>
    <col min="2" max="2" width="10.42578125" customWidth="1"/>
    <col min="3" max="3" width="13" customWidth="1"/>
    <col min="4" max="4" width="14.42578125" customWidth="1"/>
    <col min="5" max="5" width="14" customWidth="1"/>
    <col min="6" max="6" width="15.5703125" customWidth="1"/>
    <col min="7" max="7" width="4.85546875" customWidth="1"/>
    <col min="8" max="8" width="15.140625" customWidth="1"/>
    <col min="9" max="9" width="14.140625" customWidth="1"/>
    <col min="10" max="10" width="18.42578125" customWidth="1"/>
  </cols>
  <sheetData>
    <row r="1" spans="1:10">
      <c r="H1" s="108" t="s">
        <v>283</v>
      </c>
    </row>
    <row r="3" spans="1:10">
      <c r="H3" t="s">
        <v>303</v>
      </c>
    </row>
    <row r="6" spans="1:10" ht="25.5">
      <c r="A6" s="12" t="s">
        <v>148</v>
      </c>
      <c r="B6" s="12" t="s">
        <v>54</v>
      </c>
      <c r="C6" s="12" t="s">
        <v>19</v>
      </c>
      <c r="D6" s="12" t="s">
        <v>139</v>
      </c>
      <c r="E6" s="12" t="s">
        <v>149</v>
      </c>
      <c r="F6" s="12" t="s">
        <v>150</v>
      </c>
      <c r="G6" s="14"/>
      <c r="H6" s="71" t="s">
        <v>149</v>
      </c>
      <c r="I6" s="71" t="s">
        <v>151</v>
      </c>
      <c r="J6" s="72" t="s">
        <v>152</v>
      </c>
    </row>
    <row r="7" spans="1:10">
      <c r="A7" s="18">
        <v>1</v>
      </c>
      <c r="B7" s="18" t="s">
        <v>58</v>
      </c>
      <c r="C7" s="18" t="s">
        <v>153</v>
      </c>
      <c r="D7" s="47">
        <v>20535</v>
      </c>
      <c r="E7" s="18" t="s">
        <v>154</v>
      </c>
      <c r="F7" s="51">
        <v>32000</v>
      </c>
      <c r="H7" s="38" t="s">
        <v>155</v>
      </c>
      <c r="I7" s="18">
        <v>23</v>
      </c>
      <c r="J7" s="73">
        <f>I7/$I$10</f>
        <v>0.22115384615384615</v>
      </c>
    </row>
    <row r="8" spans="1:10">
      <c r="A8" s="18">
        <v>2</v>
      </c>
      <c r="B8" s="18" t="s">
        <v>156</v>
      </c>
      <c r="C8" s="18" t="s">
        <v>131</v>
      </c>
      <c r="D8" s="47">
        <v>29570</v>
      </c>
      <c r="E8" s="18" t="s">
        <v>157</v>
      </c>
      <c r="F8" s="51">
        <v>28000</v>
      </c>
      <c r="H8" s="38" t="s">
        <v>158</v>
      </c>
      <c r="I8" s="18">
        <v>69</v>
      </c>
      <c r="J8" s="73">
        <f t="shared" ref="J8:J9" si="0">I8/$I$10</f>
        <v>0.66346153846153844</v>
      </c>
    </row>
    <row r="9" spans="1:10">
      <c r="A9" s="18">
        <v>3</v>
      </c>
      <c r="B9" s="18" t="s">
        <v>72</v>
      </c>
      <c r="C9" s="18" t="s">
        <v>159</v>
      </c>
      <c r="D9" s="47">
        <v>28380</v>
      </c>
      <c r="E9" s="18" t="s">
        <v>154</v>
      </c>
      <c r="F9" s="51">
        <v>29000</v>
      </c>
      <c r="H9" s="74" t="s">
        <v>160</v>
      </c>
      <c r="I9" s="18">
        <v>12</v>
      </c>
      <c r="J9" s="73">
        <f t="shared" si="0"/>
        <v>0.11538461538461539</v>
      </c>
    </row>
    <row r="10" spans="1:10">
      <c r="A10" s="18">
        <v>4</v>
      </c>
      <c r="B10" s="18" t="s">
        <v>161</v>
      </c>
      <c r="C10" s="18" t="s">
        <v>134</v>
      </c>
      <c r="D10" s="47">
        <v>24055</v>
      </c>
      <c r="E10" s="18" t="s">
        <v>162</v>
      </c>
      <c r="F10" s="51">
        <v>36000</v>
      </c>
      <c r="H10" s="74" t="s">
        <v>17</v>
      </c>
      <c r="I10" s="18">
        <f>SUM(I7:I9)</f>
        <v>104</v>
      </c>
      <c r="J10" s="75">
        <f>SUM(J7:J9)</f>
        <v>1</v>
      </c>
    </row>
    <row r="11" spans="1:10">
      <c r="A11" s="18">
        <v>5</v>
      </c>
      <c r="B11" s="18" t="s">
        <v>163</v>
      </c>
      <c r="C11" s="18" t="s">
        <v>164</v>
      </c>
      <c r="D11" s="47">
        <v>16748</v>
      </c>
      <c r="E11" s="18" t="s">
        <v>162</v>
      </c>
      <c r="F11" s="51">
        <v>40000</v>
      </c>
      <c r="J11" s="76"/>
    </row>
    <row r="12" spans="1:10">
      <c r="A12" s="18">
        <v>6</v>
      </c>
      <c r="B12" s="18" t="s">
        <v>142</v>
      </c>
      <c r="C12" s="18" t="s">
        <v>165</v>
      </c>
      <c r="D12" s="47">
        <v>12562</v>
      </c>
      <c r="E12" s="18" t="s">
        <v>157</v>
      </c>
      <c r="F12" s="51">
        <v>48000</v>
      </c>
      <c r="J12" s="76"/>
    </row>
    <row r="13" spans="1:10" ht="25.5">
      <c r="A13" s="18">
        <v>7</v>
      </c>
      <c r="B13" s="18" t="s">
        <v>166</v>
      </c>
      <c r="C13" s="18" t="s">
        <v>167</v>
      </c>
      <c r="D13" s="47">
        <v>15514</v>
      </c>
      <c r="E13" s="18" t="s">
        <v>162</v>
      </c>
      <c r="F13" s="51">
        <v>32000</v>
      </c>
      <c r="H13" s="71" t="s">
        <v>168</v>
      </c>
      <c r="I13" s="71" t="s">
        <v>151</v>
      </c>
      <c r="J13" s="72" t="s">
        <v>169</v>
      </c>
    </row>
    <row r="14" spans="1:10">
      <c r="A14" s="18">
        <v>8</v>
      </c>
      <c r="B14" s="18" t="s">
        <v>143</v>
      </c>
      <c r="C14" s="18" t="s">
        <v>170</v>
      </c>
      <c r="D14" s="47">
        <v>29703</v>
      </c>
      <c r="E14" s="18" t="s">
        <v>157</v>
      </c>
      <c r="F14" s="51">
        <v>18000</v>
      </c>
      <c r="H14" s="38" t="s">
        <v>171</v>
      </c>
      <c r="I14" s="18">
        <v>23</v>
      </c>
      <c r="J14" s="291">
        <f>I14/$I$17</f>
        <v>0.28749999999999998</v>
      </c>
    </row>
    <row r="15" spans="1:10">
      <c r="A15" s="18">
        <v>9</v>
      </c>
      <c r="B15" s="18" t="s">
        <v>70</v>
      </c>
      <c r="C15" s="18" t="s">
        <v>172</v>
      </c>
      <c r="D15" s="47">
        <v>19649</v>
      </c>
      <c r="E15" s="18" t="s">
        <v>154</v>
      </c>
      <c r="F15" s="51">
        <v>52000</v>
      </c>
      <c r="H15" s="38" t="s">
        <v>173</v>
      </c>
      <c r="I15" s="18">
        <v>12</v>
      </c>
      <c r="J15" s="291">
        <f t="shared" ref="J15:J16" si="1">I15/$I$17</f>
        <v>0.15</v>
      </c>
    </row>
    <row r="16" spans="1:10">
      <c r="A16" s="18">
        <v>10</v>
      </c>
      <c r="B16" s="18" t="s">
        <v>174</v>
      </c>
      <c r="C16" s="18" t="s">
        <v>175</v>
      </c>
      <c r="D16" s="47">
        <v>18739</v>
      </c>
      <c r="E16" s="18" t="s">
        <v>154</v>
      </c>
      <c r="F16" s="51">
        <v>49000</v>
      </c>
      <c r="H16" s="38" t="s">
        <v>176</v>
      </c>
      <c r="I16" s="18">
        <v>45</v>
      </c>
      <c r="J16" s="291">
        <f t="shared" si="1"/>
        <v>0.5625</v>
      </c>
    </row>
    <row r="17" spans="1:10">
      <c r="A17" s="18">
        <v>11</v>
      </c>
      <c r="B17" s="18" t="s">
        <v>177</v>
      </c>
      <c r="C17" s="18" t="s">
        <v>66</v>
      </c>
      <c r="D17" s="47">
        <v>20839</v>
      </c>
      <c r="E17" s="18" t="s">
        <v>154</v>
      </c>
      <c r="F17" s="51">
        <v>24000</v>
      </c>
      <c r="I17">
        <f>SUM(I14:I16)</f>
        <v>80</v>
      </c>
      <c r="J17" s="292"/>
    </row>
    <row r="18" spans="1:10">
      <c r="A18" s="18">
        <v>12</v>
      </c>
      <c r="B18" s="18" t="s">
        <v>64</v>
      </c>
      <c r="C18" s="18" t="s">
        <v>178</v>
      </c>
      <c r="D18" s="47">
        <v>25469</v>
      </c>
      <c r="E18" s="18" t="s">
        <v>157</v>
      </c>
      <c r="F18" s="51">
        <v>22000</v>
      </c>
    </row>
    <row r="19" spans="1:10">
      <c r="A19" s="18">
        <v>13</v>
      </c>
      <c r="B19" s="18" t="s">
        <v>77</v>
      </c>
      <c r="C19" s="18" t="s">
        <v>179</v>
      </c>
      <c r="D19" s="47">
        <v>30025</v>
      </c>
      <c r="E19" s="18" t="s">
        <v>157</v>
      </c>
      <c r="F19" s="51">
        <v>12000</v>
      </c>
    </row>
    <row r="20" spans="1:10">
      <c r="A20" s="18">
        <v>14</v>
      </c>
      <c r="B20" s="18" t="s">
        <v>147</v>
      </c>
      <c r="C20" s="18" t="s">
        <v>180</v>
      </c>
      <c r="D20" s="47">
        <v>26394</v>
      </c>
      <c r="E20" s="18" t="s">
        <v>154</v>
      </c>
      <c r="F20" s="51">
        <v>16000</v>
      </c>
    </row>
    <row r="21" spans="1:10">
      <c r="A21" s="18">
        <v>15</v>
      </c>
      <c r="B21" s="18" t="s">
        <v>181</v>
      </c>
      <c r="C21" s="18" t="s">
        <v>182</v>
      </c>
      <c r="D21" s="47">
        <v>28224</v>
      </c>
      <c r="E21" s="18" t="s">
        <v>154</v>
      </c>
      <c r="F21" s="51">
        <v>21000</v>
      </c>
    </row>
    <row r="22" spans="1:10">
      <c r="A22" s="18">
        <v>16</v>
      </c>
      <c r="B22" s="18" t="s">
        <v>183</v>
      </c>
      <c r="C22" s="18" t="s">
        <v>133</v>
      </c>
      <c r="D22" s="47">
        <v>29130</v>
      </c>
      <c r="E22" s="18" t="s">
        <v>154</v>
      </c>
      <c r="F22" s="51">
        <v>27000</v>
      </c>
    </row>
    <row r="23" spans="1:10">
      <c r="A23" s="18">
        <v>17</v>
      </c>
      <c r="B23" s="18" t="s">
        <v>184</v>
      </c>
      <c r="C23" s="18" t="s">
        <v>185</v>
      </c>
      <c r="D23" s="47">
        <v>30601</v>
      </c>
      <c r="E23" s="18" t="s">
        <v>157</v>
      </c>
      <c r="F23" s="51">
        <v>10000</v>
      </c>
    </row>
    <row r="24" spans="1:10">
      <c r="A24" s="18">
        <v>18</v>
      </c>
      <c r="B24" s="18" t="s">
        <v>186</v>
      </c>
      <c r="C24" s="18" t="s">
        <v>187</v>
      </c>
      <c r="D24" s="47">
        <v>27756</v>
      </c>
      <c r="E24" s="18" t="s">
        <v>154</v>
      </c>
      <c r="F24" s="51">
        <v>30000</v>
      </c>
    </row>
    <row r="25" spans="1:10">
      <c r="A25" s="18">
        <v>19</v>
      </c>
      <c r="B25" s="18" t="s">
        <v>188</v>
      </c>
      <c r="C25" s="18" t="s">
        <v>189</v>
      </c>
      <c r="D25" s="47">
        <v>12018</v>
      </c>
      <c r="E25" s="18" t="s">
        <v>162</v>
      </c>
      <c r="F25" s="51">
        <v>26000</v>
      </c>
    </row>
    <row r="26" spans="1:10">
      <c r="A26" s="18">
        <v>20</v>
      </c>
      <c r="B26" s="18" t="s">
        <v>190</v>
      </c>
      <c r="C26" s="18" t="s">
        <v>191</v>
      </c>
      <c r="D26" s="47">
        <v>13416</v>
      </c>
      <c r="E26" s="18" t="s">
        <v>162</v>
      </c>
      <c r="F26" s="51">
        <v>43000</v>
      </c>
    </row>
    <row r="27" spans="1:10">
      <c r="A27" s="18">
        <v>21</v>
      </c>
      <c r="B27" s="18" t="s">
        <v>192</v>
      </c>
      <c r="C27" s="18" t="s">
        <v>193</v>
      </c>
      <c r="D27" s="47">
        <v>14803</v>
      </c>
      <c r="E27" s="18" t="s">
        <v>154</v>
      </c>
      <c r="F27" s="51">
        <v>61000</v>
      </c>
    </row>
    <row r="28" spans="1:10">
      <c r="A28" s="18">
        <v>22</v>
      </c>
      <c r="B28" s="18" t="s">
        <v>194</v>
      </c>
      <c r="C28" s="18" t="s">
        <v>195</v>
      </c>
      <c r="D28" s="47">
        <v>15193</v>
      </c>
      <c r="E28" s="18" t="s">
        <v>154</v>
      </c>
      <c r="F28" s="51">
        <v>38000</v>
      </c>
    </row>
    <row r="29" spans="1:10">
      <c r="A29" s="18">
        <v>23</v>
      </c>
      <c r="B29" s="18" t="s">
        <v>145</v>
      </c>
      <c r="C29" s="18" t="s">
        <v>196</v>
      </c>
      <c r="D29" s="47">
        <v>16186</v>
      </c>
      <c r="E29" s="18" t="s">
        <v>162</v>
      </c>
      <c r="F29" s="51">
        <v>17000</v>
      </c>
    </row>
    <row r="30" spans="1:10">
      <c r="A30" s="18">
        <v>24</v>
      </c>
      <c r="B30" s="18" t="s">
        <v>197</v>
      </c>
      <c r="C30" s="18" t="s">
        <v>63</v>
      </c>
      <c r="D30" s="47">
        <v>17924</v>
      </c>
      <c r="E30" s="18" t="s">
        <v>157</v>
      </c>
      <c r="F30" s="51">
        <v>22000</v>
      </c>
    </row>
    <row r="31" spans="1:10">
      <c r="A31" s="18">
        <v>25</v>
      </c>
      <c r="B31" s="18" t="s">
        <v>198</v>
      </c>
      <c r="C31" s="18" t="s">
        <v>199</v>
      </c>
      <c r="D31" s="47">
        <v>20983</v>
      </c>
      <c r="E31" s="18" t="s">
        <v>154</v>
      </c>
      <c r="F31" s="51">
        <v>39000</v>
      </c>
    </row>
  </sheetData>
  <phoneticPr fontId="0" type="noConversion"/>
  <hyperlinks>
    <hyperlink ref="H1" location="MENU!A1" display="powrót"/>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B1:I23"/>
  <sheetViews>
    <sheetView workbookViewId="0">
      <selection activeCell="K16" sqref="K16"/>
    </sheetView>
  </sheetViews>
  <sheetFormatPr defaultRowHeight="12.75"/>
  <cols>
    <col min="1" max="1" width="5.5703125" customWidth="1"/>
    <col min="2" max="2" width="6.5703125" customWidth="1"/>
    <col min="3" max="3" width="24.5703125" customWidth="1"/>
    <col min="5" max="5" width="9.85546875" customWidth="1"/>
    <col min="8" max="8" width="17.85546875" bestFit="1" customWidth="1"/>
  </cols>
  <sheetData>
    <row r="1" spans="2:8">
      <c r="B1" s="108" t="s">
        <v>283</v>
      </c>
      <c r="C1" s="30"/>
    </row>
    <row r="2" spans="2:8">
      <c r="C2" s="30"/>
    </row>
    <row r="3" spans="2:8">
      <c r="B3" s="10" t="s">
        <v>304</v>
      </c>
    </row>
    <row r="4" spans="2:8" ht="12.75" customHeight="1"/>
    <row r="7" spans="2:8" ht="13.5">
      <c r="B7" s="77" t="s">
        <v>200</v>
      </c>
      <c r="C7" s="78"/>
      <c r="D7" s="78"/>
      <c r="E7" s="78"/>
      <c r="F7" s="78"/>
      <c r="G7" s="78"/>
    </row>
    <row r="8" spans="2:8">
      <c r="B8" s="79" t="s">
        <v>1</v>
      </c>
      <c r="C8" s="80" t="s">
        <v>201</v>
      </c>
      <c r="D8" s="81" t="s">
        <v>202</v>
      </c>
      <c r="E8" s="82" t="s">
        <v>203</v>
      </c>
      <c r="F8" s="82" t="s">
        <v>204</v>
      </c>
      <c r="G8" s="82" t="s">
        <v>6</v>
      </c>
      <c r="H8" s="83" t="s">
        <v>205</v>
      </c>
    </row>
    <row r="9" spans="2:8">
      <c r="B9" s="79">
        <v>1</v>
      </c>
      <c r="C9" s="84" t="s">
        <v>206</v>
      </c>
      <c r="D9" s="85" t="s">
        <v>207</v>
      </c>
      <c r="E9" s="79">
        <v>11</v>
      </c>
      <c r="F9" s="79">
        <v>1.83</v>
      </c>
      <c r="G9" s="86">
        <f>E9*F9</f>
        <v>20.130000000000003</v>
      </c>
      <c r="H9" s="291">
        <f>G9/$G$20</f>
        <v>4.9111635651680668E-2</v>
      </c>
    </row>
    <row r="10" spans="2:8">
      <c r="B10" s="79">
        <v>2</v>
      </c>
      <c r="C10" s="84" t="s">
        <v>208</v>
      </c>
      <c r="D10" s="87" t="s">
        <v>209</v>
      </c>
      <c r="E10" s="79">
        <v>1.36</v>
      </c>
      <c r="F10" s="79">
        <v>2.57</v>
      </c>
      <c r="G10" s="86">
        <f t="shared" ref="G10:G19" si="0">E10*F10</f>
        <v>3.4952000000000001</v>
      </c>
      <c r="H10" s="291">
        <f t="shared" ref="H10:H19" si="1">G10/$G$20</f>
        <v>8.5273218544338926E-3</v>
      </c>
    </row>
    <row r="11" spans="2:8">
      <c r="B11" s="79">
        <v>3</v>
      </c>
      <c r="C11" s="84" t="s">
        <v>210</v>
      </c>
      <c r="D11" s="85" t="s">
        <v>211</v>
      </c>
      <c r="E11" s="79">
        <v>16</v>
      </c>
      <c r="F11" s="79">
        <v>2.69</v>
      </c>
      <c r="G11" s="86">
        <f t="shared" si="0"/>
        <v>43.04</v>
      </c>
      <c r="H11" s="291">
        <f t="shared" si="1"/>
        <v>0.10500570285386665</v>
      </c>
    </row>
    <row r="12" spans="2:8">
      <c r="B12" s="79">
        <v>4</v>
      </c>
      <c r="C12" s="84" t="s">
        <v>212</v>
      </c>
      <c r="D12" s="87" t="s">
        <v>209</v>
      </c>
      <c r="E12" s="79">
        <v>1.48</v>
      </c>
      <c r="F12" s="79">
        <v>3.12</v>
      </c>
      <c r="G12" s="86">
        <f t="shared" si="0"/>
        <v>4.6176000000000004</v>
      </c>
      <c r="H12" s="291">
        <f t="shared" si="1"/>
        <v>1.1265667599860937E-2</v>
      </c>
    </row>
    <row r="13" spans="2:8">
      <c r="B13" s="79">
        <v>5</v>
      </c>
      <c r="C13" s="84" t="s">
        <v>213</v>
      </c>
      <c r="D13" s="85" t="s">
        <v>211</v>
      </c>
      <c r="E13" s="79">
        <v>36</v>
      </c>
      <c r="F13" s="79">
        <v>3.28</v>
      </c>
      <c r="G13" s="86">
        <f t="shared" si="0"/>
        <v>118.08</v>
      </c>
      <c r="H13" s="291">
        <f t="shared" si="1"/>
        <v>0.28808256024592416</v>
      </c>
    </row>
    <row r="14" spans="2:8">
      <c r="B14" s="79">
        <v>6</v>
      </c>
      <c r="C14" s="84" t="s">
        <v>214</v>
      </c>
      <c r="D14" s="85" t="s">
        <v>211</v>
      </c>
      <c r="E14" s="79">
        <v>4</v>
      </c>
      <c r="F14" s="79">
        <v>6.32</v>
      </c>
      <c r="G14" s="86">
        <f t="shared" si="0"/>
        <v>25.28</v>
      </c>
      <c r="H14" s="291">
        <f t="shared" si="1"/>
        <v>6.1676212085170753E-2</v>
      </c>
    </row>
    <row r="15" spans="2:8">
      <c r="B15" s="79">
        <v>7</v>
      </c>
      <c r="C15" s="84" t="s">
        <v>215</v>
      </c>
      <c r="D15" s="85" t="s">
        <v>209</v>
      </c>
      <c r="E15" s="79">
        <v>0.8</v>
      </c>
      <c r="F15" s="79">
        <v>8.65</v>
      </c>
      <c r="G15" s="86">
        <f t="shared" si="0"/>
        <v>6.9200000000000008</v>
      </c>
      <c r="H15" s="291">
        <f t="shared" si="1"/>
        <v>1.6882887168883767E-2</v>
      </c>
    </row>
    <row r="16" spans="2:8">
      <c r="B16" s="79">
        <v>8</v>
      </c>
      <c r="C16" s="84" t="s">
        <v>216</v>
      </c>
      <c r="D16" s="87" t="s">
        <v>209</v>
      </c>
      <c r="E16" s="79">
        <v>5.72</v>
      </c>
      <c r="F16" s="79">
        <v>10.25</v>
      </c>
      <c r="G16" s="86">
        <f t="shared" si="0"/>
        <v>58.629999999999995</v>
      </c>
      <c r="H16" s="291">
        <f t="shared" si="1"/>
        <v>0.1430409934554415</v>
      </c>
    </row>
    <row r="17" spans="2:9">
      <c r="B17" s="79">
        <v>9</v>
      </c>
      <c r="C17" s="84" t="s">
        <v>217</v>
      </c>
      <c r="D17" s="87" t="s">
        <v>209</v>
      </c>
      <c r="E17" s="79">
        <v>1.34</v>
      </c>
      <c r="F17" s="79">
        <v>12.33</v>
      </c>
      <c r="G17" s="86">
        <f t="shared" si="0"/>
        <v>16.522200000000002</v>
      </c>
      <c r="H17" s="291">
        <f t="shared" si="1"/>
        <v>4.030960092221552E-2</v>
      </c>
    </row>
    <row r="18" spans="2:9">
      <c r="B18" s="79">
        <v>10</v>
      </c>
      <c r="C18" s="84" t="s">
        <v>218</v>
      </c>
      <c r="D18" s="85" t="s">
        <v>211</v>
      </c>
      <c r="E18" s="79">
        <v>5</v>
      </c>
      <c r="F18" s="79">
        <v>13.65</v>
      </c>
      <c r="G18" s="86">
        <f t="shared" si="0"/>
        <v>68.25</v>
      </c>
      <c r="H18" s="291">
        <f t="shared" si="1"/>
        <v>0.16651113428848513</v>
      </c>
    </row>
    <row r="19" spans="2:9">
      <c r="B19" s="79">
        <v>11</v>
      </c>
      <c r="C19" s="84" t="s">
        <v>219</v>
      </c>
      <c r="D19" s="87" t="s">
        <v>209</v>
      </c>
      <c r="E19" s="79">
        <v>2.65</v>
      </c>
      <c r="F19" s="79">
        <v>16.95</v>
      </c>
      <c r="G19" s="86">
        <f t="shared" si="0"/>
        <v>44.917499999999997</v>
      </c>
      <c r="H19" s="291">
        <f t="shared" si="1"/>
        <v>0.10958628387403707</v>
      </c>
    </row>
    <row r="20" spans="2:9" ht="13.5" thickBot="1">
      <c r="B20" s="78"/>
      <c r="C20" s="9"/>
      <c r="D20" s="78"/>
      <c r="E20" s="78"/>
      <c r="F20" s="88" t="s">
        <v>220</v>
      </c>
      <c r="G20" s="89">
        <f>SUM(G9:G19)</f>
        <v>409.88249999999999</v>
      </c>
    </row>
    <row r="21" spans="2:9" ht="13.5" thickTop="1">
      <c r="B21" s="78"/>
      <c r="C21" s="90"/>
      <c r="D21" s="78"/>
      <c r="E21" s="78"/>
      <c r="G21" s="78"/>
    </row>
    <row r="23" spans="2:9">
      <c r="C23" s="91"/>
      <c r="D23" s="91"/>
      <c r="E23" s="91"/>
      <c r="F23" s="91"/>
      <c r="G23" s="91"/>
      <c r="I23" s="91"/>
    </row>
  </sheetData>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14.xml><?xml version="1.0" encoding="utf-8"?>
<worksheet xmlns="http://schemas.openxmlformats.org/spreadsheetml/2006/main" xmlns:r="http://schemas.openxmlformats.org/officeDocument/2006/relationships">
  <dimension ref="A1:G156"/>
  <sheetViews>
    <sheetView topLeftCell="A16" workbookViewId="0">
      <selection activeCell="J10" sqref="J10"/>
    </sheetView>
  </sheetViews>
  <sheetFormatPr defaultRowHeight="12.75"/>
  <cols>
    <col min="2" max="2" width="11.42578125" bestFit="1" customWidth="1"/>
    <col min="3" max="3" width="9.42578125" bestFit="1" customWidth="1"/>
    <col min="4" max="4" width="11.42578125" customWidth="1"/>
    <col min="5" max="5" width="7" customWidth="1"/>
    <col min="6" max="6" width="13.5703125" customWidth="1"/>
  </cols>
  <sheetData>
    <row r="1" spans="2:6">
      <c r="B1" s="108" t="s">
        <v>283</v>
      </c>
    </row>
    <row r="5" spans="2:6" ht="13.5" thickBot="1"/>
    <row r="6" spans="2:6" ht="33" customHeight="1" thickTop="1">
      <c r="B6" s="92" t="s">
        <v>221</v>
      </c>
      <c r="C6" s="93" t="s">
        <v>222</v>
      </c>
      <c r="D6" s="93" t="s">
        <v>204</v>
      </c>
      <c r="E6" s="94" t="s">
        <v>203</v>
      </c>
      <c r="F6" s="95" t="s">
        <v>6</v>
      </c>
    </row>
    <row r="7" spans="2:6">
      <c r="B7" s="96" t="s">
        <v>224</v>
      </c>
      <c r="C7" s="18">
        <v>1998</v>
      </c>
      <c r="D7" s="45">
        <v>28000</v>
      </c>
      <c r="E7" s="18">
        <v>2</v>
      </c>
      <c r="F7" s="97">
        <f t="shared" ref="F7:F18" si="0">D7*E7</f>
        <v>56000</v>
      </c>
    </row>
    <row r="8" spans="2:6">
      <c r="B8" s="96" t="s">
        <v>224</v>
      </c>
      <c r="C8" s="18">
        <v>2000</v>
      </c>
      <c r="D8" s="45">
        <v>29300</v>
      </c>
      <c r="E8" s="18">
        <v>8</v>
      </c>
      <c r="F8" s="97">
        <f t="shared" si="0"/>
        <v>234400</v>
      </c>
    </row>
    <row r="9" spans="2:6">
      <c r="B9" s="96" t="s">
        <v>224</v>
      </c>
      <c r="C9" s="18">
        <v>2000</v>
      </c>
      <c r="D9" s="45">
        <v>29800</v>
      </c>
      <c r="E9" s="18">
        <v>6</v>
      </c>
      <c r="F9" s="97">
        <f t="shared" si="0"/>
        <v>178800</v>
      </c>
    </row>
    <row r="10" spans="2:6">
      <c r="B10" s="96" t="s">
        <v>224</v>
      </c>
      <c r="C10" s="18">
        <v>2001</v>
      </c>
      <c r="D10" s="45">
        <v>30000</v>
      </c>
      <c r="E10" s="18">
        <v>9</v>
      </c>
      <c r="F10" s="97">
        <f t="shared" si="0"/>
        <v>270000</v>
      </c>
    </row>
    <row r="11" spans="2:6">
      <c r="B11" s="96" t="s">
        <v>224</v>
      </c>
      <c r="C11" s="18">
        <v>2001</v>
      </c>
      <c r="D11" s="45">
        <v>30500</v>
      </c>
      <c r="E11" s="18">
        <v>2</v>
      </c>
      <c r="F11" s="97">
        <f t="shared" si="0"/>
        <v>61000</v>
      </c>
    </row>
    <row r="12" spans="2:6">
      <c r="B12" s="96" t="s">
        <v>224</v>
      </c>
      <c r="C12" s="18">
        <v>2001</v>
      </c>
      <c r="D12" s="45">
        <v>30500</v>
      </c>
      <c r="E12" s="18">
        <v>5</v>
      </c>
      <c r="F12" s="97">
        <f t="shared" si="0"/>
        <v>152500</v>
      </c>
    </row>
    <row r="13" spans="2:6">
      <c r="B13" s="96" t="s">
        <v>223</v>
      </c>
      <c r="C13" s="18">
        <v>1998</v>
      </c>
      <c r="D13" s="45">
        <v>32100</v>
      </c>
      <c r="E13" s="18">
        <v>5</v>
      </c>
      <c r="F13" s="97">
        <f t="shared" si="0"/>
        <v>160500</v>
      </c>
    </row>
    <row r="14" spans="2:6">
      <c r="B14" s="96" t="s">
        <v>223</v>
      </c>
      <c r="C14" s="18">
        <v>1999</v>
      </c>
      <c r="D14" s="45">
        <v>32500</v>
      </c>
      <c r="E14" s="18">
        <v>2</v>
      </c>
      <c r="F14" s="97">
        <f t="shared" si="0"/>
        <v>65000</v>
      </c>
    </row>
    <row r="15" spans="2:6">
      <c r="B15" s="96" t="s">
        <v>223</v>
      </c>
      <c r="C15" s="18">
        <v>1999</v>
      </c>
      <c r="D15" s="45">
        <v>33000</v>
      </c>
      <c r="E15" s="18">
        <v>2</v>
      </c>
      <c r="F15" s="97">
        <f t="shared" si="0"/>
        <v>66000</v>
      </c>
    </row>
    <row r="16" spans="2:6">
      <c r="B16" s="96" t="s">
        <v>223</v>
      </c>
      <c r="C16" s="18">
        <v>2000</v>
      </c>
      <c r="D16" s="45">
        <v>35000</v>
      </c>
      <c r="E16" s="18">
        <v>6</v>
      </c>
      <c r="F16" s="97">
        <f t="shared" si="0"/>
        <v>210000</v>
      </c>
    </row>
    <row r="17" spans="1:7">
      <c r="B17" s="96" t="s">
        <v>223</v>
      </c>
      <c r="C17" s="18">
        <v>2000</v>
      </c>
      <c r="D17" s="45">
        <v>35200</v>
      </c>
      <c r="E17" s="18">
        <v>5</v>
      </c>
      <c r="F17" s="97">
        <f t="shared" si="0"/>
        <v>176000</v>
      </c>
    </row>
    <row r="18" spans="1:7" ht="13.5" thickBot="1">
      <c r="B18" s="98" t="s">
        <v>223</v>
      </c>
      <c r="C18" s="24">
        <v>2001</v>
      </c>
      <c r="D18" s="99">
        <v>36000</v>
      </c>
      <c r="E18" s="24">
        <v>4</v>
      </c>
      <c r="F18" s="97">
        <f t="shared" si="0"/>
        <v>144000</v>
      </c>
    </row>
    <row r="19" spans="1:7" ht="13.5" thickTop="1">
      <c r="B19" s="100"/>
      <c r="C19" s="100"/>
      <c r="D19" s="101"/>
      <c r="E19" s="100"/>
      <c r="F19" s="101"/>
    </row>
    <row r="20" spans="1:7" ht="33" customHeight="1">
      <c r="B20" s="102" t="s">
        <v>225</v>
      </c>
      <c r="C20" s="18" t="e">
        <f>AVERAGEIF(B7:B18,Opel,D7:D18)</f>
        <v>#DIV/0!</v>
      </c>
      <c r="D20" s="101"/>
      <c r="E20" s="100"/>
      <c r="F20" s="101"/>
    </row>
    <row r="21" spans="1:7" ht="38.25">
      <c r="B21" s="102" t="s">
        <v>226</v>
      </c>
      <c r="C21" s="18"/>
      <c r="D21" s="101"/>
      <c r="E21" s="100"/>
      <c r="F21" s="101"/>
    </row>
    <row r="23" spans="1:7">
      <c r="A23" s="30" t="s">
        <v>227</v>
      </c>
    </row>
    <row r="24" spans="1:7">
      <c r="A24" s="30" t="s">
        <v>228</v>
      </c>
    </row>
    <row r="25" spans="1:7">
      <c r="A25" s="30" t="s">
        <v>229</v>
      </c>
    </row>
    <row r="26" spans="1:7">
      <c r="A26" s="30" t="s">
        <v>230</v>
      </c>
    </row>
    <row r="27" spans="1:7">
      <c r="A27" s="30" t="s">
        <v>231</v>
      </c>
    </row>
    <row r="28" spans="1:7">
      <c r="A28" s="30" t="s">
        <v>232</v>
      </c>
    </row>
    <row r="29" spans="1:7">
      <c r="A29" s="30" t="s">
        <v>233</v>
      </c>
    </row>
    <row r="30" spans="1:7">
      <c r="A30" s="100" t="s">
        <v>234</v>
      </c>
      <c r="B30" s="100"/>
      <c r="C30" s="100"/>
      <c r="D30" s="100"/>
      <c r="E30" s="100"/>
      <c r="F30" s="100"/>
      <c r="G30" s="100"/>
    </row>
    <row r="31" spans="1:7">
      <c r="A31" s="103" t="s">
        <v>235</v>
      </c>
      <c r="B31" s="100"/>
      <c r="C31" s="100"/>
      <c r="D31" s="100"/>
      <c r="E31" s="100"/>
      <c r="F31" s="100"/>
      <c r="G31" s="100"/>
    </row>
    <row r="32" spans="1:7">
      <c r="A32" s="100" t="s">
        <v>236</v>
      </c>
      <c r="B32" s="104"/>
      <c r="C32" s="104"/>
      <c r="D32" s="104"/>
      <c r="E32" s="104"/>
      <c r="F32" s="104"/>
      <c r="G32" s="100"/>
    </row>
    <row r="33" spans="1:7">
      <c r="A33" s="103" t="s">
        <v>237</v>
      </c>
      <c r="B33" s="100"/>
      <c r="C33" s="100"/>
      <c r="D33" s="101"/>
      <c r="E33" s="100"/>
      <c r="F33" s="101"/>
      <c r="G33" s="100"/>
    </row>
    <row r="34" spans="1:7">
      <c r="A34" s="103" t="s">
        <v>238</v>
      </c>
      <c r="B34" s="100"/>
      <c r="C34" s="100"/>
      <c r="D34" s="101"/>
      <c r="E34" s="100"/>
      <c r="F34" s="101"/>
      <c r="G34" s="100"/>
    </row>
    <row r="35" spans="1:7">
      <c r="A35" s="100"/>
      <c r="B35" s="100"/>
      <c r="C35" s="100"/>
      <c r="D35" s="101"/>
      <c r="E35" s="100"/>
      <c r="F35" s="101"/>
      <c r="G35" s="100"/>
    </row>
    <row r="36" spans="1:7">
      <c r="A36" s="100"/>
      <c r="B36" s="100"/>
      <c r="C36" s="100"/>
      <c r="D36" s="101"/>
      <c r="E36" s="100"/>
      <c r="F36" s="101"/>
      <c r="G36" s="100"/>
    </row>
    <row r="37" spans="1:7">
      <c r="A37" s="100"/>
      <c r="B37" s="100"/>
      <c r="C37" s="100"/>
      <c r="D37" s="101"/>
      <c r="E37" s="100"/>
      <c r="F37" s="101"/>
      <c r="G37" s="100"/>
    </row>
    <row r="38" spans="1:7">
      <c r="A38" s="100"/>
      <c r="B38" s="100"/>
      <c r="C38" s="100"/>
      <c r="D38" s="101"/>
      <c r="E38" s="100"/>
      <c r="F38" s="101"/>
      <c r="G38" s="100"/>
    </row>
    <row r="39" spans="1:7">
      <c r="A39" s="100"/>
      <c r="B39" s="100"/>
      <c r="C39" s="100"/>
      <c r="D39" s="101"/>
      <c r="E39" s="100"/>
      <c r="F39" s="101"/>
      <c r="G39" s="100"/>
    </row>
    <row r="40" spans="1:7">
      <c r="A40" s="100"/>
      <c r="B40" s="100"/>
      <c r="C40" s="100"/>
      <c r="D40" s="101"/>
      <c r="E40" s="100"/>
      <c r="F40" s="101"/>
      <c r="G40" s="100"/>
    </row>
    <row r="41" spans="1:7">
      <c r="A41" s="100"/>
      <c r="B41" s="100"/>
      <c r="C41" s="100"/>
      <c r="D41" s="101"/>
      <c r="E41" s="100"/>
      <c r="F41" s="101"/>
      <c r="G41" s="100"/>
    </row>
    <row r="42" spans="1:7">
      <c r="A42" s="100"/>
      <c r="B42" s="100"/>
      <c r="C42" s="100"/>
      <c r="D42" s="101"/>
      <c r="E42" s="100"/>
      <c r="F42" s="101"/>
      <c r="G42" s="100"/>
    </row>
    <row r="43" spans="1:7">
      <c r="A43" s="100"/>
      <c r="B43" s="100"/>
      <c r="C43" s="100"/>
      <c r="D43" s="101"/>
      <c r="E43" s="100"/>
      <c r="F43" s="101"/>
      <c r="G43" s="100"/>
    </row>
    <row r="44" spans="1:7">
      <c r="A44" s="100"/>
      <c r="B44" s="100"/>
      <c r="C44" s="100"/>
      <c r="D44" s="101"/>
      <c r="E44" s="100"/>
      <c r="F44" s="101"/>
      <c r="G44" s="100"/>
    </row>
    <row r="45" spans="1:7">
      <c r="A45" s="100"/>
      <c r="B45" s="105"/>
      <c r="C45" s="100"/>
      <c r="D45" s="101"/>
      <c r="E45" s="100"/>
      <c r="F45" s="101"/>
      <c r="G45" s="100"/>
    </row>
    <row r="46" spans="1:7">
      <c r="A46" s="100"/>
      <c r="B46" s="105"/>
      <c r="C46" s="100"/>
      <c r="D46" s="101"/>
      <c r="E46" s="100"/>
      <c r="F46" s="101"/>
      <c r="G46" s="100"/>
    </row>
    <row r="47" spans="1:7">
      <c r="A47" s="100"/>
      <c r="B47" s="100"/>
      <c r="C47" s="100"/>
      <c r="D47" s="100"/>
      <c r="E47" s="100"/>
      <c r="F47" s="100"/>
      <c r="G47" s="100"/>
    </row>
    <row r="48" spans="1:7">
      <c r="A48" s="100"/>
      <c r="B48" s="100"/>
      <c r="C48" s="100"/>
      <c r="D48" s="100"/>
      <c r="E48" s="100"/>
      <c r="F48" s="100"/>
      <c r="G48" s="100"/>
    </row>
    <row r="49" spans="1:7">
      <c r="A49" s="100"/>
      <c r="B49" s="100"/>
      <c r="C49" s="100"/>
      <c r="D49" s="100"/>
      <c r="E49" s="100"/>
      <c r="F49" s="100"/>
      <c r="G49" s="100"/>
    </row>
    <row r="50" spans="1:7">
      <c r="A50" s="100"/>
      <c r="B50" s="100"/>
      <c r="C50" s="100"/>
      <c r="D50" s="100"/>
      <c r="E50" s="100"/>
      <c r="F50" s="100"/>
      <c r="G50" s="100"/>
    </row>
    <row r="51" spans="1:7">
      <c r="A51" s="100"/>
      <c r="B51" s="100"/>
      <c r="C51" s="100"/>
      <c r="D51" s="100"/>
      <c r="E51" s="100"/>
      <c r="F51" s="100"/>
      <c r="G51" s="100"/>
    </row>
    <row r="52" spans="1:7">
      <c r="A52" s="100"/>
      <c r="B52" s="100"/>
      <c r="C52" s="100"/>
      <c r="D52" s="100"/>
      <c r="E52" s="100"/>
      <c r="F52" s="100"/>
      <c r="G52" s="100"/>
    </row>
    <row r="53" spans="1:7">
      <c r="A53" s="100"/>
      <c r="B53" s="100"/>
      <c r="C53" s="100"/>
      <c r="D53" s="100"/>
      <c r="E53" s="100"/>
      <c r="F53" s="100"/>
      <c r="G53" s="100"/>
    </row>
    <row r="54" spans="1:7">
      <c r="A54" s="100"/>
      <c r="B54" s="100"/>
      <c r="C54" s="100"/>
      <c r="D54" s="100"/>
      <c r="E54" s="100"/>
      <c r="F54" s="100"/>
      <c r="G54" s="100"/>
    </row>
    <row r="55" spans="1:7">
      <c r="A55" s="100"/>
      <c r="B55" s="100"/>
      <c r="C55" s="100"/>
      <c r="D55" s="100"/>
      <c r="E55" s="100"/>
      <c r="F55" s="100"/>
      <c r="G55" s="100"/>
    </row>
    <row r="56" spans="1:7">
      <c r="A56" s="100"/>
      <c r="B56" s="100"/>
      <c r="C56" s="100"/>
      <c r="D56" s="100"/>
      <c r="E56" s="100"/>
      <c r="F56" s="100"/>
      <c r="G56" s="100"/>
    </row>
    <row r="57" spans="1:7">
      <c r="A57" s="100"/>
      <c r="B57" s="100"/>
      <c r="C57" s="100"/>
      <c r="D57" s="100"/>
      <c r="E57" s="100"/>
      <c r="F57" s="100"/>
      <c r="G57" s="100"/>
    </row>
    <row r="58" spans="1:7">
      <c r="A58" s="100"/>
      <c r="B58" s="100"/>
      <c r="C58" s="100"/>
      <c r="D58" s="100"/>
      <c r="E58" s="100"/>
      <c r="F58" s="100"/>
      <c r="G58" s="100"/>
    </row>
    <row r="59" spans="1:7">
      <c r="A59" s="100"/>
      <c r="B59" s="100"/>
      <c r="C59" s="100"/>
      <c r="D59" s="100"/>
      <c r="E59" s="100"/>
      <c r="F59" s="100"/>
      <c r="G59" s="100"/>
    </row>
    <row r="60" spans="1:7">
      <c r="A60" s="100"/>
      <c r="B60" s="100"/>
      <c r="C60" s="100"/>
      <c r="D60" s="100"/>
      <c r="E60" s="100"/>
      <c r="F60" s="100"/>
      <c r="G60" s="100"/>
    </row>
    <row r="61" spans="1:7">
      <c r="A61" s="100"/>
      <c r="B61" s="100"/>
      <c r="C61" s="100"/>
      <c r="D61" s="100"/>
      <c r="E61" s="100"/>
      <c r="F61" s="100"/>
      <c r="G61" s="100"/>
    </row>
    <row r="62" spans="1:7">
      <c r="A62" s="100"/>
      <c r="B62" s="100"/>
      <c r="C62" s="100"/>
      <c r="D62" s="100"/>
      <c r="E62" s="100"/>
      <c r="F62" s="100"/>
      <c r="G62" s="100"/>
    </row>
    <row r="63" spans="1:7">
      <c r="A63" s="100"/>
      <c r="B63" s="100"/>
      <c r="C63" s="100"/>
      <c r="D63" s="100"/>
      <c r="E63" s="100"/>
      <c r="F63" s="100"/>
      <c r="G63" s="100"/>
    </row>
    <row r="64" spans="1:7">
      <c r="A64" s="100"/>
      <c r="B64" s="100"/>
      <c r="C64" s="100"/>
      <c r="D64" s="100"/>
      <c r="E64" s="100"/>
      <c r="F64" s="100"/>
      <c r="G64" s="100"/>
    </row>
    <row r="65" spans="1:7">
      <c r="A65" s="100"/>
      <c r="B65" s="100"/>
      <c r="C65" s="100"/>
      <c r="D65" s="100"/>
      <c r="E65" s="100"/>
      <c r="F65" s="100"/>
      <c r="G65" s="100"/>
    </row>
    <row r="66" spans="1:7">
      <c r="A66" s="100"/>
      <c r="B66" s="100"/>
      <c r="C66" s="100"/>
      <c r="D66" s="100"/>
      <c r="E66" s="100"/>
      <c r="F66" s="100"/>
      <c r="G66" s="100"/>
    </row>
    <row r="67" spans="1:7">
      <c r="A67" s="100"/>
      <c r="B67" s="100"/>
      <c r="C67" s="100"/>
      <c r="D67" s="100"/>
      <c r="E67" s="100"/>
      <c r="F67" s="100"/>
      <c r="G67" s="100"/>
    </row>
    <row r="68" spans="1:7">
      <c r="A68" s="100"/>
      <c r="B68" s="100"/>
      <c r="C68" s="100"/>
      <c r="D68" s="100"/>
      <c r="E68" s="100"/>
      <c r="F68" s="100"/>
      <c r="G68" s="100"/>
    </row>
    <row r="69" spans="1:7">
      <c r="A69" s="100"/>
      <c r="B69" s="100"/>
      <c r="C69" s="100"/>
      <c r="D69" s="100"/>
      <c r="E69" s="100"/>
      <c r="F69" s="100"/>
      <c r="G69" s="100"/>
    </row>
    <row r="70" spans="1:7">
      <c r="A70" s="100"/>
      <c r="B70" s="100"/>
      <c r="C70" s="100"/>
      <c r="D70" s="100"/>
      <c r="E70" s="100"/>
      <c r="F70" s="100"/>
      <c r="G70" s="100"/>
    </row>
    <row r="71" spans="1:7">
      <c r="A71" s="100"/>
      <c r="B71" s="100"/>
      <c r="C71" s="100"/>
      <c r="D71" s="100"/>
      <c r="E71" s="100"/>
      <c r="F71" s="100"/>
      <c r="G71" s="100"/>
    </row>
    <row r="72" spans="1:7">
      <c r="A72" s="100"/>
      <c r="B72" s="100"/>
      <c r="C72" s="100"/>
      <c r="D72" s="100"/>
      <c r="E72" s="100"/>
      <c r="F72" s="100"/>
      <c r="G72" s="100"/>
    </row>
    <row r="73" spans="1:7">
      <c r="A73" s="100"/>
      <c r="B73" s="100"/>
      <c r="C73" s="100"/>
      <c r="D73" s="100"/>
      <c r="E73" s="100"/>
      <c r="F73" s="100"/>
      <c r="G73" s="100"/>
    </row>
    <row r="74" spans="1:7">
      <c r="A74" s="100"/>
      <c r="B74" s="100"/>
      <c r="C74" s="100"/>
      <c r="D74" s="100"/>
      <c r="E74" s="100"/>
      <c r="F74" s="100"/>
      <c r="G74" s="100"/>
    </row>
    <row r="75" spans="1:7">
      <c r="A75" s="100"/>
      <c r="B75" s="100"/>
      <c r="C75" s="100"/>
      <c r="D75" s="100"/>
      <c r="E75" s="100"/>
      <c r="F75" s="100"/>
      <c r="G75" s="100"/>
    </row>
    <row r="76" spans="1:7">
      <c r="A76" s="100"/>
      <c r="B76" s="100"/>
      <c r="C76" s="100"/>
      <c r="D76" s="100"/>
      <c r="E76" s="100"/>
      <c r="F76" s="100"/>
      <c r="G76" s="100"/>
    </row>
    <row r="77" spans="1:7">
      <c r="A77" s="100"/>
      <c r="B77" s="100"/>
      <c r="C77" s="100"/>
      <c r="D77" s="100"/>
      <c r="E77" s="100"/>
      <c r="F77" s="100"/>
      <c r="G77" s="100"/>
    </row>
    <row r="78" spans="1:7">
      <c r="A78" s="100"/>
      <c r="B78" s="100"/>
      <c r="C78" s="100"/>
      <c r="D78" s="100"/>
      <c r="E78" s="100"/>
      <c r="F78" s="100"/>
      <c r="G78" s="100"/>
    </row>
    <row r="79" spans="1:7">
      <c r="A79" s="100"/>
      <c r="B79" s="100"/>
      <c r="C79" s="100"/>
      <c r="D79" s="100"/>
      <c r="E79" s="100"/>
      <c r="F79" s="100"/>
      <c r="G79" s="100"/>
    </row>
    <row r="80" spans="1:7">
      <c r="A80" s="100"/>
      <c r="B80" s="100"/>
      <c r="C80" s="100"/>
      <c r="D80" s="100"/>
      <c r="E80" s="100"/>
      <c r="F80" s="100"/>
      <c r="G80" s="100"/>
    </row>
    <row r="81" spans="1:7">
      <c r="A81" s="100"/>
      <c r="B81" s="100"/>
      <c r="C81" s="100"/>
      <c r="D81" s="100"/>
      <c r="E81" s="100"/>
      <c r="F81" s="100"/>
      <c r="G81" s="100"/>
    </row>
    <row r="82" spans="1:7">
      <c r="A82" s="100"/>
      <c r="B82" s="100"/>
      <c r="C82" s="100"/>
      <c r="D82" s="100"/>
      <c r="E82" s="100"/>
      <c r="F82" s="100"/>
      <c r="G82" s="100"/>
    </row>
    <row r="83" spans="1:7">
      <c r="A83" s="100"/>
      <c r="B83" s="100"/>
      <c r="C83" s="100"/>
      <c r="D83" s="100"/>
      <c r="E83" s="100"/>
      <c r="F83" s="100"/>
      <c r="G83" s="100"/>
    </row>
    <row r="84" spans="1:7">
      <c r="A84" s="100"/>
      <c r="B84" s="100"/>
      <c r="C84" s="100"/>
      <c r="D84" s="100"/>
      <c r="E84" s="100"/>
      <c r="F84" s="100"/>
      <c r="G84" s="100"/>
    </row>
    <row r="85" spans="1:7">
      <c r="A85" s="100"/>
      <c r="B85" s="100"/>
      <c r="C85" s="100"/>
      <c r="D85" s="100"/>
      <c r="E85" s="100"/>
      <c r="F85" s="100"/>
      <c r="G85" s="100"/>
    </row>
    <row r="86" spans="1:7">
      <c r="A86" s="100"/>
      <c r="B86" s="100"/>
      <c r="C86" s="100"/>
      <c r="D86" s="100"/>
      <c r="E86" s="100"/>
      <c r="F86" s="100"/>
      <c r="G86" s="100"/>
    </row>
    <row r="87" spans="1:7">
      <c r="A87" s="100"/>
      <c r="B87" s="100"/>
      <c r="C87" s="100"/>
      <c r="D87" s="100"/>
      <c r="E87" s="100"/>
      <c r="F87" s="100"/>
      <c r="G87" s="100"/>
    </row>
    <row r="88" spans="1:7">
      <c r="A88" s="100"/>
      <c r="B88" s="100"/>
      <c r="C88" s="100"/>
      <c r="D88" s="100"/>
      <c r="E88" s="100"/>
      <c r="F88" s="100"/>
      <c r="G88" s="100"/>
    </row>
    <row r="89" spans="1:7">
      <c r="A89" s="100"/>
      <c r="B89" s="100"/>
      <c r="C89" s="100"/>
      <c r="D89" s="100"/>
      <c r="E89" s="100"/>
      <c r="F89" s="100"/>
      <c r="G89" s="100"/>
    </row>
    <row r="90" spans="1:7">
      <c r="A90" s="100"/>
      <c r="B90" s="100"/>
      <c r="C90" s="100"/>
      <c r="D90" s="100"/>
      <c r="E90" s="100"/>
      <c r="F90" s="100"/>
      <c r="G90" s="100"/>
    </row>
    <row r="91" spans="1:7">
      <c r="A91" s="100"/>
      <c r="B91" s="100"/>
      <c r="C91" s="100"/>
      <c r="D91" s="100"/>
      <c r="E91" s="100"/>
      <c r="F91" s="100"/>
      <c r="G91" s="100"/>
    </row>
    <row r="92" spans="1:7">
      <c r="A92" s="100"/>
      <c r="B92" s="100"/>
      <c r="C92" s="100"/>
      <c r="D92" s="100"/>
      <c r="E92" s="100"/>
      <c r="F92" s="100"/>
      <c r="G92" s="100"/>
    </row>
    <row r="93" spans="1:7">
      <c r="A93" s="100"/>
      <c r="B93" s="100"/>
      <c r="C93" s="100"/>
      <c r="D93" s="100"/>
      <c r="E93" s="100"/>
      <c r="F93" s="100"/>
      <c r="G93" s="100"/>
    </row>
    <row r="94" spans="1:7">
      <c r="A94" s="100"/>
      <c r="B94" s="100"/>
      <c r="C94" s="100"/>
      <c r="D94" s="100"/>
      <c r="E94" s="100"/>
      <c r="F94" s="100"/>
      <c r="G94" s="100"/>
    </row>
    <row r="95" spans="1:7">
      <c r="A95" s="100"/>
      <c r="B95" s="100"/>
      <c r="C95" s="100"/>
      <c r="D95" s="100"/>
      <c r="E95" s="100"/>
      <c r="F95" s="100"/>
      <c r="G95" s="100"/>
    </row>
    <row r="96" spans="1:7">
      <c r="A96" s="100"/>
      <c r="B96" s="100"/>
      <c r="C96" s="100"/>
      <c r="D96" s="100"/>
      <c r="E96" s="100"/>
      <c r="F96" s="100"/>
      <c r="G96" s="100"/>
    </row>
    <row r="97" spans="1:7">
      <c r="A97" s="100"/>
      <c r="B97" s="100"/>
      <c r="C97" s="100"/>
      <c r="D97" s="100"/>
      <c r="E97" s="100"/>
      <c r="F97" s="100"/>
      <c r="G97" s="100"/>
    </row>
    <row r="98" spans="1:7">
      <c r="A98" s="100"/>
      <c r="B98" s="100"/>
      <c r="C98" s="100"/>
      <c r="D98" s="100"/>
      <c r="E98" s="100"/>
      <c r="F98" s="100"/>
      <c r="G98" s="100"/>
    </row>
    <row r="99" spans="1:7">
      <c r="A99" s="100"/>
      <c r="B99" s="100"/>
      <c r="C99" s="100"/>
      <c r="D99" s="100"/>
      <c r="E99" s="100"/>
      <c r="F99" s="100"/>
      <c r="G99" s="100"/>
    </row>
    <row r="100" spans="1:7">
      <c r="A100" s="100"/>
      <c r="B100" s="100"/>
      <c r="C100" s="100"/>
      <c r="D100" s="100"/>
      <c r="E100" s="100"/>
      <c r="F100" s="100"/>
      <c r="G100" s="100"/>
    </row>
    <row r="101" spans="1:7">
      <c r="A101" s="100"/>
      <c r="B101" s="100"/>
      <c r="C101" s="100"/>
      <c r="D101" s="100"/>
      <c r="E101" s="100"/>
      <c r="F101" s="100"/>
      <c r="G101" s="100"/>
    </row>
    <row r="102" spans="1:7">
      <c r="A102" s="100"/>
      <c r="B102" s="100"/>
      <c r="C102" s="100"/>
      <c r="D102" s="100"/>
      <c r="E102" s="100"/>
      <c r="F102" s="100"/>
      <c r="G102" s="100"/>
    </row>
    <row r="103" spans="1:7">
      <c r="A103" s="100"/>
      <c r="B103" s="100"/>
      <c r="C103" s="100"/>
      <c r="D103" s="100"/>
      <c r="E103" s="100"/>
      <c r="F103" s="100"/>
      <c r="G103" s="100"/>
    </row>
    <row r="104" spans="1:7">
      <c r="A104" s="100"/>
      <c r="B104" s="100"/>
      <c r="C104" s="100"/>
      <c r="D104" s="100"/>
      <c r="E104" s="100"/>
      <c r="F104" s="100"/>
      <c r="G104" s="100"/>
    </row>
    <row r="105" spans="1:7">
      <c r="A105" s="100"/>
      <c r="B105" s="100"/>
      <c r="C105" s="100"/>
      <c r="D105" s="100"/>
      <c r="E105" s="100"/>
      <c r="F105" s="100"/>
      <c r="G105" s="100"/>
    </row>
    <row r="106" spans="1:7">
      <c r="A106" s="100"/>
      <c r="B106" s="100"/>
      <c r="C106" s="100"/>
      <c r="D106" s="100"/>
      <c r="E106" s="100"/>
      <c r="F106" s="100"/>
      <c r="G106" s="100"/>
    </row>
    <row r="107" spans="1:7">
      <c r="A107" s="100"/>
      <c r="B107" s="100"/>
      <c r="C107" s="100"/>
      <c r="D107" s="100"/>
      <c r="E107" s="100"/>
      <c r="F107" s="100"/>
      <c r="G107" s="100"/>
    </row>
    <row r="108" spans="1:7">
      <c r="A108" s="100"/>
      <c r="B108" s="100"/>
      <c r="C108" s="100"/>
      <c r="D108" s="100"/>
      <c r="E108" s="100"/>
      <c r="F108" s="100"/>
      <c r="G108" s="100"/>
    </row>
    <row r="109" spans="1:7">
      <c r="A109" s="100"/>
      <c r="B109" s="100"/>
      <c r="C109" s="100"/>
      <c r="D109" s="100"/>
      <c r="E109" s="100"/>
      <c r="F109" s="100"/>
      <c r="G109" s="100"/>
    </row>
    <row r="110" spans="1:7">
      <c r="A110" s="100"/>
      <c r="B110" s="100"/>
      <c r="C110" s="100"/>
      <c r="D110" s="100"/>
      <c r="E110" s="100"/>
      <c r="F110" s="100"/>
      <c r="G110" s="100"/>
    </row>
    <row r="111" spans="1:7">
      <c r="A111" s="100"/>
      <c r="B111" s="100"/>
      <c r="C111" s="100"/>
      <c r="D111" s="100"/>
      <c r="E111" s="100"/>
      <c r="F111" s="100"/>
      <c r="G111" s="100"/>
    </row>
    <row r="112" spans="1:7">
      <c r="A112" s="100"/>
      <c r="B112" s="100"/>
      <c r="C112" s="100"/>
      <c r="D112" s="100"/>
      <c r="E112" s="100"/>
      <c r="F112" s="100"/>
      <c r="G112" s="100"/>
    </row>
    <row r="113" spans="1:7">
      <c r="A113" s="100"/>
      <c r="B113" s="100"/>
      <c r="C113" s="100"/>
      <c r="D113" s="100"/>
      <c r="E113" s="100"/>
      <c r="F113" s="100"/>
      <c r="G113" s="100"/>
    </row>
    <row r="114" spans="1:7">
      <c r="A114" s="100"/>
      <c r="B114" s="100"/>
      <c r="C114" s="100"/>
      <c r="D114" s="100"/>
      <c r="E114" s="100"/>
      <c r="F114" s="100"/>
      <c r="G114" s="100"/>
    </row>
    <row r="115" spans="1:7">
      <c r="A115" s="100"/>
      <c r="B115" s="100"/>
      <c r="C115" s="100"/>
      <c r="D115" s="100"/>
      <c r="E115" s="100"/>
      <c r="F115" s="100"/>
      <c r="G115" s="100"/>
    </row>
    <row r="116" spans="1:7">
      <c r="A116" s="100"/>
      <c r="B116" s="100"/>
      <c r="C116" s="100"/>
      <c r="D116" s="100"/>
      <c r="E116" s="100"/>
      <c r="F116" s="100"/>
      <c r="G116" s="100"/>
    </row>
    <row r="117" spans="1:7">
      <c r="A117" s="100"/>
      <c r="B117" s="100"/>
      <c r="C117" s="100"/>
      <c r="D117" s="100"/>
      <c r="E117" s="100"/>
      <c r="F117" s="100"/>
      <c r="G117" s="100"/>
    </row>
    <row r="118" spans="1:7">
      <c r="A118" s="100"/>
      <c r="B118" s="100"/>
      <c r="C118" s="100"/>
      <c r="D118" s="100"/>
      <c r="E118" s="100"/>
      <c r="F118" s="100"/>
      <c r="G118" s="100"/>
    </row>
    <row r="119" spans="1:7">
      <c r="A119" s="100"/>
      <c r="B119" s="100"/>
      <c r="C119" s="100"/>
      <c r="D119" s="100"/>
      <c r="E119" s="100"/>
      <c r="F119" s="100"/>
      <c r="G119" s="100"/>
    </row>
    <row r="120" spans="1:7">
      <c r="A120" s="100"/>
      <c r="B120" s="100"/>
      <c r="C120" s="100"/>
      <c r="D120" s="100"/>
      <c r="E120" s="100"/>
      <c r="F120" s="100"/>
      <c r="G120" s="100"/>
    </row>
    <row r="121" spans="1:7">
      <c r="A121" s="100"/>
      <c r="B121" s="100"/>
      <c r="C121" s="100"/>
      <c r="D121" s="100"/>
      <c r="E121" s="100"/>
      <c r="F121" s="100"/>
      <c r="G121" s="100"/>
    </row>
    <row r="122" spans="1:7">
      <c r="A122" s="100"/>
      <c r="B122" s="100"/>
      <c r="C122" s="100"/>
      <c r="D122" s="100"/>
      <c r="E122" s="100"/>
      <c r="F122" s="100"/>
      <c r="G122" s="100"/>
    </row>
    <row r="123" spans="1:7">
      <c r="A123" s="100"/>
      <c r="B123" s="100"/>
      <c r="C123" s="100"/>
      <c r="D123" s="100"/>
      <c r="E123" s="100"/>
      <c r="F123" s="100"/>
      <c r="G123" s="100"/>
    </row>
    <row r="124" spans="1:7">
      <c r="A124" s="100"/>
      <c r="B124" s="100"/>
      <c r="C124" s="100"/>
      <c r="D124" s="100"/>
      <c r="E124" s="100"/>
      <c r="F124" s="100"/>
      <c r="G124" s="100"/>
    </row>
    <row r="125" spans="1:7">
      <c r="A125" s="100"/>
      <c r="B125" s="100"/>
      <c r="C125" s="100"/>
      <c r="D125" s="100"/>
      <c r="E125" s="100"/>
      <c r="F125" s="100"/>
      <c r="G125" s="100"/>
    </row>
    <row r="126" spans="1:7">
      <c r="A126" s="100"/>
      <c r="B126" s="100"/>
      <c r="C126" s="100"/>
      <c r="D126" s="100"/>
      <c r="E126" s="100"/>
      <c r="F126" s="100"/>
      <c r="G126" s="100"/>
    </row>
    <row r="127" spans="1:7">
      <c r="A127" s="100"/>
      <c r="B127" s="100"/>
      <c r="C127" s="100"/>
      <c r="D127" s="100"/>
      <c r="E127" s="100"/>
      <c r="F127" s="100"/>
      <c r="G127" s="100"/>
    </row>
    <row r="128" spans="1:7">
      <c r="A128" s="100"/>
      <c r="B128" s="100"/>
      <c r="C128" s="100"/>
      <c r="D128" s="100"/>
      <c r="E128" s="100"/>
      <c r="F128" s="100"/>
      <c r="G128" s="100"/>
    </row>
    <row r="129" spans="1:7">
      <c r="A129" s="100"/>
      <c r="B129" s="100"/>
      <c r="C129" s="100"/>
      <c r="D129" s="100"/>
      <c r="E129" s="100"/>
      <c r="F129" s="100"/>
      <c r="G129" s="100"/>
    </row>
    <row r="130" spans="1:7">
      <c r="A130" s="100"/>
      <c r="B130" s="100"/>
      <c r="C130" s="100"/>
      <c r="D130" s="100"/>
      <c r="E130" s="100"/>
      <c r="F130" s="100"/>
      <c r="G130" s="100"/>
    </row>
    <row r="131" spans="1:7">
      <c r="A131" s="100"/>
      <c r="B131" s="100"/>
      <c r="C131" s="100"/>
      <c r="D131" s="100"/>
      <c r="E131" s="100"/>
      <c r="F131" s="100"/>
      <c r="G131" s="100"/>
    </row>
    <row r="132" spans="1:7">
      <c r="A132" s="100"/>
      <c r="B132" s="100"/>
      <c r="C132" s="100"/>
      <c r="D132" s="100"/>
      <c r="E132" s="100"/>
      <c r="F132" s="100"/>
      <c r="G132" s="100"/>
    </row>
    <row r="133" spans="1:7">
      <c r="A133" s="100"/>
      <c r="B133" s="100"/>
      <c r="C133" s="100"/>
      <c r="D133" s="100"/>
      <c r="E133" s="100"/>
      <c r="F133" s="100"/>
      <c r="G133" s="100"/>
    </row>
    <row r="134" spans="1:7">
      <c r="A134" s="100"/>
      <c r="B134" s="100"/>
      <c r="C134" s="100"/>
      <c r="D134" s="100"/>
      <c r="E134" s="100"/>
      <c r="F134" s="100"/>
      <c r="G134" s="100"/>
    </row>
    <row r="135" spans="1:7">
      <c r="A135" s="100"/>
      <c r="B135" s="100"/>
      <c r="C135" s="100"/>
      <c r="D135" s="100"/>
      <c r="E135" s="100"/>
      <c r="F135" s="100"/>
      <c r="G135" s="100"/>
    </row>
    <row r="136" spans="1:7">
      <c r="A136" s="100"/>
      <c r="B136" s="100"/>
      <c r="C136" s="100"/>
      <c r="D136" s="100"/>
      <c r="E136" s="100"/>
      <c r="F136" s="100"/>
      <c r="G136" s="100"/>
    </row>
    <row r="137" spans="1:7">
      <c r="A137" s="100"/>
      <c r="B137" s="100"/>
      <c r="C137" s="100"/>
      <c r="D137" s="100"/>
      <c r="E137" s="100"/>
      <c r="F137" s="100"/>
      <c r="G137" s="100"/>
    </row>
    <row r="138" spans="1:7">
      <c r="A138" s="100"/>
      <c r="B138" s="100"/>
      <c r="C138" s="100"/>
      <c r="D138" s="100"/>
      <c r="E138" s="100"/>
      <c r="F138" s="100"/>
      <c r="G138" s="100"/>
    </row>
    <row r="139" spans="1:7">
      <c r="A139" s="100"/>
      <c r="B139" s="100"/>
      <c r="C139" s="100"/>
      <c r="D139" s="100"/>
      <c r="E139" s="100"/>
      <c r="F139" s="100"/>
      <c r="G139" s="100"/>
    </row>
    <row r="140" spans="1:7">
      <c r="A140" s="100"/>
      <c r="B140" s="100"/>
      <c r="C140" s="100"/>
      <c r="D140" s="100"/>
      <c r="E140" s="100"/>
      <c r="F140" s="100"/>
      <c r="G140" s="100"/>
    </row>
    <row r="141" spans="1:7">
      <c r="A141" s="100"/>
      <c r="B141" s="100"/>
      <c r="C141" s="100"/>
      <c r="D141" s="100"/>
      <c r="E141" s="100"/>
      <c r="F141" s="100"/>
      <c r="G141" s="100"/>
    </row>
    <row r="142" spans="1:7">
      <c r="A142" s="100"/>
      <c r="B142" s="100"/>
      <c r="C142" s="100"/>
      <c r="D142" s="100"/>
      <c r="E142" s="100"/>
      <c r="F142" s="100"/>
      <c r="G142" s="100"/>
    </row>
    <row r="143" spans="1:7">
      <c r="A143" s="100"/>
      <c r="B143" s="100"/>
      <c r="C143" s="100"/>
      <c r="D143" s="100"/>
      <c r="E143" s="100"/>
      <c r="F143" s="100"/>
      <c r="G143" s="100"/>
    </row>
    <row r="144" spans="1:7">
      <c r="A144" s="100"/>
      <c r="B144" s="100"/>
      <c r="C144" s="100"/>
      <c r="D144" s="100"/>
      <c r="E144" s="100"/>
      <c r="F144" s="100"/>
      <c r="G144" s="100"/>
    </row>
    <row r="145" spans="1:7">
      <c r="A145" s="100"/>
      <c r="B145" s="100"/>
      <c r="C145" s="100"/>
      <c r="D145" s="100"/>
      <c r="E145" s="100"/>
      <c r="F145" s="100"/>
      <c r="G145" s="100"/>
    </row>
    <row r="146" spans="1:7">
      <c r="A146" s="100"/>
      <c r="B146" s="100"/>
      <c r="C146" s="100"/>
      <c r="D146" s="100"/>
      <c r="E146" s="100"/>
      <c r="F146" s="100"/>
      <c r="G146" s="100"/>
    </row>
    <row r="147" spans="1:7">
      <c r="A147" s="100"/>
      <c r="B147" s="100"/>
      <c r="C147" s="100"/>
      <c r="D147" s="100"/>
      <c r="E147" s="100"/>
      <c r="F147" s="100"/>
      <c r="G147" s="100"/>
    </row>
    <row r="148" spans="1:7">
      <c r="A148" s="100"/>
      <c r="B148" s="100"/>
      <c r="C148" s="100"/>
      <c r="D148" s="100"/>
      <c r="E148" s="100"/>
      <c r="F148" s="100"/>
      <c r="G148" s="100"/>
    </row>
    <row r="149" spans="1:7">
      <c r="A149" s="100"/>
      <c r="B149" s="100"/>
      <c r="C149" s="100"/>
      <c r="D149" s="100"/>
      <c r="E149" s="100"/>
      <c r="F149" s="100"/>
      <c r="G149" s="100"/>
    </row>
    <row r="150" spans="1:7">
      <c r="A150" s="100"/>
      <c r="B150" s="100"/>
      <c r="C150" s="100"/>
      <c r="D150" s="100"/>
      <c r="E150" s="100"/>
      <c r="F150" s="100"/>
      <c r="G150" s="100"/>
    </row>
    <row r="151" spans="1:7">
      <c r="A151" s="100"/>
      <c r="B151" s="100"/>
      <c r="C151" s="100"/>
      <c r="D151" s="100"/>
      <c r="E151" s="100"/>
      <c r="F151" s="100"/>
      <c r="G151" s="100"/>
    </row>
    <row r="152" spans="1:7">
      <c r="A152" s="100"/>
      <c r="B152" s="100"/>
      <c r="C152" s="100"/>
      <c r="D152" s="100"/>
      <c r="E152" s="100"/>
      <c r="F152" s="100"/>
      <c r="G152" s="100"/>
    </row>
    <row r="153" spans="1:7">
      <c r="A153" s="100"/>
      <c r="B153" s="100"/>
      <c r="C153" s="100"/>
      <c r="D153" s="100"/>
      <c r="E153" s="100"/>
      <c r="F153" s="100"/>
      <c r="G153" s="100"/>
    </row>
    <row r="154" spans="1:7">
      <c r="A154" s="100"/>
      <c r="B154" s="100"/>
      <c r="C154" s="100"/>
      <c r="D154" s="100"/>
      <c r="E154" s="100"/>
      <c r="F154" s="100"/>
      <c r="G154" s="100"/>
    </row>
    <row r="155" spans="1:7">
      <c r="A155" s="100"/>
      <c r="B155" s="100"/>
      <c r="C155" s="100"/>
      <c r="D155" s="100"/>
      <c r="E155" s="100"/>
      <c r="F155" s="100"/>
      <c r="G155" s="100"/>
    </row>
    <row r="156" spans="1:7">
      <c r="A156" s="100"/>
      <c r="B156" s="100"/>
      <c r="C156" s="100"/>
      <c r="D156" s="100"/>
      <c r="E156" s="100"/>
      <c r="F156" s="100"/>
      <c r="G156" s="100"/>
    </row>
  </sheetData>
  <sortState ref="B7:F18">
    <sortCondition ref="D6"/>
  </sortState>
  <phoneticPr fontId="0" type="noConversion"/>
  <hyperlinks>
    <hyperlink ref="B1" location="MENU!A1" display="powrót"/>
  </hyperlinks>
  <pageMargins left="0.78740157480314965" right="0.78740157480314965" top="0.39370078740157483" bottom="0.39370078740157483" header="0.51181102362204722" footer="0.51181102362204722"/>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dimension ref="B1:H32"/>
  <sheetViews>
    <sheetView topLeftCell="A11" workbookViewId="0">
      <selection activeCell="H26" sqref="H26"/>
    </sheetView>
  </sheetViews>
  <sheetFormatPr defaultRowHeight="12.75"/>
  <cols>
    <col min="1" max="2" width="5.42578125" customWidth="1"/>
    <col min="3" max="3" width="10.42578125" customWidth="1"/>
    <col min="4" max="4" width="10.28515625" bestFit="1" customWidth="1"/>
    <col min="6" max="6" width="12.140625" customWidth="1"/>
    <col min="7" max="7" width="9.5703125" customWidth="1"/>
    <col min="8" max="8" width="11.85546875" customWidth="1"/>
    <col min="9" max="9" width="4.140625" customWidth="1"/>
    <col min="10" max="10" width="14.28515625" customWidth="1"/>
    <col min="12" max="12" width="5.140625" customWidth="1"/>
  </cols>
  <sheetData>
    <row r="1" spans="2:6">
      <c r="C1" s="108" t="s">
        <v>283</v>
      </c>
    </row>
    <row r="3" spans="2:6">
      <c r="B3" s="10" t="s">
        <v>305</v>
      </c>
    </row>
    <row r="4" spans="2:6">
      <c r="B4" s="10" t="s">
        <v>306</v>
      </c>
    </row>
    <row r="7" spans="2:6">
      <c r="B7" s="106" t="s">
        <v>239</v>
      </c>
      <c r="C7" s="106" t="s">
        <v>19</v>
      </c>
      <c r="D7" s="106" t="s">
        <v>54</v>
      </c>
      <c r="E7" s="106" t="s">
        <v>240</v>
      </c>
      <c r="F7" s="106" t="s">
        <v>241</v>
      </c>
    </row>
    <row r="8" spans="2:6">
      <c r="B8" s="18">
        <v>1</v>
      </c>
      <c r="C8" s="18" t="s">
        <v>242</v>
      </c>
      <c r="D8" s="18" t="s">
        <v>144</v>
      </c>
      <c r="E8" s="18" t="s">
        <v>243</v>
      </c>
      <c r="F8" s="45">
        <v>30</v>
      </c>
    </row>
    <row r="9" spans="2:6">
      <c r="B9" s="18">
        <v>2</v>
      </c>
      <c r="C9" s="18" t="s">
        <v>242</v>
      </c>
      <c r="D9" s="18" t="s">
        <v>144</v>
      </c>
      <c r="E9" s="18" t="s">
        <v>243</v>
      </c>
      <c r="F9" s="45">
        <v>25</v>
      </c>
    </row>
    <row r="10" spans="2:6">
      <c r="B10" s="18">
        <v>3</v>
      </c>
      <c r="C10" s="18" t="s">
        <v>244</v>
      </c>
      <c r="D10" s="18" t="s">
        <v>245</v>
      </c>
      <c r="E10" s="18" t="s">
        <v>246</v>
      </c>
      <c r="F10" s="45">
        <v>23</v>
      </c>
    </row>
    <row r="11" spans="2:6">
      <c r="B11" s="18">
        <v>4</v>
      </c>
      <c r="C11" s="18" t="s">
        <v>244</v>
      </c>
      <c r="D11" s="18" t="s">
        <v>245</v>
      </c>
      <c r="E11" s="18" t="s">
        <v>246</v>
      </c>
      <c r="F11" s="45">
        <v>37</v>
      </c>
    </row>
    <row r="12" spans="2:6">
      <c r="B12" s="18">
        <v>5</v>
      </c>
      <c r="C12" s="18" t="s">
        <v>244</v>
      </c>
      <c r="D12" s="18" t="s">
        <v>245</v>
      </c>
      <c r="E12" s="18" t="s">
        <v>246</v>
      </c>
      <c r="F12" s="45">
        <v>14</v>
      </c>
    </row>
    <row r="13" spans="2:6">
      <c r="B13" s="18">
        <v>6</v>
      </c>
      <c r="C13" s="18" t="s">
        <v>247</v>
      </c>
      <c r="D13" s="18" t="s">
        <v>248</v>
      </c>
      <c r="E13" s="18" t="s">
        <v>246</v>
      </c>
      <c r="F13" s="45">
        <v>40</v>
      </c>
    </row>
    <row r="14" spans="2:6">
      <c r="B14" s="18">
        <v>7</v>
      </c>
      <c r="C14" s="18" t="s">
        <v>247</v>
      </c>
      <c r="D14" s="18" t="s">
        <v>248</v>
      </c>
      <c r="E14" s="18" t="s">
        <v>249</v>
      </c>
      <c r="F14" s="45">
        <v>25</v>
      </c>
    </row>
    <row r="15" spans="2:6">
      <c r="B15" s="18">
        <v>8</v>
      </c>
      <c r="C15" s="18" t="s">
        <v>250</v>
      </c>
      <c r="D15" s="18" t="s">
        <v>251</v>
      </c>
      <c r="E15" s="18" t="s">
        <v>249</v>
      </c>
      <c r="F15" s="45">
        <v>18</v>
      </c>
    </row>
    <row r="16" spans="2:6">
      <c r="B16" s="18">
        <v>9</v>
      </c>
      <c r="C16" s="18" t="s">
        <v>250</v>
      </c>
      <c r="D16" s="18" t="s">
        <v>251</v>
      </c>
      <c r="E16" s="18" t="s">
        <v>249</v>
      </c>
      <c r="F16" s="45">
        <v>20</v>
      </c>
    </row>
    <row r="17" spans="2:8">
      <c r="B17" s="18">
        <v>10</v>
      </c>
      <c r="C17" s="18" t="s">
        <v>252</v>
      </c>
      <c r="D17" s="18" t="s">
        <v>64</v>
      </c>
      <c r="E17" s="18" t="s">
        <v>249</v>
      </c>
      <c r="F17" s="45">
        <v>24</v>
      </c>
    </row>
    <row r="18" spans="2:8">
      <c r="B18" s="18">
        <v>11</v>
      </c>
      <c r="C18" s="18" t="s">
        <v>252</v>
      </c>
      <c r="D18" s="18" t="s">
        <v>64</v>
      </c>
      <c r="E18" s="18" t="s">
        <v>249</v>
      </c>
      <c r="F18" s="45">
        <v>23</v>
      </c>
    </row>
    <row r="19" spans="2:8">
      <c r="B19" s="18">
        <v>12</v>
      </c>
      <c r="C19" s="18" t="s">
        <v>252</v>
      </c>
      <c r="D19" s="18" t="s">
        <v>64</v>
      </c>
      <c r="E19" s="18" t="s">
        <v>249</v>
      </c>
      <c r="F19" s="45">
        <v>14</v>
      </c>
    </row>
    <row r="20" spans="2:8">
      <c r="B20" s="18">
        <v>13</v>
      </c>
      <c r="C20" s="18" t="s">
        <v>252</v>
      </c>
      <c r="D20" s="18" t="s">
        <v>64</v>
      </c>
      <c r="E20" s="18" t="s">
        <v>249</v>
      </c>
      <c r="F20" s="45">
        <v>32</v>
      </c>
    </row>
    <row r="21" spans="2:8">
      <c r="B21" s="18">
        <v>14</v>
      </c>
      <c r="C21" s="18" t="s">
        <v>253</v>
      </c>
      <c r="D21" s="18" t="s">
        <v>142</v>
      </c>
      <c r="E21" s="18" t="s">
        <v>254</v>
      </c>
      <c r="F21" s="45">
        <v>21</v>
      </c>
    </row>
    <row r="22" spans="2:8">
      <c r="B22" s="18">
        <v>15</v>
      </c>
      <c r="C22" s="18" t="s">
        <v>253</v>
      </c>
      <c r="D22" s="18" t="s">
        <v>142</v>
      </c>
      <c r="E22" s="18" t="s">
        <v>254</v>
      </c>
      <c r="F22" s="45">
        <v>19</v>
      </c>
    </row>
    <row r="23" spans="2:8">
      <c r="B23" s="18">
        <v>16</v>
      </c>
      <c r="C23" s="18" t="s">
        <v>253</v>
      </c>
      <c r="D23" s="18" t="s">
        <v>142</v>
      </c>
      <c r="E23" s="18" t="s">
        <v>254</v>
      </c>
      <c r="F23" s="45">
        <v>20</v>
      </c>
    </row>
    <row r="25" spans="2:8">
      <c r="H25" s="117"/>
    </row>
    <row r="26" spans="2:8" ht="27" customHeight="1">
      <c r="B26" s="18" t="s">
        <v>239</v>
      </c>
      <c r="C26" s="18" t="s">
        <v>19</v>
      </c>
      <c r="D26" s="18" t="s">
        <v>240</v>
      </c>
      <c r="E26" s="107" t="s">
        <v>255</v>
      </c>
      <c r="F26" s="18" t="s">
        <v>256</v>
      </c>
    </row>
    <row r="27" spans="2:8">
      <c r="B27" s="18">
        <v>1</v>
      </c>
      <c r="C27" s="18" t="s">
        <v>253</v>
      </c>
      <c r="D27" s="18" t="s">
        <v>254</v>
      </c>
      <c r="E27">
        <v>3</v>
      </c>
      <c r="F27" s="18">
        <f>SUMIF($C$8:$C$23,C27,$F$8:$F$23)</f>
        <v>60</v>
      </c>
    </row>
    <row r="28" spans="2:8">
      <c r="B28" s="18">
        <v>2</v>
      </c>
      <c r="C28" s="18" t="s">
        <v>252</v>
      </c>
      <c r="D28" s="18" t="s">
        <v>249</v>
      </c>
      <c r="E28" s="18">
        <v>4</v>
      </c>
      <c r="F28" s="18">
        <f t="shared" ref="F28:F32" si="0">SUMIF($C$8:$C$23,C28,$F$8:$F$23)</f>
        <v>93</v>
      </c>
    </row>
    <row r="29" spans="2:8">
      <c r="B29" s="18">
        <v>3</v>
      </c>
      <c r="C29" s="18" t="s">
        <v>250</v>
      </c>
      <c r="D29" s="18" t="s">
        <v>249</v>
      </c>
      <c r="E29" s="18">
        <v>2</v>
      </c>
      <c r="F29" s="18">
        <f t="shared" si="0"/>
        <v>38</v>
      </c>
    </row>
    <row r="30" spans="2:8">
      <c r="B30" s="18">
        <v>4</v>
      </c>
      <c r="C30" s="18" t="s">
        <v>247</v>
      </c>
      <c r="D30" s="18" t="s">
        <v>246</v>
      </c>
      <c r="E30" s="18">
        <v>2</v>
      </c>
      <c r="F30" s="18">
        <f t="shared" si="0"/>
        <v>65</v>
      </c>
    </row>
    <row r="31" spans="2:8">
      <c r="B31" s="18">
        <v>5</v>
      </c>
      <c r="C31" s="18" t="s">
        <v>244</v>
      </c>
      <c r="D31" s="18" t="s">
        <v>246</v>
      </c>
      <c r="E31" s="18">
        <v>3</v>
      </c>
      <c r="F31" s="18">
        <f t="shared" si="0"/>
        <v>74</v>
      </c>
    </row>
    <row r="32" spans="2:8">
      <c r="B32" s="18">
        <v>6</v>
      </c>
      <c r="C32" s="18" t="s">
        <v>242</v>
      </c>
      <c r="D32" s="18" t="s">
        <v>243</v>
      </c>
      <c r="E32" s="18">
        <v>2</v>
      </c>
      <c r="F32" s="18">
        <f t="shared" si="0"/>
        <v>55</v>
      </c>
    </row>
  </sheetData>
  <phoneticPr fontId="0" type="noConversion"/>
  <hyperlinks>
    <hyperlink ref="C1" location="MENU!A1" display="powrót"/>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dimension ref="B1:J12"/>
  <sheetViews>
    <sheetView workbookViewId="0">
      <selection activeCell="C10" sqref="C10"/>
    </sheetView>
  </sheetViews>
  <sheetFormatPr defaultRowHeight="12.75"/>
  <cols>
    <col min="1" max="1" width="5.5703125" customWidth="1"/>
    <col min="3" max="3" width="22.28515625" bestFit="1" customWidth="1"/>
    <col min="4" max="4" width="6" bestFit="1" customWidth="1"/>
    <col min="6" max="6" width="10.7109375" customWidth="1"/>
    <col min="7" max="7" width="12.7109375" customWidth="1"/>
    <col min="8" max="8" width="11.28515625" customWidth="1"/>
    <col min="9" max="9" width="13" customWidth="1"/>
    <col min="10" max="10" width="10.7109375" customWidth="1"/>
  </cols>
  <sheetData>
    <row r="1" spans="2:10">
      <c r="B1" s="108" t="s">
        <v>283</v>
      </c>
    </row>
    <row r="3" spans="2:10">
      <c r="B3" t="s">
        <v>266</v>
      </c>
    </row>
    <row r="7" spans="2:10">
      <c r="B7" s="325" t="s">
        <v>1</v>
      </c>
      <c r="C7" s="304" t="s">
        <v>257</v>
      </c>
      <c r="D7" s="304" t="s">
        <v>258</v>
      </c>
      <c r="E7" s="324" t="s">
        <v>259</v>
      </c>
      <c r="F7" s="324"/>
      <c r="G7" s="324" t="s">
        <v>260</v>
      </c>
      <c r="H7" s="324"/>
      <c r="I7" s="324" t="s">
        <v>261</v>
      </c>
      <c r="J7" s="324"/>
    </row>
    <row r="8" spans="2:10" ht="25.5">
      <c r="B8" s="304"/>
      <c r="C8" s="304"/>
      <c r="D8" s="304"/>
      <c r="E8" s="12" t="s">
        <v>262</v>
      </c>
      <c r="F8" s="12" t="s">
        <v>263</v>
      </c>
      <c r="G8" s="12" t="s">
        <v>264</v>
      </c>
      <c r="H8" s="12" t="s">
        <v>263</v>
      </c>
      <c r="I8" s="12" t="s">
        <v>265</v>
      </c>
      <c r="J8" s="12" t="s">
        <v>263</v>
      </c>
    </row>
    <row r="9" spans="2:10">
      <c r="B9" s="18"/>
      <c r="C9" s="18"/>
      <c r="D9" s="18"/>
      <c r="E9" s="18"/>
      <c r="F9" s="18"/>
      <c r="G9" s="18"/>
      <c r="H9" s="18"/>
      <c r="I9" s="18"/>
      <c r="J9" s="18"/>
    </row>
    <row r="10" spans="2:10">
      <c r="B10" s="18">
        <v>1</v>
      </c>
      <c r="C10" s="18"/>
      <c r="D10" s="18"/>
      <c r="E10" s="18"/>
      <c r="F10" s="18"/>
      <c r="G10" s="18"/>
      <c r="H10" s="18"/>
      <c r="I10" s="18"/>
      <c r="J10" s="18"/>
    </row>
    <row r="11" spans="2:10">
      <c r="B11" s="18">
        <v>2</v>
      </c>
      <c r="C11" s="18"/>
      <c r="D11" s="18"/>
      <c r="E11" s="18"/>
      <c r="F11" s="18"/>
      <c r="G11" s="18"/>
      <c r="H11" s="18"/>
      <c r="I11" s="18"/>
      <c r="J11" s="18"/>
    </row>
    <row r="12" spans="2:10">
      <c r="B12" s="18">
        <v>3</v>
      </c>
      <c r="C12" s="18"/>
      <c r="D12" s="18"/>
      <c r="E12" s="18"/>
      <c r="F12" s="18"/>
      <c r="G12" s="18"/>
      <c r="H12" s="18"/>
      <c r="I12" s="18"/>
      <c r="J12" s="18"/>
    </row>
  </sheetData>
  <mergeCells count="6">
    <mergeCell ref="G7:H7"/>
    <mergeCell ref="I7:J7"/>
    <mergeCell ref="B7:B8"/>
    <mergeCell ref="C7:C8"/>
    <mergeCell ref="D7:D8"/>
    <mergeCell ref="E7:F7"/>
  </mergeCells>
  <phoneticPr fontId="0" type="noConversion"/>
  <hyperlinks>
    <hyperlink ref="B1" location="MENU!A1" display="powrót"/>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Arkusz7"/>
  <dimension ref="A1:D12"/>
  <sheetViews>
    <sheetView workbookViewId="0">
      <selection activeCell="F12" sqref="F12"/>
    </sheetView>
  </sheetViews>
  <sheetFormatPr defaultRowHeight="12.75"/>
  <cols>
    <col min="3" max="3" width="13.42578125" customWidth="1"/>
    <col min="4" max="4" width="13.140625" customWidth="1"/>
  </cols>
  <sheetData>
    <row r="1" spans="1:4">
      <c r="A1" s="118" t="s">
        <v>283</v>
      </c>
    </row>
    <row r="3" spans="1:4" ht="18">
      <c r="B3" s="119" t="s">
        <v>308</v>
      </c>
    </row>
    <row r="6" spans="1:4" ht="15.75">
      <c r="C6" s="120" t="s">
        <v>309</v>
      </c>
      <c r="D6" s="121">
        <v>2</v>
      </c>
    </row>
    <row r="7" spans="1:4" ht="15.75">
      <c r="C7" s="120" t="s">
        <v>310</v>
      </c>
      <c r="D7" s="121">
        <v>2</v>
      </c>
    </row>
    <row r="8" spans="1:4" ht="15.75">
      <c r="C8" s="120" t="s">
        <v>311</v>
      </c>
      <c r="D8" s="121">
        <v>3</v>
      </c>
    </row>
    <row r="9" spans="1:4" ht="13.5" thickBot="1"/>
    <row r="10" spans="1:4" ht="16.5" thickBot="1">
      <c r="C10" s="120" t="s">
        <v>312</v>
      </c>
      <c r="D10" s="122">
        <f>D7^2+4*D6*D8</f>
        <v>28</v>
      </c>
    </row>
    <row r="11" spans="1:4" ht="13.5" thickBot="1"/>
    <row r="12" spans="1:4" ht="16.5" thickBot="1">
      <c r="C12" s="120" t="s">
        <v>313</v>
      </c>
      <c r="D12" s="122">
        <f>IF(D10&gt;0,2,IF(D10=0,1,0))</f>
        <v>2</v>
      </c>
    </row>
  </sheetData>
  <phoneticPr fontId="0" type="noConversion"/>
  <hyperlinks>
    <hyperlink ref="A1" location="MENU!A1" display="powrót"/>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Arkusz14"/>
  <dimension ref="B1:E14"/>
  <sheetViews>
    <sheetView workbookViewId="0">
      <selection activeCell="G11" sqref="G11"/>
    </sheetView>
  </sheetViews>
  <sheetFormatPr defaultRowHeight="12.75"/>
  <cols>
    <col min="1" max="1" width="3.7109375" customWidth="1"/>
    <col min="2" max="2" width="7" customWidth="1"/>
    <col min="3" max="3" width="18" customWidth="1"/>
    <col min="4" max="4" width="11.28515625" customWidth="1"/>
    <col min="5" max="5" width="14.42578125" customWidth="1"/>
  </cols>
  <sheetData>
    <row r="1" spans="2:5">
      <c r="B1" s="118" t="s">
        <v>283</v>
      </c>
    </row>
    <row r="3" spans="2:5">
      <c r="B3" s="10" t="s">
        <v>314</v>
      </c>
    </row>
    <row r="5" spans="2:5" ht="31.5">
      <c r="B5" s="123" t="s">
        <v>1</v>
      </c>
      <c r="C5" s="124" t="s">
        <v>315</v>
      </c>
      <c r="D5" s="124" t="s">
        <v>316</v>
      </c>
      <c r="E5" s="124" t="s">
        <v>317</v>
      </c>
    </row>
    <row r="6" spans="2:5" ht="15.75">
      <c r="B6" s="125">
        <v>1</v>
      </c>
      <c r="C6" s="126" t="s">
        <v>318</v>
      </c>
      <c r="D6" s="127">
        <v>21000</v>
      </c>
      <c r="E6" s="293">
        <f>D6*$E$14</f>
        <v>86520</v>
      </c>
    </row>
    <row r="7" spans="2:5" ht="15.75">
      <c r="B7" s="125">
        <v>2</v>
      </c>
      <c r="C7" s="126" t="s">
        <v>319</v>
      </c>
      <c r="D7" s="127">
        <v>12000</v>
      </c>
      <c r="E7" s="293">
        <f t="shared" ref="E7:E12" si="0">D7*$E$14</f>
        <v>49440</v>
      </c>
    </row>
    <row r="8" spans="2:5" ht="15.75">
      <c r="B8" s="125">
        <v>3</v>
      </c>
      <c r="C8" s="126" t="s">
        <v>224</v>
      </c>
      <c r="D8" s="127">
        <v>9000</v>
      </c>
      <c r="E8" s="293">
        <f t="shared" si="0"/>
        <v>37080</v>
      </c>
    </row>
    <row r="9" spans="2:5" ht="15.75">
      <c r="B9" s="125">
        <v>4</v>
      </c>
      <c r="C9" s="126" t="s">
        <v>320</v>
      </c>
      <c r="D9" s="127">
        <v>8400</v>
      </c>
      <c r="E9" s="293">
        <f t="shared" si="0"/>
        <v>34608</v>
      </c>
    </row>
    <row r="10" spans="2:5" ht="15.75">
      <c r="B10" s="125">
        <v>5</v>
      </c>
      <c r="C10" s="126" t="s">
        <v>321</v>
      </c>
      <c r="D10" s="127">
        <v>13000</v>
      </c>
      <c r="E10" s="293">
        <f t="shared" si="0"/>
        <v>53560</v>
      </c>
    </row>
    <row r="11" spans="2:5" ht="15.75">
      <c r="B11" s="125">
        <v>6</v>
      </c>
      <c r="C11" s="126" t="s">
        <v>322</v>
      </c>
      <c r="D11" s="127">
        <v>12500</v>
      </c>
      <c r="E11" s="293">
        <f t="shared" si="0"/>
        <v>51500</v>
      </c>
    </row>
    <row r="12" spans="2:5" ht="16.5" thickBot="1">
      <c r="B12" s="128">
        <v>7</v>
      </c>
      <c r="C12" s="129" t="s">
        <v>323</v>
      </c>
      <c r="D12" s="130">
        <v>11000</v>
      </c>
      <c r="E12" s="293">
        <f t="shared" si="0"/>
        <v>45320</v>
      </c>
    </row>
    <row r="13" spans="2:5" ht="15.75">
      <c r="B13" s="131"/>
      <c r="C13" s="131"/>
      <c r="D13" s="131"/>
      <c r="E13" s="131"/>
    </row>
    <row r="14" spans="2:5" ht="15.75">
      <c r="B14" s="132"/>
      <c r="C14" s="133" t="s">
        <v>324</v>
      </c>
      <c r="D14" s="132"/>
      <c r="E14" s="134">
        <v>4.12</v>
      </c>
    </row>
  </sheetData>
  <phoneticPr fontId="0" type="noConversion"/>
  <hyperlinks>
    <hyperlink ref="B1" location="MENU!A1" display="powrót"/>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dimension ref="A1:F14"/>
  <sheetViews>
    <sheetView workbookViewId="0">
      <selection activeCell="G23" sqref="G23"/>
    </sheetView>
  </sheetViews>
  <sheetFormatPr defaultRowHeight="12.75"/>
  <cols>
    <col min="3" max="3" width="16.5703125" customWidth="1"/>
  </cols>
  <sheetData>
    <row r="1" spans="1:6">
      <c r="A1" s="118" t="s">
        <v>283</v>
      </c>
    </row>
    <row r="3" spans="1:6" ht="15.75">
      <c r="A3" s="135" t="s">
        <v>326</v>
      </c>
      <c r="B3" s="136"/>
      <c r="C3" s="136"/>
      <c r="D3" s="137"/>
    </row>
    <row r="4" spans="1:6" ht="15.75">
      <c r="A4" s="138" t="s">
        <v>327</v>
      </c>
    </row>
    <row r="6" spans="1:6" ht="15.75">
      <c r="B6" s="139" t="s">
        <v>309</v>
      </c>
      <c r="C6" s="140">
        <v>23</v>
      </c>
      <c r="E6" s="141" t="s">
        <v>328</v>
      </c>
    </row>
    <row r="7" spans="1:6" ht="15.75">
      <c r="B7" s="139" t="s">
        <v>310</v>
      </c>
      <c r="C7" s="140">
        <v>11</v>
      </c>
    </row>
    <row r="8" spans="1:6" ht="15.75">
      <c r="B8" s="139" t="s">
        <v>311</v>
      </c>
      <c r="C8" s="140">
        <v>3</v>
      </c>
      <c r="F8" t="s">
        <v>329</v>
      </c>
    </row>
    <row r="9" spans="1:6" ht="15.75">
      <c r="B9" s="139" t="s">
        <v>330</v>
      </c>
      <c r="C9" s="140">
        <v>5</v>
      </c>
    </row>
    <row r="12" spans="1:6" ht="13.5" thickBot="1"/>
    <row r="13" spans="1:6" ht="18.75" thickBot="1">
      <c r="B13" s="142" t="s">
        <v>331</v>
      </c>
      <c r="C13" s="143"/>
    </row>
    <row r="14" spans="1:6" ht="18.75" thickBot="1">
      <c r="B14" s="142" t="s">
        <v>332</v>
      </c>
      <c r="C14" s="144">
        <v>0</v>
      </c>
    </row>
  </sheetData>
  <phoneticPr fontId="0" type="noConversion"/>
  <hyperlinks>
    <hyperlink ref="A1" location="MENU!A1" display="powrót"/>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B1:G13"/>
  <sheetViews>
    <sheetView workbookViewId="0">
      <selection activeCell="D16" sqref="D16"/>
    </sheetView>
  </sheetViews>
  <sheetFormatPr defaultRowHeight="12.75"/>
  <cols>
    <col min="1" max="1" width="4.5703125" customWidth="1"/>
    <col min="2" max="2" width="8.28515625" customWidth="1"/>
    <col min="3" max="3" width="11.7109375" customWidth="1"/>
    <col min="4" max="4" width="23.42578125" customWidth="1"/>
    <col min="5" max="5" width="14" customWidth="1"/>
    <col min="6" max="6" width="12.42578125" customWidth="1"/>
    <col min="7" max="7" width="14" customWidth="1"/>
  </cols>
  <sheetData>
    <row r="1" spans="2:7">
      <c r="B1" s="108" t="s">
        <v>283</v>
      </c>
    </row>
    <row r="2" spans="2:7">
      <c r="C2" s="10" t="s">
        <v>284</v>
      </c>
    </row>
    <row r="4" spans="2:7" ht="13.5" thickBot="1">
      <c r="B4" t="s">
        <v>0</v>
      </c>
    </row>
    <row r="5" spans="2:7" ht="33" thickTop="1" thickBot="1">
      <c r="B5" s="1" t="s">
        <v>1</v>
      </c>
      <c r="C5" s="2" t="s">
        <v>2</v>
      </c>
      <c r="D5" s="2" t="s">
        <v>3</v>
      </c>
      <c r="E5" s="2" t="s">
        <v>4</v>
      </c>
      <c r="F5" s="2" t="s">
        <v>5</v>
      </c>
      <c r="G5" s="2" t="s">
        <v>6</v>
      </c>
    </row>
    <row r="6" spans="2:7" ht="17.25" thickTop="1" thickBot="1">
      <c r="B6" s="3">
        <v>1</v>
      </c>
      <c r="C6" s="4" t="s">
        <v>7</v>
      </c>
      <c r="D6" s="4" t="s">
        <v>8</v>
      </c>
      <c r="E6" s="5">
        <v>89</v>
      </c>
      <c r="F6" s="6">
        <v>4</v>
      </c>
      <c r="G6" s="7">
        <f>E6*F6</f>
        <v>356</v>
      </c>
    </row>
    <row r="7" spans="2:7" ht="17.25" thickTop="1" thickBot="1">
      <c r="B7" s="3">
        <v>2</v>
      </c>
      <c r="C7" s="4" t="s">
        <v>7</v>
      </c>
      <c r="D7" s="4" t="s">
        <v>9</v>
      </c>
      <c r="E7" s="5">
        <v>102</v>
      </c>
      <c r="F7" s="6">
        <v>3</v>
      </c>
      <c r="G7" s="7">
        <f t="shared" ref="G7:G11" si="0">E7*F7</f>
        <v>306</v>
      </c>
    </row>
    <row r="8" spans="2:7" ht="17.25" thickTop="1" thickBot="1">
      <c r="B8" s="3">
        <v>3</v>
      </c>
      <c r="C8" s="4" t="s">
        <v>10</v>
      </c>
      <c r="D8" s="4" t="s">
        <v>11</v>
      </c>
      <c r="E8" s="5">
        <v>25</v>
      </c>
      <c r="F8" s="6">
        <v>12</v>
      </c>
      <c r="G8" s="7">
        <f t="shared" si="0"/>
        <v>300</v>
      </c>
    </row>
    <row r="9" spans="2:7" ht="17.25" thickTop="1" thickBot="1">
      <c r="B9" s="3">
        <v>4</v>
      </c>
      <c r="C9" s="4" t="s">
        <v>10</v>
      </c>
      <c r="D9" s="4" t="s">
        <v>12</v>
      </c>
      <c r="E9" s="5">
        <v>68</v>
      </c>
      <c r="F9" s="6">
        <v>7</v>
      </c>
      <c r="G9" s="7">
        <f t="shared" si="0"/>
        <v>476</v>
      </c>
    </row>
    <row r="10" spans="2:7" ht="17.25" thickTop="1" thickBot="1">
      <c r="B10" s="3">
        <v>5</v>
      </c>
      <c r="C10" s="4" t="s">
        <v>13</v>
      </c>
      <c r="D10" s="4" t="s">
        <v>14</v>
      </c>
      <c r="E10" s="5">
        <v>94</v>
      </c>
      <c r="F10" s="6">
        <v>8</v>
      </c>
      <c r="G10" s="7">
        <f t="shared" si="0"/>
        <v>752</v>
      </c>
    </row>
    <row r="11" spans="2:7" ht="17.25" thickTop="1" thickBot="1">
      <c r="B11" s="3">
        <v>6</v>
      </c>
      <c r="C11" s="4" t="s">
        <v>15</v>
      </c>
      <c r="D11" s="4" t="s">
        <v>16</v>
      </c>
      <c r="E11" s="5">
        <v>4.5</v>
      </c>
      <c r="F11" s="6">
        <v>54</v>
      </c>
      <c r="G11" s="7">
        <f t="shared" si="0"/>
        <v>243</v>
      </c>
    </row>
    <row r="12" spans="2:7" ht="17.25" thickTop="1" thickBot="1">
      <c r="B12" s="297" t="s">
        <v>17</v>
      </c>
      <c r="C12" s="298"/>
      <c r="D12" s="298"/>
      <c r="E12" s="298"/>
      <c r="F12" s="299"/>
      <c r="G12" s="8">
        <f>SUM(G6:G11)</f>
        <v>2433</v>
      </c>
    </row>
    <row r="13" spans="2:7" ht="13.5" thickTop="1"/>
  </sheetData>
  <mergeCells count="1">
    <mergeCell ref="B12:F12"/>
  </mergeCells>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dimension ref="A1:H14"/>
  <sheetViews>
    <sheetView topLeftCell="A7" workbookViewId="0">
      <selection activeCell="H11" sqref="H11"/>
    </sheetView>
  </sheetViews>
  <sheetFormatPr defaultRowHeight="12.75"/>
  <cols>
    <col min="2" max="2" width="22.5703125" customWidth="1"/>
    <col min="3" max="3" width="13.140625" customWidth="1"/>
    <col min="4" max="4" width="14.140625" customWidth="1"/>
  </cols>
  <sheetData>
    <row r="1" spans="1:8">
      <c r="A1" s="118" t="s">
        <v>283</v>
      </c>
    </row>
    <row r="3" spans="1:8" ht="32.25" customHeight="1">
      <c r="B3" s="326" t="s">
        <v>345</v>
      </c>
      <c r="C3" s="326"/>
      <c r="D3" s="326"/>
      <c r="E3" s="326"/>
      <c r="F3" s="326"/>
      <c r="G3" s="326"/>
      <c r="H3" s="326"/>
    </row>
    <row r="4" spans="1:8" ht="15.75">
      <c r="B4" s="146"/>
    </row>
    <row r="5" spans="1:8" ht="43.5" customHeight="1">
      <c r="B5" s="149" t="s">
        <v>334</v>
      </c>
      <c r="C5" s="150" t="s">
        <v>335</v>
      </c>
      <c r="D5" s="150" t="s">
        <v>336</v>
      </c>
    </row>
    <row r="6" spans="1:8" ht="17.25" customHeight="1">
      <c r="B6" s="151" t="s">
        <v>337</v>
      </c>
      <c r="C6" s="147">
        <v>2</v>
      </c>
      <c r="D6" s="147">
        <v>12</v>
      </c>
      <c r="E6">
        <f>SUM(C6:D6)</f>
        <v>14</v>
      </c>
    </row>
    <row r="7" spans="1:8">
      <c r="B7" s="151" t="s">
        <v>338</v>
      </c>
      <c r="C7" s="147">
        <v>5</v>
      </c>
      <c r="D7" s="147">
        <v>3</v>
      </c>
      <c r="E7">
        <f t="shared" ref="E7:E12" si="0">SUM(C7:D7)</f>
        <v>8</v>
      </c>
    </row>
    <row r="8" spans="1:8">
      <c r="B8" s="151" t="s">
        <v>339</v>
      </c>
      <c r="C8" s="147">
        <v>5</v>
      </c>
      <c r="D8" s="147">
        <v>1</v>
      </c>
      <c r="E8">
        <f t="shared" si="0"/>
        <v>6</v>
      </c>
    </row>
    <row r="9" spans="1:8" ht="14.25" customHeight="1">
      <c r="B9" s="151" t="s">
        <v>340</v>
      </c>
      <c r="C9" s="147">
        <v>12</v>
      </c>
      <c r="D9" s="147">
        <v>3</v>
      </c>
      <c r="E9">
        <f t="shared" si="0"/>
        <v>15</v>
      </c>
    </row>
    <row r="10" spans="1:8">
      <c r="B10" s="151" t="s">
        <v>341</v>
      </c>
      <c r="C10" s="147">
        <v>4</v>
      </c>
      <c r="D10" s="147">
        <v>0</v>
      </c>
      <c r="E10">
        <f t="shared" si="0"/>
        <v>4</v>
      </c>
    </row>
    <row r="11" spans="1:8">
      <c r="B11" s="151" t="s">
        <v>342</v>
      </c>
      <c r="C11" s="147">
        <v>7</v>
      </c>
      <c r="D11" s="147">
        <v>10</v>
      </c>
      <c r="E11">
        <f t="shared" si="0"/>
        <v>17</v>
      </c>
    </row>
    <row r="12" spans="1:8">
      <c r="B12" s="151" t="s">
        <v>343</v>
      </c>
      <c r="C12" s="147">
        <v>3</v>
      </c>
      <c r="D12" s="147">
        <v>4</v>
      </c>
      <c r="E12">
        <f t="shared" si="0"/>
        <v>7</v>
      </c>
    </row>
    <row r="13" spans="1:8" ht="15.75">
      <c r="B13" s="148"/>
      <c r="C13">
        <f>SUM(C6:C12)</f>
        <v>38</v>
      </c>
      <c r="D13">
        <f t="shared" ref="D13:E13" si="1">SUM(D6:D12)</f>
        <v>33</v>
      </c>
      <c r="E13">
        <f t="shared" si="1"/>
        <v>71</v>
      </c>
    </row>
    <row r="14" spans="1:8" ht="51" customHeight="1">
      <c r="B14" s="326" t="s">
        <v>344</v>
      </c>
      <c r="C14" s="326"/>
      <c r="D14" s="326"/>
      <c r="E14" s="326"/>
      <c r="F14" s="326"/>
      <c r="G14" s="326"/>
      <c r="H14" s="326"/>
    </row>
  </sheetData>
  <mergeCells count="2">
    <mergeCell ref="B14:H14"/>
    <mergeCell ref="B3:H3"/>
  </mergeCells>
  <phoneticPr fontId="0" type="noConversion"/>
  <hyperlinks>
    <hyperlink ref="A1" location="MENU!A1" display="powrót"/>
  </hyperlinks>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dimension ref="A1:H6"/>
  <sheetViews>
    <sheetView workbookViewId="0">
      <selection activeCell="J3" sqref="J3"/>
    </sheetView>
  </sheetViews>
  <sheetFormatPr defaultRowHeight="12.75"/>
  <sheetData>
    <row r="1" spans="1:8">
      <c r="A1" s="118" t="s">
        <v>283</v>
      </c>
    </row>
    <row r="3" spans="1:8" ht="48.75" customHeight="1">
      <c r="B3" s="326" t="s">
        <v>356</v>
      </c>
      <c r="C3" s="326"/>
      <c r="D3" s="326"/>
      <c r="E3" s="326"/>
      <c r="F3" s="326"/>
      <c r="G3" s="326"/>
      <c r="H3" s="326"/>
    </row>
    <row r="4" spans="1:8" ht="32.25" customHeight="1">
      <c r="B4" s="326" t="s">
        <v>357</v>
      </c>
      <c r="C4" s="326"/>
      <c r="D4" s="326"/>
      <c r="E4" s="326"/>
      <c r="F4" s="326"/>
      <c r="G4" s="326"/>
      <c r="H4" s="326"/>
    </row>
    <row r="5" spans="1:8" s="156" customFormat="1" ht="37.5" customHeight="1">
      <c r="B5" s="326" t="s">
        <v>358</v>
      </c>
      <c r="C5" s="327"/>
      <c r="D5" s="327"/>
      <c r="E5" s="327"/>
      <c r="F5" s="327"/>
      <c r="G5" s="327"/>
      <c r="H5" s="327"/>
    </row>
    <row r="6" spans="1:8" ht="16.5" customHeight="1">
      <c r="B6" s="326" t="s">
        <v>359</v>
      </c>
      <c r="C6" s="327"/>
      <c r="D6" s="327"/>
      <c r="E6" s="327"/>
      <c r="F6" s="327"/>
      <c r="G6" s="327"/>
      <c r="H6" s="327"/>
    </row>
  </sheetData>
  <mergeCells count="4">
    <mergeCell ref="B3:H3"/>
    <mergeCell ref="B4:H4"/>
    <mergeCell ref="B5:H5"/>
    <mergeCell ref="B6:H6"/>
  </mergeCells>
  <phoneticPr fontId="0" type="noConversion"/>
  <hyperlinks>
    <hyperlink ref="A1" location="MENU!A1" display="powrót"/>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dimension ref="A1:I13"/>
  <sheetViews>
    <sheetView tabSelected="1" workbookViewId="0">
      <selection activeCell="K8" sqref="K8"/>
    </sheetView>
  </sheetViews>
  <sheetFormatPr defaultRowHeight="12.75"/>
  <cols>
    <col min="2" max="2" width="12.140625" customWidth="1"/>
    <col min="3" max="3" width="9.7109375" bestFit="1" customWidth="1"/>
  </cols>
  <sheetData>
    <row r="1" spans="1:9">
      <c r="A1" s="118" t="s">
        <v>283</v>
      </c>
    </row>
    <row r="3" spans="1:9" ht="48" customHeight="1">
      <c r="B3" s="326" t="s">
        <v>347</v>
      </c>
      <c r="C3" s="326"/>
      <c r="D3" s="326"/>
      <c r="E3" s="326"/>
      <c r="F3" s="326"/>
    </row>
    <row r="4" spans="1:9" ht="15" customHeight="1">
      <c r="B4" s="145"/>
    </row>
    <row r="5" spans="1:9" ht="15.75">
      <c r="B5" s="152"/>
      <c r="C5" s="154">
        <v>1996</v>
      </c>
      <c r="D5" s="154">
        <v>1997</v>
      </c>
      <c r="E5" s="154">
        <v>1998</v>
      </c>
      <c r="F5" s="154">
        <v>1999</v>
      </c>
      <c r="G5" t="s">
        <v>522</v>
      </c>
    </row>
    <row r="6" spans="1:9" ht="15.75">
      <c r="B6" s="155" t="s">
        <v>246</v>
      </c>
      <c r="C6" s="153">
        <v>6.9</v>
      </c>
      <c r="D6" s="153">
        <v>7.4</v>
      </c>
      <c r="E6" s="153">
        <v>8.9</v>
      </c>
      <c r="F6" s="153">
        <v>11.1</v>
      </c>
      <c r="G6">
        <f>AVERAGE(C6:F6)</f>
        <v>8.5750000000000011</v>
      </c>
    </row>
    <row r="7" spans="1:9" ht="15.75">
      <c r="B7" s="155" t="s">
        <v>348</v>
      </c>
      <c r="C7" s="153">
        <v>6.5</v>
      </c>
      <c r="D7" s="153">
        <v>7.2</v>
      </c>
      <c r="E7" s="153">
        <v>8.5</v>
      </c>
      <c r="F7" s="153">
        <v>11</v>
      </c>
      <c r="G7">
        <f t="shared" ref="G7:G10" si="0">AVERAGE(C7:F7)</f>
        <v>8.3000000000000007</v>
      </c>
    </row>
    <row r="8" spans="1:9" ht="15.75">
      <c r="B8" s="155" t="s">
        <v>349</v>
      </c>
      <c r="C8" s="153">
        <v>6.8</v>
      </c>
      <c r="D8" s="153">
        <v>7.1</v>
      </c>
      <c r="E8" s="153">
        <v>8.1999999999999993</v>
      </c>
      <c r="F8" s="153">
        <v>10.7</v>
      </c>
      <c r="G8">
        <f t="shared" si="0"/>
        <v>8.1999999999999993</v>
      </c>
    </row>
    <row r="9" spans="1:9" ht="15.75">
      <c r="B9" s="155" t="s">
        <v>350</v>
      </c>
      <c r="C9" s="153">
        <v>6.4</v>
      </c>
      <c r="D9" s="153">
        <v>7.1</v>
      </c>
      <c r="E9" s="153">
        <v>8.8000000000000007</v>
      </c>
      <c r="F9" s="153">
        <v>11.2</v>
      </c>
      <c r="G9">
        <f t="shared" si="0"/>
        <v>8.375</v>
      </c>
    </row>
    <row r="10" spans="1:9" ht="22.5" customHeight="1">
      <c r="B10" s="155" t="s">
        <v>351</v>
      </c>
      <c r="C10" s="153">
        <v>6.7</v>
      </c>
      <c r="D10" s="153">
        <v>7.3</v>
      </c>
      <c r="E10" s="153">
        <v>9</v>
      </c>
      <c r="F10" s="153">
        <v>10.9</v>
      </c>
      <c r="G10">
        <f t="shared" si="0"/>
        <v>8.4749999999999996</v>
      </c>
    </row>
    <row r="11" spans="1:9" ht="15.75">
      <c r="B11" s="148" t="s">
        <v>522</v>
      </c>
      <c r="C11">
        <f>AVERAGE(C6:C10)</f>
        <v>6.660000000000001</v>
      </c>
      <c r="D11">
        <f t="shared" ref="D11:F11" si="1">AVERAGE(D6:D10)</f>
        <v>7.2200000000000006</v>
      </c>
      <c r="E11">
        <f t="shared" si="1"/>
        <v>8.68</v>
      </c>
      <c r="F11">
        <f t="shared" si="1"/>
        <v>10.98</v>
      </c>
    </row>
    <row r="12" spans="1:9" ht="40.5" customHeight="1">
      <c r="B12" s="326" t="s">
        <v>352</v>
      </c>
      <c r="C12" s="326"/>
      <c r="D12" s="326"/>
      <c r="E12" s="326"/>
      <c r="F12" s="326"/>
      <c r="G12" s="326"/>
      <c r="H12" s="326"/>
      <c r="I12" s="326"/>
    </row>
    <row r="13" spans="1:9" ht="51.75" customHeight="1">
      <c r="B13" s="328" t="s">
        <v>353</v>
      </c>
      <c r="C13" s="329"/>
      <c r="D13" s="329"/>
      <c r="E13" s="329"/>
      <c r="F13" s="329"/>
      <c r="G13" s="329"/>
      <c r="H13" s="329"/>
      <c r="I13" s="329"/>
    </row>
  </sheetData>
  <mergeCells count="3">
    <mergeCell ref="B3:F3"/>
    <mergeCell ref="B12:I12"/>
    <mergeCell ref="B13:I13"/>
  </mergeCells>
  <phoneticPr fontId="0" type="noConversion"/>
  <hyperlinks>
    <hyperlink ref="A1" location="MENU!A1" display="powrót"/>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dimension ref="A1:I33"/>
  <sheetViews>
    <sheetView workbookViewId="0"/>
  </sheetViews>
  <sheetFormatPr defaultRowHeight="12.75"/>
  <cols>
    <col min="2" max="2" width="17.28515625" customWidth="1"/>
    <col min="3" max="3" width="14.7109375" customWidth="1"/>
    <col min="4" max="4" width="12.42578125" customWidth="1"/>
  </cols>
  <sheetData>
    <row r="1" spans="1:9">
      <c r="A1" s="118" t="s">
        <v>283</v>
      </c>
    </row>
    <row r="3" spans="1:9" ht="66" customHeight="1">
      <c r="B3" s="328" t="s">
        <v>372</v>
      </c>
      <c r="C3" s="329"/>
      <c r="D3" s="329"/>
      <c r="E3" s="329"/>
      <c r="F3" s="329"/>
      <c r="G3" s="329"/>
      <c r="H3" s="329"/>
      <c r="I3" s="329"/>
    </row>
    <row r="4" spans="1:9" ht="15.75">
      <c r="A4" s="166"/>
      <c r="B4" s="145"/>
    </row>
    <row r="5" spans="1:9">
      <c r="B5" s="157" t="s">
        <v>360</v>
      </c>
      <c r="C5" s="158" t="s">
        <v>361</v>
      </c>
      <c r="D5" s="159">
        <v>1241</v>
      </c>
    </row>
    <row r="6" spans="1:9">
      <c r="B6" s="160" t="s">
        <v>360</v>
      </c>
      <c r="C6" s="161" t="s">
        <v>362</v>
      </c>
      <c r="D6" s="162">
        <v>2118</v>
      </c>
    </row>
    <row r="7" spans="1:9">
      <c r="B7" s="160" t="s">
        <v>360</v>
      </c>
      <c r="C7" s="161" t="s">
        <v>363</v>
      </c>
      <c r="D7" s="162">
        <v>9404</v>
      </c>
    </row>
    <row r="8" spans="1:9">
      <c r="B8" s="160" t="s">
        <v>360</v>
      </c>
      <c r="C8" s="161" t="s">
        <v>364</v>
      </c>
      <c r="D8" s="162">
        <v>2903</v>
      </c>
    </row>
    <row r="9" spans="1:9">
      <c r="B9" s="160" t="s">
        <v>365</v>
      </c>
      <c r="C9" s="161" t="s">
        <v>364</v>
      </c>
      <c r="D9" s="162">
        <v>1482</v>
      </c>
    </row>
    <row r="10" spans="1:9">
      <c r="B10" s="160" t="s">
        <v>365</v>
      </c>
      <c r="C10" s="161" t="s">
        <v>362</v>
      </c>
      <c r="D10" s="162">
        <v>4455</v>
      </c>
    </row>
    <row r="11" spans="1:9">
      <c r="B11" s="160" t="s">
        <v>365</v>
      </c>
      <c r="C11" s="161" t="s">
        <v>361</v>
      </c>
      <c r="D11" s="162">
        <v>8595</v>
      </c>
    </row>
    <row r="12" spans="1:9">
      <c r="B12" s="160" t="s">
        <v>365</v>
      </c>
      <c r="C12" s="161" t="s">
        <v>363</v>
      </c>
      <c r="D12" s="162">
        <v>5968</v>
      </c>
    </row>
    <row r="13" spans="1:9">
      <c r="B13" s="160" t="s">
        <v>366</v>
      </c>
      <c r="C13" s="161" t="s">
        <v>361</v>
      </c>
      <c r="D13" s="162">
        <v>4234</v>
      </c>
    </row>
    <row r="14" spans="1:9">
      <c r="B14" s="160" t="s">
        <v>366</v>
      </c>
      <c r="C14" s="161" t="s">
        <v>363</v>
      </c>
      <c r="D14" s="162">
        <v>8706</v>
      </c>
    </row>
    <row r="15" spans="1:9">
      <c r="B15" s="160" t="s">
        <v>366</v>
      </c>
      <c r="C15" s="161" t="s">
        <v>362</v>
      </c>
      <c r="D15" s="162">
        <v>726</v>
      </c>
    </row>
    <row r="16" spans="1:9">
      <c r="B16" s="160" t="s">
        <v>366</v>
      </c>
      <c r="C16" s="161" t="s">
        <v>364</v>
      </c>
      <c r="D16" s="162">
        <v>3121</v>
      </c>
    </row>
    <row r="17" spans="2:4" ht="15.75">
      <c r="B17" s="145"/>
    </row>
    <row r="18" spans="2:4" ht="15.75">
      <c r="B18" s="165" t="s">
        <v>367</v>
      </c>
    </row>
    <row r="19" spans="2:4" ht="15.75">
      <c r="B19" s="146"/>
    </row>
    <row r="20" spans="2:4">
      <c r="B20" s="330" t="s">
        <v>368</v>
      </c>
      <c r="C20" s="331"/>
    </row>
    <row r="21" spans="2:4">
      <c r="B21" s="160" t="s">
        <v>360</v>
      </c>
      <c r="C21" s="18"/>
    </row>
    <row r="22" spans="2:4">
      <c r="B22" s="160" t="s">
        <v>365</v>
      </c>
      <c r="C22" s="163"/>
    </row>
    <row r="23" spans="2:4">
      <c r="B23" s="160" t="s">
        <v>366</v>
      </c>
      <c r="C23" s="163"/>
    </row>
    <row r="24" spans="2:4">
      <c r="B24" s="160" t="s">
        <v>369</v>
      </c>
      <c r="C24" s="163"/>
    </row>
    <row r="25" spans="2:4" ht="15.75">
      <c r="B25" s="145"/>
    </row>
    <row r="26" spans="2:4">
      <c r="B26" s="330" t="s">
        <v>370</v>
      </c>
      <c r="C26" s="331"/>
    </row>
    <row r="27" spans="2:4">
      <c r="B27" s="160" t="s">
        <v>361</v>
      </c>
      <c r="C27" s="163"/>
      <c r="D27" s="78"/>
    </row>
    <row r="28" spans="2:4">
      <c r="B28" s="160" t="s">
        <v>362</v>
      </c>
      <c r="C28" s="163"/>
      <c r="D28" s="78"/>
    </row>
    <row r="29" spans="2:4">
      <c r="B29" s="160" t="s">
        <v>363</v>
      </c>
      <c r="C29" s="163"/>
      <c r="D29" s="78"/>
    </row>
    <row r="30" spans="2:4">
      <c r="B30" s="160" t="s">
        <v>364</v>
      </c>
      <c r="C30" s="163"/>
      <c r="D30" s="78"/>
    </row>
    <row r="31" spans="2:4">
      <c r="B31" s="160" t="s">
        <v>369</v>
      </c>
      <c r="C31" s="163"/>
      <c r="D31" s="78"/>
    </row>
    <row r="32" spans="2:4" ht="15.75">
      <c r="B32" s="145"/>
    </row>
    <row r="33" spans="2:2" ht="15.75">
      <c r="B33" s="164" t="s">
        <v>371</v>
      </c>
    </row>
  </sheetData>
  <mergeCells count="3">
    <mergeCell ref="B20:C20"/>
    <mergeCell ref="B26:C26"/>
    <mergeCell ref="B3:I3"/>
  </mergeCells>
  <phoneticPr fontId="0" type="noConversion"/>
  <hyperlinks>
    <hyperlink ref="A1" location="MENU!A1" display="powrót"/>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dimension ref="A1:B3"/>
  <sheetViews>
    <sheetView workbookViewId="0"/>
  </sheetViews>
  <sheetFormatPr defaultRowHeight="12.75"/>
  <sheetData>
    <row r="1" spans="1:2">
      <c r="A1" s="118" t="s">
        <v>283</v>
      </c>
    </row>
    <row r="2" spans="1:2">
      <c r="B2" t="s">
        <v>375</v>
      </c>
    </row>
    <row r="3" spans="1:2">
      <c r="B3" t="s">
        <v>374</v>
      </c>
    </row>
  </sheetData>
  <phoneticPr fontId="0" type="noConversion"/>
  <hyperlinks>
    <hyperlink ref="A1" location="MENU!A1" display="powrót"/>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dimension ref="A1:B6"/>
  <sheetViews>
    <sheetView workbookViewId="0"/>
  </sheetViews>
  <sheetFormatPr defaultRowHeight="12.75"/>
  <sheetData>
    <row r="1" spans="1:2">
      <c r="A1" s="118" t="s">
        <v>283</v>
      </c>
    </row>
    <row r="3" spans="1:2">
      <c r="B3" s="10" t="s">
        <v>377</v>
      </c>
    </row>
    <row r="5" spans="1:2">
      <c r="B5" s="167"/>
    </row>
    <row r="6" spans="1:2">
      <c r="B6" s="167"/>
    </row>
  </sheetData>
  <phoneticPr fontId="0" type="noConversion"/>
  <hyperlinks>
    <hyperlink ref="A1" location="MENU!A1" display="powrót"/>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dimension ref="B1:G27"/>
  <sheetViews>
    <sheetView workbookViewId="0">
      <selection activeCell="B1" sqref="B1"/>
    </sheetView>
  </sheetViews>
  <sheetFormatPr defaultRowHeight="12.75"/>
  <cols>
    <col min="1" max="1" width="4.140625" customWidth="1"/>
    <col min="2" max="2" width="12.28515625" customWidth="1"/>
    <col min="3" max="3" width="15" customWidth="1"/>
    <col min="4" max="4" width="17.42578125" bestFit="1" customWidth="1"/>
  </cols>
  <sheetData>
    <row r="1" spans="2:7">
      <c r="B1" s="118" t="s">
        <v>283</v>
      </c>
    </row>
    <row r="4" spans="2:7" ht="15.75">
      <c r="B4" s="168" t="s">
        <v>379</v>
      </c>
    </row>
    <row r="5" spans="2:7" ht="75.75" customHeight="1">
      <c r="B5" s="332" t="s">
        <v>399</v>
      </c>
      <c r="C5" s="333"/>
      <c r="D5" s="333"/>
      <c r="E5" s="333"/>
      <c r="F5" s="333"/>
      <c r="G5" s="334"/>
    </row>
    <row r="6" spans="2:7" ht="18.75" customHeight="1">
      <c r="B6" s="169"/>
      <c r="C6" s="169"/>
      <c r="D6" s="169"/>
      <c r="E6" s="169"/>
      <c r="F6" s="169"/>
      <c r="G6" s="169"/>
    </row>
    <row r="7" spans="2:7" ht="32.25" customHeight="1">
      <c r="B7" s="335" t="s">
        <v>380</v>
      </c>
      <c r="C7" s="335"/>
      <c r="D7" s="335"/>
      <c r="E7" s="335"/>
      <c r="F7" s="335"/>
      <c r="G7" s="335"/>
    </row>
    <row r="8" spans="2:7" ht="9" customHeight="1">
      <c r="B8" s="170"/>
      <c r="C8" s="170"/>
      <c r="D8" s="170"/>
      <c r="E8" s="170"/>
      <c r="F8" s="170"/>
      <c r="G8" s="170"/>
    </row>
    <row r="9" spans="2:7" ht="7.5" customHeight="1"/>
    <row r="10" spans="2:7" ht="24">
      <c r="B10" s="171" t="s">
        <v>381</v>
      </c>
      <c r="C10" s="172" t="s">
        <v>382</v>
      </c>
      <c r="D10" s="173" t="s">
        <v>383</v>
      </c>
    </row>
    <row r="11" spans="2:7">
      <c r="B11" s="174" t="s">
        <v>384</v>
      </c>
      <c r="C11" s="175">
        <v>83.9</v>
      </c>
      <c r="D11" s="176"/>
    </row>
    <row r="12" spans="2:7">
      <c r="B12" s="174" t="s">
        <v>385</v>
      </c>
      <c r="C12" s="175">
        <v>30.5</v>
      </c>
      <c r="D12" s="176"/>
    </row>
    <row r="13" spans="2:7">
      <c r="B13" s="174" t="s">
        <v>386</v>
      </c>
      <c r="C13" s="175">
        <v>43.1</v>
      </c>
      <c r="D13" s="176"/>
    </row>
    <row r="14" spans="2:7">
      <c r="B14" s="174" t="s">
        <v>387</v>
      </c>
      <c r="C14" s="175">
        <v>338.1</v>
      </c>
      <c r="D14" s="176"/>
    </row>
    <row r="15" spans="2:7">
      <c r="B15" s="174" t="s">
        <v>388</v>
      </c>
      <c r="C15" s="175">
        <v>551.5</v>
      </c>
      <c r="D15" s="176"/>
    </row>
    <row r="16" spans="2:7">
      <c r="B16" s="174" t="s">
        <v>389</v>
      </c>
      <c r="C16" s="175">
        <v>132</v>
      </c>
      <c r="D16" s="176"/>
    </row>
    <row r="17" spans="2:4">
      <c r="B17" s="174" t="s">
        <v>390</v>
      </c>
      <c r="C17" s="175">
        <v>41.5</v>
      </c>
      <c r="D17" s="176"/>
    </row>
    <row r="18" spans="2:4">
      <c r="B18" s="174" t="s">
        <v>391</v>
      </c>
      <c r="C18" s="175">
        <v>504.8</v>
      </c>
      <c r="D18" s="176"/>
    </row>
    <row r="19" spans="2:4">
      <c r="B19" s="174" t="s">
        <v>392</v>
      </c>
      <c r="C19" s="175">
        <v>70.2</v>
      </c>
      <c r="D19" s="176"/>
    </row>
    <row r="20" spans="2:4">
      <c r="B20" s="174" t="s">
        <v>393</v>
      </c>
      <c r="C20" s="175">
        <v>2.6</v>
      </c>
      <c r="D20" s="176"/>
    </row>
    <row r="21" spans="2:4">
      <c r="B21" s="174" t="s">
        <v>394</v>
      </c>
      <c r="C21" s="175">
        <v>357</v>
      </c>
      <c r="D21" s="176"/>
    </row>
    <row r="22" spans="2:4">
      <c r="B22" s="174" t="s">
        <v>395</v>
      </c>
      <c r="C22" s="175">
        <v>92.3</v>
      </c>
      <c r="D22" s="176"/>
    </row>
    <row r="23" spans="2:4">
      <c r="B23" s="174" t="s">
        <v>396</v>
      </c>
      <c r="C23" s="175">
        <v>450</v>
      </c>
      <c r="D23" s="176"/>
    </row>
    <row r="24" spans="2:4">
      <c r="B24" s="174" t="s">
        <v>397</v>
      </c>
      <c r="C24" s="175">
        <v>243.3</v>
      </c>
      <c r="D24" s="176"/>
    </row>
    <row r="25" spans="2:4">
      <c r="B25" s="174" t="s">
        <v>398</v>
      </c>
      <c r="C25" s="175">
        <v>301.3</v>
      </c>
      <c r="D25" s="176"/>
    </row>
    <row r="27" spans="2:4">
      <c r="B27" s="10" t="s">
        <v>369</v>
      </c>
    </row>
  </sheetData>
  <mergeCells count="2">
    <mergeCell ref="B5:G5"/>
    <mergeCell ref="B7:G7"/>
  </mergeCells>
  <phoneticPr fontId="0" type="noConversion"/>
  <hyperlinks>
    <hyperlink ref="B1" location="MENU!A1" display="powrót"/>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dimension ref="B1:M31"/>
  <sheetViews>
    <sheetView workbookViewId="0">
      <selection activeCell="B1" sqref="B1"/>
    </sheetView>
  </sheetViews>
  <sheetFormatPr defaultRowHeight="12.75"/>
  <cols>
    <col min="1" max="1" width="3.5703125" customWidth="1"/>
    <col min="2" max="2" width="12.28515625" customWidth="1"/>
    <col min="3" max="3" width="9.42578125" customWidth="1"/>
    <col min="4" max="4" width="6.5703125" customWidth="1"/>
    <col min="5" max="6" width="8" customWidth="1"/>
    <col min="7" max="7" width="7.42578125" customWidth="1"/>
    <col min="8" max="8" width="6.5703125" customWidth="1"/>
    <col min="9" max="9" width="15.42578125" bestFit="1" customWidth="1"/>
    <col min="11" max="11" width="8.140625" customWidth="1"/>
  </cols>
  <sheetData>
    <row r="1" spans="2:13">
      <c r="B1" s="118" t="s">
        <v>283</v>
      </c>
    </row>
    <row r="3" spans="2:13" ht="15.75">
      <c r="B3" s="339" t="s">
        <v>401</v>
      </c>
      <c r="C3" s="339"/>
    </row>
    <row r="4" spans="2:13" ht="39.75" customHeight="1">
      <c r="B4" s="340" t="s">
        <v>402</v>
      </c>
      <c r="C4" s="341"/>
      <c r="D4" s="341"/>
      <c r="E4" s="341"/>
      <c r="F4" s="341"/>
      <c r="G4" s="341"/>
      <c r="H4" s="342"/>
    </row>
    <row r="5" spans="2:13" ht="19.5" customHeight="1">
      <c r="B5" s="343" t="s">
        <v>403</v>
      </c>
      <c r="C5" s="344"/>
      <c r="D5" s="344"/>
      <c r="E5" s="344"/>
      <c r="F5" s="344"/>
      <c r="G5" s="344"/>
      <c r="H5" s="345"/>
    </row>
    <row r="6" spans="2:13" ht="9" customHeight="1">
      <c r="B6" s="177"/>
      <c r="C6" s="177"/>
      <c r="D6" s="177"/>
      <c r="E6" s="177"/>
      <c r="F6" s="177"/>
      <c r="G6" s="177"/>
      <c r="H6" s="177"/>
    </row>
    <row r="7" spans="2:13" ht="15.75">
      <c r="B7" s="346"/>
      <c r="C7" s="346"/>
      <c r="D7" s="346"/>
      <c r="E7" s="346"/>
      <c r="F7" s="346"/>
      <c r="G7" s="346"/>
      <c r="H7" s="346"/>
    </row>
    <row r="8" spans="2:13" ht="10.5" customHeight="1">
      <c r="B8" s="178"/>
      <c r="C8" s="178"/>
      <c r="D8" s="178"/>
      <c r="E8" s="178"/>
      <c r="F8" s="178"/>
      <c r="G8" s="178"/>
      <c r="H8" s="178"/>
    </row>
    <row r="9" spans="2:13" ht="11.25" customHeight="1">
      <c r="B9" s="178"/>
      <c r="C9" s="178"/>
      <c r="D9" s="178"/>
      <c r="E9" s="178"/>
      <c r="F9" s="178"/>
      <c r="G9" s="178"/>
      <c r="H9" s="178"/>
    </row>
    <row r="10" spans="2:13" ht="28.5" customHeight="1">
      <c r="B10" s="179" t="s">
        <v>404</v>
      </c>
      <c r="C10" s="179" t="s">
        <v>405</v>
      </c>
      <c r="D10" s="180" t="s">
        <v>406</v>
      </c>
      <c r="E10" s="180" t="s">
        <v>407</v>
      </c>
      <c r="F10" s="180" t="s">
        <v>408</v>
      </c>
      <c r="G10" s="180" t="s">
        <v>409</v>
      </c>
      <c r="H10" s="180" t="s">
        <v>410</v>
      </c>
      <c r="I10" s="180" t="s">
        <v>411</v>
      </c>
      <c r="K10" s="338" t="s">
        <v>412</v>
      </c>
      <c r="L10" s="338"/>
      <c r="M10" s="338"/>
    </row>
    <row r="11" spans="2:13">
      <c r="B11" s="181" t="s">
        <v>413</v>
      </c>
      <c r="C11" s="182" t="s">
        <v>414</v>
      </c>
      <c r="D11" s="183">
        <v>3</v>
      </c>
      <c r="E11" s="183">
        <v>5</v>
      </c>
      <c r="F11" s="183">
        <v>3</v>
      </c>
      <c r="G11" s="183">
        <v>3</v>
      </c>
      <c r="H11" s="183">
        <v>3</v>
      </c>
      <c r="I11" s="184"/>
      <c r="K11" s="83" t="s">
        <v>415</v>
      </c>
      <c r="L11" s="347" t="s">
        <v>416</v>
      </c>
      <c r="M11" s="347"/>
    </row>
    <row r="12" spans="2:13">
      <c r="B12" s="185" t="s">
        <v>417</v>
      </c>
      <c r="C12" s="186" t="s">
        <v>418</v>
      </c>
      <c r="D12" s="187">
        <v>3</v>
      </c>
      <c r="E12" s="187">
        <v>5</v>
      </c>
      <c r="F12" s="187">
        <v>3</v>
      </c>
      <c r="G12" s="187">
        <v>3</v>
      </c>
      <c r="H12" s="187">
        <v>3</v>
      </c>
      <c r="I12" s="188"/>
      <c r="K12" s="46">
        <v>1</v>
      </c>
      <c r="L12" s="336"/>
      <c r="M12" s="336"/>
    </row>
    <row r="13" spans="2:13">
      <c r="B13" s="185" t="s">
        <v>419</v>
      </c>
      <c r="C13" s="186" t="s">
        <v>145</v>
      </c>
      <c r="D13" s="187">
        <v>4</v>
      </c>
      <c r="E13" s="187">
        <v>6</v>
      </c>
      <c r="F13" s="187">
        <v>5</v>
      </c>
      <c r="G13" s="187">
        <v>6</v>
      </c>
      <c r="H13" s="187">
        <v>4</v>
      </c>
      <c r="I13" s="188"/>
      <c r="K13" s="46">
        <v>2</v>
      </c>
      <c r="L13" s="336"/>
      <c r="M13" s="336"/>
    </row>
    <row r="14" spans="2:13">
      <c r="B14" s="185" t="s">
        <v>420</v>
      </c>
      <c r="C14" s="186" t="s">
        <v>421</v>
      </c>
      <c r="D14" s="187">
        <v>1</v>
      </c>
      <c r="E14" s="187">
        <v>3</v>
      </c>
      <c r="F14" s="187">
        <v>4</v>
      </c>
      <c r="G14" s="187">
        <v>4</v>
      </c>
      <c r="H14" s="187">
        <v>4</v>
      </c>
      <c r="I14" s="188"/>
      <c r="K14" s="46">
        <v>3</v>
      </c>
      <c r="L14" s="336"/>
      <c r="M14" s="336"/>
    </row>
    <row r="15" spans="2:13">
      <c r="B15" s="185" t="s">
        <v>422</v>
      </c>
      <c r="C15" s="186" t="s">
        <v>174</v>
      </c>
      <c r="D15" s="187">
        <v>4</v>
      </c>
      <c r="E15" s="187">
        <v>3</v>
      </c>
      <c r="F15" s="187">
        <v>4</v>
      </c>
      <c r="G15" s="187">
        <v>3</v>
      </c>
      <c r="H15" s="187">
        <v>3</v>
      </c>
      <c r="I15" s="188"/>
      <c r="K15" s="46">
        <v>4</v>
      </c>
      <c r="L15" s="336"/>
      <c r="M15" s="336"/>
    </row>
    <row r="16" spans="2:13">
      <c r="B16" s="185" t="s">
        <v>423</v>
      </c>
      <c r="C16" s="186" t="s">
        <v>424</v>
      </c>
      <c r="D16" s="187">
        <v>3</v>
      </c>
      <c r="E16" s="187">
        <v>1</v>
      </c>
      <c r="F16" s="187">
        <v>3</v>
      </c>
      <c r="G16" s="187">
        <v>1</v>
      </c>
      <c r="H16" s="187">
        <v>4</v>
      </c>
      <c r="I16" s="188"/>
      <c r="K16" s="46">
        <v>5</v>
      </c>
      <c r="L16" s="336"/>
      <c r="M16" s="336"/>
    </row>
    <row r="17" spans="2:13">
      <c r="B17" s="185" t="s">
        <v>425</v>
      </c>
      <c r="C17" s="186" t="s">
        <v>72</v>
      </c>
      <c r="D17" s="187">
        <v>4</v>
      </c>
      <c r="E17" s="187">
        <v>3</v>
      </c>
      <c r="F17" s="187">
        <v>1</v>
      </c>
      <c r="G17" s="187">
        <v>4</v>
      </c>
      <c r="H17" s="187">
        <v>4</v>
      </c>
      <c r="I17" s="188"/>
      <c r="K17" s="46">
        <v>6</v>
      </c>
      <c r="L17" s="336"/>
      <c r="M17" s="336"/>
    </row>
    <row r="18" spans="2:13">
      <c r="B18" s="185" t="s">
        <v>426</v>
      </c>
      <c r="C18" s="186" t="s">
        <v>427</v>
      </c>
      <c r="D18" s="187">
        <v>3</v>
      </c>
      <c r="E18" s="187">
        <v>1</v>
      </c>
      <c r="F18" s="187">
        <v>3</v>
      </c>
      <c r="G18" s="187">
        <v>4</v>
      </c>
      <c r="H18" s="187">
        <v>3</v>
      </c>
      <c r="I18" s="188"/>
    </row>
    <row r="19" spans="2:13">
      <c r="B19" s="185" t="s">
        <v>428</v>
      </c>
      <c r="C19" s="186" t="s">
        <v>429</v>
      </c>
      <c r="D19" s="187">
        <v>4</v>
      </c>
      <c r="E19" s="187">
        <v>3</v>
      </c>
      <c r="F19" s="187">
        <v>4</v>
      </c>
      <c r="G19" s="187">
        <v>3</v>
      </c>
      <c r="H19" s="187">
        <v>4</v>
      </c>
      <c r="I19" s="188"/>
    </row>
    <row r="20" spans="2:13">
      <c r="B20" s="185" t="s">
        <v>430</v>
      </c>
      <c r="C20" s="186" t="s">
        <v>431</v>
      </c>
      <c r="D20" s="187">
        <v>3</v>
      </c>
      <c r="E20" s="187">
        <v>1</v>
      </c>
      <c r="F20" s="187">
        <v>3</v>
      </c>
      <c r="G20" s="187">
        <v>4</v>
      </c>
      <c r="H20" s="187">
        <v>4</v>
      </c>
      <c r="I20" s="188"/>
    </row>
    <row r="21" spans="2:13">
      <c r="B21" s="185" t="s">
        <v>432</v>
      </c>
      <c r="C21" s="186" t="s">
        <v>433</v>
      </c>
      <c r="D21" s="187">
        <v>3</v>
      </c>
      <c r="E21" s="187">
        <v>1</v>
      </c>
      <c r="F21" s="187">
        <v>4</v>
      </c>
      <c r="G21" s="187">
        <v>3</v>
      </c>
      <c r="H21" s="187">
        <v>3</v>
      </c>
      <c r="I21" s="188"/>
    </row>
    <row r="22" spans="2:13">
      <c r="B22" s="185" t="s">
        <v>434</v>
      </c>
      <c r="C22" s="186" t="s">
        <v>435</v>
      </c>
      <c r="D22" s="187">
        <v>3</v>
      </c>
      <c r="E22" s="187">
        <v>4</v>
      </c>
      <c r="F22" s="187">
        <v>1</v>
      </c>
      <c r="G22" s="187">
        <v>4</v>
      </c>
      <c r="H22" s="187">
        <v>3</v>
      </c>
      <c r="I22" s="188"/>
    </row>
    <row r="23" spans="2:13">
      <c r="B23" s="185" t="s">
        <v>436</v>
      </c>
      <c r="C23" s="186" t="s">
        <v>429</v>
      </c>
      <c r="D23" s="187">
        <v>1</v>
      </c>
      <c r="E23" s="187">
        <v>3</v>
      </c>
      <c r="F23" s="187">
        <v>3</v>
      </c>
      <c r="G23" s="187">
        <v>4</v>
      </c>
      <c r="H23" s="187">
        <v>4</v>
      </c>
      <c r="I23" s="188"/>
    </row>
    <row r="24" spans="2:13">
      <c r="B24" s="185" t="s">
        <v>437</v>
      </c>
      <c r="C24" s="186" t="s">
        <v>438</v>
      </c>
      <c r="D24" s="187">
        <v>3</v>
      </c>
      <c r="E24" s="187">
        <v>1</v>
      </c>
      <c r="F24" s="187">
        <v>3</v>
      </c>
      <c r="G24" s="187">
        <v>3</v>
      </c>
      <c r="H24" s="187">
        <v>4</v>
      </c>
      <c r="I24" s="188"/>
    </row>
    <row r="25" spans="2:13">
      <c r="B25" s="185" t="s">
        <v>439</v>
      </c>
      <c r="C25" s="186" t="s">
        <v>440</v>
      </c>
      <c r="D25" s="187">
        <v>4</v>
      </c>
      <c r="E25" s="187">
        <v>3</v>
      </c>
      <c r="F25" s="187">
        <v>4</v>
      </c>
      <c r="G25" s="187">
        <v>3</v>
      </c>
      <c r="H25" s="187">
        <v>3</v>
      </c>
      <c r="I25" s="188"/>
    </row>
    <row r="26" spans="2:13">
      <c r="B26" s="185" t="s">
        <v>441</v>
      </c>
      <c r="C26" s="186" t="s">
        <v>442</v>
      </c>
      <c r="D26" s="187">
        <v>1</v>
      </c>
      <c r="E26" s="187">
        <v>4</v>
      </c>
      <c r="F26" s="187">
        <v>4</v>
      </c>
      <c r="G26" s="187">
        <v>4</v>
      </c>
      <c r="H26" s="187">
        <v>3</v>
      </c>
      <c r="I26" s="188"/>
    </row>
    <row r="27" spans="2:13">
      <c r="B27" s="185" t="s">
        <v>443</v>
      </c>
      <c r="C27" s="186" t="s">
        <v>418</v>
      </c>
      <c r="D27" s="187">
        <v>4</v>
      </c>
      <c r="E27" s="187">
        <v>4</v>
      </c>
      <c r="F27" s="187">
        <v>4</v>
      </c>
      <c r="G27" s="187">
        <v>3</v>
      </c>
      <c r="H27" s="187">
        <v>4</v>
      </c>
      <c r="I27" s="188"/>
    </row>
    <row r="28" spans="2:13">
      <c r="B28" s="185" t="s">
        <v>444</v>
      </c>
      <c r="C28" s="186" t="s">
        <v>445</v>
      </c>
      <c r="D28" s="187">
        <v>3</v>
      </c>
      <c r="E28" s="187">
        <v>3</v>
      </c>
      <c r="F28" s="187">
        <v>4</v>
      </c>
      <c r="G28" s="187">
        <v>3</v>
      </c>
      <c r="H28" s="187">
        <v>4</v>
      </c>
      <c r="I28" s="188"/>
    </row>
    <row r="29" spans="2:13" ht="13.5" thickBot="1">
      <c r="B29" s="185" t="s">
        <v>446</v>
      </c>
      <c r="C29" s="189" t="s">
        <v>70</v>
      </c>
      <c r="D29" s="190">
        <v>3</v>
      </c>
      <c r="E29" s="190">
        <v>3</v>
      </c>
      <c r="F29" s="190">
        <v>3</v>
      </c>
      <c r="G29" s="190">
        <v>5</v>
      </c>
      <c r="H29" s="190">
        <v>3</v>
      </c>
      <c r="I29" s="188"/>
    </row>
    <row r="31" spans="2:13">
      <c r="B31" s="337" t="s">
        <v>447</v>
      </c>
      <c r="C31" s="337"/>
      <c r="D31" s="191"/>
      <c r="E31" s="191"/>
      <c r="F31" s="191"/>
      <c r="G31" s="191"/>
      <c r="H31" s="191"/>
      <c r="I31" s="191"/>
    </row>
  </sheetData>
  <mergeCells count="13">
    <mergeCell ref="L17:M17"/>
    <mergeCell ref="B31:C31"/>
    <mergeCell ref="K10:M10"/>
    <mergeCell ref="B3:C3"/>
    <mergeCell ref="B4:H4"/>
    <mergeCell ref="B5:H5"/>
    <mergeCell ref="B7:H7"/>
    <mergeCell ref="L11:M11"/>
    <mergeCell ref="L12:M12"/>
    <mergeCell ref="L13:M13"/>
    <mergeCell ref="L14:M14"/>
    <mergeCell ref="L15:M15"/>
    <mergeCell ref="L16:M16"/>
  </mergeCells>
  <phoneticPr fontId="0" type="noConversion"/>
  <hyperlinks>
    <hyperlink ref="B1" location="MENU!A1" display="powrót"/>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dimension ref="B1:T89"/>
  <sheetViews>
    <sheetView topLeftCell="B1" workbookViewId="0">
      <selection activeCell="B1" sqref="B1"/>
    </sheetView>
  </sheetViews>
  <sheetFormatPr defaultRowHeight="12.75"/>
  <cols>
    <col min="1" max="1" width="3.5703125" style="192" customWidth="1"/>
    <col min="2" max="2" width="10.42578125" style="192" bestFit="1" customWidth="1"/>
    <col min="3" max="3" width="13.42578125" style="192" bestFit="1" customWidth="1"/>
    <col min="4" max="4" width="7" style="193" customWidth="1"/>
    <col min="5" max="5" width="12.28515625" style="192" bestFit="1" customWidth="1"/>
    <col min="6" max="6" width="7" style="193" customWidth="1"/>
    <col min="7" max="7" width="11.28515625" style="192" bestFit="1" customWidth="1"/>
    <col min="8" max="9" width="9.140625" style="192"/>
    <col min="10" max="10" width="12.28515625" style="192" customWidth="1"/>
    <col min="11" max="16384" width="9.140625" style="192"/>
  </cols>
  <sheetData>
    <row r="1" spans="2:20">
      <c r="B1" s="118" t="s">
        <v>283</v>
      </c>
    </row>
    <row r="3" spans="2:20" ht="15.75">
      <c r="B3" s="348" t="s">
        <v>379</v>
      </c>
      <c r="C3" s="348"/>
    </row>
    <row r="6" spans="2:20" ht="13.5" thickBot="1"/>
    <row r="7" spans="2:20" ht="28.5" thickBot="1">
      <c r="B7" s="194"/>
      <c r="C7" s="351" t="s">
        <v>449</v>
      </c>
      <c r="D7" s="352"/>
      <c r="E7" s="351" t="s">
        <v>450</v>
      </c>
      <c r="F7" s="352"/>
      <c r="G7" s="351" t="s">
        <v>451</v>
      </c>
      <c r="H7" s="352"/>
      <c r="I7" s="195"/>
      <c r="J7" s="195"/>
      <c r="K7" s="195"/>
    </row>
    <row r="8" spans="2:20">
      <c r="B8" s="196" t="s">
        <v>452</v>
      </c>
      <c r="C8" s="197" t="s">
        <v>453</v>
      </c>
      <c r="D8" s="198" t="s">
        <v>454</v>
      </c>
      <c r="E8" s="199" t="s">
        <v>453</v>
      </c>
      <c r="F8" s="198" t="s">
        <v>454</v>
      </c>
      <c r="G8" s="199" t="s">
        <v>453</v>
      </c>
      <c r="H8" s="198" t="s">
        <v>454</v>
      </c>
      <c r="I8" s="200"/>
      <c r="J8" s="201"/>
      <c r="K8" s="349" t="s">
        <v>449</v>
      </c>
      <c r="L8" s="349"/>
      <c r="M8" s="349" t="s">
        <v>450</v>
      </c>
      <c r="N8" s="349"/>
      <c r="O8" s="349" t="s">
        <v>451</v>
      </c>
      <c r="P8" s="349"/>
      <c r="Q8" s="350"/>
      <c r="R8" s="350"/>
      <c r="S8" s="350"/>
      <c r="T8" s="350"/>
    </row>
    <row r="9" spans="2:20">
      <c r="B9" s="202" t="s">
        <v>365</v>
      </c>
      <c r="C9" s="203">
        <v>1241</v>
      </c>
      <c r="D9" s="204">
        <v>20</v>
      </c>
      <c r="E9" s="203">
        <v>2234</v>
      </c>
      <c r="F9" s="204">
        <v>21</v>
      </c>
      <c r="G9" s="203">
        <v>4026</v>
      </c>
      <c r="H9" s="204">
        <v>11</v>
      </c>
      <c r="J9" s="201"/>
      <c r="K9" s="205" t="s">
        <v>453</v>
      </c>
      <c r="L9" s="206" t="s">
        <v>454</v>
      </c>
      <c r="M9" s="205" t="s">
        <v>453</v>
      </c>
      <c r="N9" s="206" t="s">
        <v>454</v>
      </c>
      <c r="O9" s="205" t="s">
        <v>453</v>
      </c>
      <c r="P9" s="206" t="s">
        <v>454</v>
      </c>
    </row>
    <row r="10" spans="2:20">
      <c r="B10" s="207" t="s">
        <v>455</v>
      </c>
      <c r="C10" s="208">
        <v>2118</v>
      </c>
      <c r="D10" s="209">
        <v>25</v>
      </c>
      <c r="E10" s="210">
        <v>8594</v>
      </c>
      <c r="F10" s="209">
        <v>19</v>
      </c>
      <c r="G10" s="210">
        <v>2377</v>
      </c>
      <c r="H10" s="209">
        <v>22</v>
      </c>
      <c r="J10" s="211" t="s">
        <v>455</v>
      </c>
      <c r="K10" s="201"/>
      <c r="L10" s="201"/>
      <c r="M10" s="201"/>
      <c r="N10" s="201"/>
      <c r="O10" s="201"/>
      <c r="P10" s="201"/>
    </row>
    <row r="11" spans="2:20">
      <c r="B11" s="202" t="s">
        <v>455</v>
      </c>
      <c r="C11" s="203">
        <v>9404</v>
      </c>
      <c r="D11" s="212">
        <v>22</v>
      </c>
      <c r="E11" s="203">
        <v>3579</v>
      </c>
      <c r="F11" s="212">
        <v>26</v>
      </c>
      <c r="G11" s="203">
        <v>6088</v>
      </c>
      <c r="H11" s="212">
        <v>24</v>
      </c>
      <c r="J11" s="211" t="s">
        <v>456</v>
      </c>
      <c r="K11" s="201"/>
      <c r="L11" s="201"/>
      <c r="M11" s="201"/>
      <c r="N11" s="201"/>
      <c r="O11" s="201"/>
      <c r="P11" s="201"/>
    </row>
    <row r="12" spans="2:20">
      <c r="B12" s="207" t="s">
        <v>455</v>
      </c>
      <c r="C12" s="208">
        <v>2903</v>
      </c>
      <c r="D12" s="209">
        <v>19</v>
      </c>
      <c r="E12" s="210">
        <v>9134</v>
      </c>
      <c r="F12" s="209">
        <v>23</v>
      </c>
      <c r="G12" s="210">
        <v>6032</v>
      </c>
      <c r="H12" s="209">
        <v>21</v>
      </c>
      <c r="J12" s="211" t="s">
        <v>360</v>
      </c>
      <c r="K12" s="201"/>
      <c r="L12" s="201"/>
      <c r="M12" s="201"/>
      <c r="N12" s="201"/>
      <c r="O12" s="201"/>
      <c r="P12" s="201"/>
    </row>
    <row r="13" spans="2:20">
      <c r="B13" s="202" t="s">
        <v>456</v>
      </c>
      <c r="C13" s="203">
        <v>1482</v>
      </c>
      <c r="D13" s="212">
        <v>18</v>
      </c>
      <c r="E13" s="203">
        <v>6340</v>
      </c>
      <c r="F13" s="212">
        <v>20</v>
      </c>
      <c r="G13" s="203">
        <v>2532</v>
      </c>
      <c r="H13" s="212">
        <v>8</v>
      </c>
      <c r="J13" s="211" t="s">
        <v>365</v>
      </c>
      <c r="K13" s="201"/>
      <c r="L13" s="201"/>
      <c r="M13" s="201"/>
      <c r="N13" s="201"/>
      <c r="O13" s="201"/>
      <c r="P13" s="201"/>
    </row>
    <row r="14" spans="2:20">
      <c r="B14" s="207" t="s">
        <v>360</v>
      </c>
      <c r="C14" s="208">
        <v>4455</v>
      </c>
      <c r="D14" s="209">
        <v>25</v>
      </c>
      <c r="E14" s="210">
        <v>2137</v>
      </c>
      <c r="F14" s="209">
        <v>23</v>
      </c>
      <c r="G14" s="210">
        <v>6109</v>
      </c>
      <c r="H14" s="209">
        <v>17</v>
      </c>
      <c r="J14" s="211" t="s">
        <v>366</v>
      </c>
      <c r="K14" s="201"/>
      <c r="L14" s="201"/>
      <c r="M14" s="201"/>
      <c r="N14" s="201"/>
      <c r="O14" s="201"/>
      <c r="P14" s="201"/>
    </row>
    <row r="15" spans="2:20">
      <c r="B15" s="202" t="s">
        <v>456</v>
      </c>
      <c r="C15" s="203">
        <v>8595</v>
      </c>
      <c r="D15" s="212">
        <v>23</v>
      </c>
      <c r="E15" s="203">
        <v>8658</v>
      </c>
      <c r="F15" s="212">
        <v>17</v>
      </c>
      <c r="G15" s="203">
        <v>6694</v>
      </c>
      <c r="H15" s="212">
        <v>14</v>
      </c>
      <c r="J15" s="211" t="s">
        <v>457</v>
      </c>
      <c r="K15" s="201"/>
      <c r="L15" s="201"/>
      <c r="M15" s="201"/>
      <c r="N15" s="201"/>
      <c r="O15" s="201"/>
      <c r="P15" s="201"/>
    </row>
    <row r="16" spans="2:20">
      <c r="B16" s="207" t="s">
        <v>456</v>
      </c>
      <c r="C16" s="208">
        <v>5968</v>
      </c>
      <c r="D16" s="209">
        <v>29</v>
      </c>
      <c r="E16" s="210">
        <v>2648</v>
      </c>
      <c r="F16" s="209">
        <v>26</v>
      </c>
      <c r="G16" s="210">
        <v>5603</v>
      </c>
      <c r="H16" s="209">
        <v>24</v>
      </c>
      <c r="J16" s="211" t="s">
        <v>17</v>
      </c>
      <c r="K16" s="201"/>
      <c r="L16" s="201"/>
      <c r="M16" s="201"/>
      <c r="N16" s="201"/>
      <c r="O16" s="201"/>
      <c r="P16" s="201"/>
    </row>
    <row r="17" spans="2:8">
      <c r="B17" s="202" t="s">
        <v>455</v>
      </c>
      <c r="C17" s="203">
        <v>4234</v>
      </c>
      <c r="D17" s="212">
        <v>20</v>
      </c>
      <c r="E17" s="203">
        <v>8925</v>
      </c>
      <c r="F17" s="212">
        <v>17</v>
      </c>
      <c r="G17" s="203">
        <v>4375</v>
      </c>
      <c r="H17" s="212">
        <v>22</v>
      </c>
    </row>
    <row r="18" spans="2:8">
      <c r="B18" s="207" t="s">
        <v>360</v>
      </c>
      <c r="C18" s="208">
        <v>8706</v>
      </c>
      <c r="D18" s="209">
        <v>15</v>
      </c>
      <c r="E18" s="210">
        <v>9843</v>
      </c>
      <c r="F18" s="209">
        <v>28</v>
      </c>
      <c r="G18" s="210">
        <v>1238</v>
      </c>
      <c r="H18" s="209">
        <v>20</v>
      </c>
    </row>
    <row r="19" spans="2:8">
      <c r="B19" s="202" t="s">
        <v>360</v>
      </c>
      <c r="C19" s="203">
        <v>726</v>
      </c>
      <c r="D19" s="212">
        <v>20</v>
      </c>
      <c r="E19" s="203">
        <v>1248</v>
      </c>
      <c r="F19" s="212">
        <v>15</v>
      </c>
      <c r="G19" s="203">
        <v>5796</v>
      </c>
      <c r="H19" s="212">
        <v>20</v>
      </c>
    </row>
    <row r="20" spans="2:8">
      <c r="B20" s="207" t="s">
        <v>360</v>
      </c>
      <c r="C20" s="208">
        <v>3121</v>
      </c>
      <c r="D20" s="209">
        <v>23</v>
      </c>
      <c r="E20" s="210">
        <v>6263</v>
      </c>
      <c r="F20" s="209">
        <v>26</v>
      </c>
      <c r="G20" s="210">
        <v>4237</v>
      </c>
      <c r="H20" s="209">
        <v>15</v>
      </c>
    </row>
    <row r="21" spans="2:8">
      <c r="B21" s="202" t="s">
        <v>365</v>
      </c>
      <c r="C21" s="203">
        <v>6185</v>
      </c>
      <c r="D21" s="212">
        <v>18</v>
      </c>
      <c r="E21" s="203">
        <v>3319</v>
      </c>
      <c r="F21" s="212">
        <v>21</v>
      </c>
      <c r="G21" s="203">
        <v>1690</v>
      </c>
      <c r="H21" s="212">
        <v>20</v>
      </c>
    </row>
    <row r="22" spans="2:8">
      <c r="B22" s="207" t="s">
        <v>455</v>
      </c>
      <c r="C22" s="208">
        <v>7909</v>
      </c>
      <c r="D22" s="209">
        <v>22</v>
      </c>
      <c r="E22" s="210">
        <v>4974</v>
      </c>
      <c r="F22" s="209">
        <v>28</v>
      </c>
      <c r="G22" s="210">
        <v>5352</v>
      </c>
      <c r="H22" s="209">
        <v>9</v>
      </c>
    </row>
    <row r="23" spans="2:8">
      <c r="B23" s="202" t="s">
        <v>365</v>
      </c>
      <c r="C23" s="203">
        <v>1224</v>
      </c>
      <c r="D23" s="212">
        <v>29</v>
      </c>
      <c r="E23" s="203">
        <v>7466</v>
      </c>
      <c r="F23" s="212">
        <v>22</v>
      </c>
      <c r="G23" s="203">
        <v>6519</v>
      </c>
      <c r="H23" s="212">
        <v>16</v>
      </c>
    </row>
    <row r="24" spans="2:8">
      <c r="B24" s="207" t="s">
        <v>365</v>
      </c>
      <c r="C24" s="208">
        <v>9925</v>
      </c>
      <c r="D24" s="209">
        <v>18</v>
      </c>
      <c r="E24" s="210">
        <v>6453</v>
      </c>
      <c r="F24" s="209">
        <v>20</v>
      </c>
      <c r="G24" s="210">
        <v>1064</v>
      </c>
      <c r="H24" s="209">
        <v>9</v>
      </c>
    </row>
    <row r="25" spans="2:8">
      <c r="B25" s="202" t="s">
        <v>366</v>
      </c>
      <c r="C25" s="203">
        <v>6100</v>
      </c>
      <c r="D25" s="212">
        <v>15</v>
      </c>
      <c r="E25" s="203">
        <v>1324</v>
      </c>
      <c r="F25" s="212">
        <v>21</v>
      </c>
      <c r="G25" s="203">
        <v>3218</v>
      </c>
      <c r="H25" s="212">
        <v>24</v>
      </c>
    </row>
    <row r="26" spans="2:8">
      <c r="B26" s="207" t="s">
        <v>366</v>
      </c>
      <c r="C26" s="208">
        <v>1779</v>
      </c>
      <c r="D26" s="209">
        <v>24</v>
      </c>
      <c r="E26" s="210">
        <v>7299</v>
      </c>
      <c r="F26" s="209">
        <v>22</v>
      </c>
      <c r="G26" s="210">
        <v>1026</v>
      </c>
      <c r="H26" s="209">
        <v>17</v>
      </c>
    </row>
    <row r="27" spans="2:8">
      <c r="B27" s="202" t="s">
        <v>366</v>
      </c>
      <c r="C27" s="203">
        <v>5823</v>
      </c>
      <c r="D27" s="212">
        <v>25</v>
      </c>
      <c r="E27" s="203">
        <v>3965</v>
      </c>
      <c r="F27" s="212">
        <v>25</v>
      </c>
      <c r="G27" s="203">
        <v>3184</v>
      </c>
      <c r="H27" s="212">
        <v>20</v>
      </c>
    </row>
    <row r="28" spans="2:8">
      <c r="B28" s="207" t="s">
        <v>457</v>
      </c>
      <c r="C28" s="208">
        <v>8252</v>
      </c>
      <c r="D28" s="209">
        <v>24</v>
      </c>
      <c r="E28" s="210">
        <v>6717</v>
      </c>
      <c r="F28" s="209">
        <v>20</v>
      </c>
      <c r="G28" s="210">
        <v>6314</v>
      </c>
      <c r="H28" s="209">
        <v>11</v>
      </c>
    </row>
    <row r="29" spans="2:8">
      <c r="B29" s="202" t="s">
        <v>457</v>
      </c>
      <c r="C29" s="203">
        <v>7281</v>
      </c>
      <c r="D29" s="212">
        <v>18</v>
      </c>
      <c r="E29" s="203">
        <v>7463</v>
      </c>
      <c r="F29" s="212">
        <v>28</v>
      </c>
      <c r="G29" s="203">
        <v>4641</v>
      </c>
      <c r="H29" s="212">
        <v>13</v>
      </c>
    </row>
    <row r="30" spans="2:8">
      <c r="B30" s="207" t="s">
        <v>366</v>
      </c>
      <c r="C30" s="208">
        <v>3643</v>
      </c>
      <c r="D30" s="209">
        <v>25</v>
      </c>
      <c r="E30" s="210">
        <v>6895</v>
      </c>
      <c r="F30" s="209">
        <v>21</v>
      </c>
      <c r="G30" s="210">
        <v>4323</v>
      </c>
      <c r="H30" s="209">
        <v>12</v>
      </c>
    </row>
    <row r="31" spans="2:8">
      <c r="B31" s="202" t="s">
        <v>457</v>
      </c>
      <c r="C31" s="203">
        <v>8745</v>
      </c>
      <c r="D31" s="212">
        <v>22</v>
      </c>
      <c r="E31" s="203">
        <v>6265</v>
      </c>
      <c r="F31" s="212">
        <v>26</v>
      </c>
      <c r="G31" s="203">
        <v>4518</v>
      </c>
      <c r="H31" s="212">
        <v>8</v>
      </c>
    </row>
    <row r="32" spans="2:8">
      <c r="B32" s="207" t="s">
        <v>457</v>
      </c>
      <c r="C32" s="208">
        <v>3301</v>
      </c>
      <c r="D32" s="209">
        <v>21</v>
      </c>
      <c r="E32" s="210">
        <v>7167</v>
      </c>
      <c r="F32" s="209">
        <v>17</v>
      </c>
      <c r="G32" s="210">
        <v>2820</v>
      </c>
      <c r="H32" s="209">
        <v>17</v>
      </c>
    </row>
    <row r="33" spans="2:8">
      <c r="B33" s="202" t="s">
        <v>365</v>
      </c>
      <c r="C33" s="203">
        <v>1018</v>
      </c>
      <c r="D33" s="212">
        <v>23</v>
      </c>
      <c r="E33" s="203">
        <v>3604</v>
      </c>
      <c r="F33" s="212">
        <v>20</v>
      </c>
      <c r="G33" s="203">
        <v>6962</v>
      </c>
      <c r="H33" s="212">
        <v>18</v>
      </c>
    </row>
    <row r="34" spans="2:8">
      <c r="B34" s="207" t="s">
        <v>455</v>
      </c>
      <c r="C34" s="208">
        <v>7411</v>
      </c>
      <c r="D34" s="209">
        <v>22</v>
      </c>
      <c r="E34" s="210">
        <v>6039</v>
      </c>
      <c r="F34" s="209">
        <v>20</v>
      </c>
      <c r="G34" s="210">
        <v>1773</v>
      </c>
      <c r="H34" s="209">
        <v>7</v>
      </c>
    </row>
    <row r="35" spans="2:8">
      <c r="B35" s="202" t="s">
        <v>457</v>
      </c>
      <c r="C35" s="203">
        <v>6869</v>
      </c>
      <c r="D35" s="212">
        <v>23</v>
      </c>
      <c r="E35" s="203">
        <v>6539</v>
      </c>
      <c r="F35" s="212">
        <v>18</v>
      </c>
      <c r="G35" s="203">
        <v>3136</v>
      </c>
      <c r="H35" s="212">
        <v>15</v>
      </c>
    </row>
    <row r="36" spans="2:8">
      <c r="B36" s="207" t="s">
        <v>455</v>
      </c>
      <c r="C36" s="208">
        <v>8734</v>
      </c>
      <c r="D36" s="209">
        <v>23</v>
      </c>
      <c r="E36" s="210">
        <v>1582</v>
      </c>
      <c r="F36" s="209">
        <v>18</v>
      </c>
      <c r="G36" s="210">
        <v>2039</v>
      </c>
      <c r="H36" s="209">
        <v>23</v>
      </c>
    </row>
    <row r="37" spans="2:8">
      <c r="B37" s="202" t="s">
        <v>456</v>
      </c>
      <c r="C37" s="203">
        <v>10527</v>
      </c>
      <c r="D37" s="212">
        <v>17</v>
      </c>
      <c r="E37" s="203">
        <v>7733</v>
      </c>
      <c r="F37" s="212">
        <v>23</v>
      </c>
      <c r="G37" s="203">
        <v>2668</v>
      </c>
      <c r="H37" s="212">
        <v>24</v>
      </c>
    </row>
    <row r="38" spans="2:8">
      <c r="B38" s="207" t="s">
        <v>365</v>
      </c>
      <c r="C38" s="208">
        <v>5872</v>
      </c>
      <c r="D38" s="209">
        <v>19</v>
      </c>
      <c r="E38" s="210">
        <v>5042</v>
      </c>
      <c r="F38" s="209">
        <v>17</v>
      </c>
      <c r="G38" s="210">
        <v>2895</v>
      </c>
      <c r="H38" s="209">
        <v>24</v>
      </c>
    </row>
    <row r="39" spans="2:8">
      <c r="B39" s="202" t="s">
        <v>455</v>
      </c>
      <c r="C39" s="203">
        <v>4524</v>
      </c>
      <c r="D39" s="212">
        <v>18</v>
      </c>
      <c r="E39" s="203">
        <v>6433</v>
      </c>
      <c r="F39" s="212">
        <v>22</v>
      </c>
      <c r="G39" s="203">
        <v>2445</v>
      </c>
      <c r="H39" s="212">
        <v>11</v>
      </c>
    </row>
    <row r="40" spans="2:8">
      <c r="B40" s="207" t="s">
        <v>455</v>
      </c>
      <c r="C40" s="208">
        <v>3670</v>
      </c>
      <c r="D40" s="209">
        <v>18</v>
      </c>
      <c r="E40" s="210">
        <v>9349</v>
      </c>
      <c r="F40" s="209">
        <v>20</v>
      </c>
      <c r="G40" s="210">
        <v>2444</v>
      </c>
      <c r="H40" s="209">
        <v>20</v>
      </c>
    </row>
    <row r="41" spans="2:8">
      <c r="B41" s="202" t="s">
        <v>457</v>
      </c>
      <c r="C41" s="203">
        <v>6533</v>
      </c>
      <c r="D41" s="212">
        <v>17</v>
      </c>
      <c r="E41" s="203">
        <v>4499</v>
      </c>
      <c r="F41" s="212">
        <v>24</v>
      </c>
      <c r="G41" s="203">
        <v>6118</v>
      </c>
      <c r="H41" s="212">
        <v>12</v>
      </c>
    </row>
    <row r="42" spans="2:8">
      <c r="B42" s="207" t="s">
        <v>456</v>
      </c>
      <c r="C42" s="208">
        <v>7610</v>
      </c>
      <c r="D42" s="209">
        <v>19</v>
      </c>
      <c r="E42" s="210">
        <v>6623</v>
      </c>
      <c r="F42" s="209">
        <v>19</v>
      </c>
      <c r="G42" s="210">
        <v>4873</v>
      </c>
      <c r="H42" s="209">
        <v>20</v>
      </c>
    </row>
    <row r="43" spans="2:8">
      <c r="B43" s="202" t="s">
        <v>360</v>
      </c>
      <c r="C43" s="203">
        <v>3583</v>
      </c>
      <c r="D43" s="212">
        <v>22</v>
      </c>
      <c r="E43" s="203">
        <v>9172</v>
      </c>
      <c r="F43" s="212">
        <v>16</v>
      </c>
      <c r="G43" s="203">
        <v>5130</v>
      </c>
      <c r="H43" s="212">
        <v>12</v>
      </c>
    </row>
    <row r="44" spans="2:8">
      <c r="B44" s="207" t="s">
        <v>456</v>
      </c>
      <c r="C44" s="208">
        <v>10193</v>
      </c>
      <c r="D44" s="209">
        <v>16</v>
      </c>
      <c r="E44" s="210">
        <v>6508</v>
      </c>
      <c r="F44" s="209">
        <v>21</v>
      </c>
      <c r="G44" s="210">
        <v>2081</v>
      </c>
      <c r="H44" s="209">
        <v>19</v>
      </c>
    </row>
    <row r="45" spans="2:8">
      <c r="B45" s="202" t="s">
        <v>456</v>
      </c>
      <c r="C45" s="203">
        <v>5986</v>
      </c>
      <c r="D45" s="212">
        <v>17</v>
      </c>
      <c r="E45" s="203">
        <v>8247</v>
      </c>
      <c r="F45" s="212">
        <v>15</v>
      </c>
      <c r="G45" s="203">
        <v>6468</v>
      </c>
      <c r="H45" s="212">
        <v>7</v>
      </c>
    </row>
    <row r="46" spans="2:8">
      <c r="B46" s="207" t="s">
        <v>455</v>
      </c>
      <c r="C46" s="208">
        <v>9361</v>
      </c>
      <c r="D46" s="209">
        <v>15</v>
      </c>
      <c r="E46" s="210">
        <v>9662</v>
      </c>
      <c r="F46" s="209">
        <v>15</v>
      </c>
      <c r="G46" s="210">
        <v>4704</v>
      </c>
      <c r="H46" s="209">
        <v>22</v>
      </c>
    </row>
    <row r="47" spans="2:8">
      <c r="B47" s="202" t="s">
        <v>360</v>
      </c>
      <c r="C47" s="203">
        <v>8039</v>
      </c>
      <c r="D47" s="212">
        <v>24</v>
      </c>
      <c r="E47" s="203">
        <v>4880</v>
      </c>
      <c r="F47" s="212">
        <v>18</v>
      </c>
      <c r="G47" s="203">
        <v>2898</v>
      </c>
      <c r="H47" s="212">
        <v>20</v>
      </c>
    </row>
    <row r="48" spans="2:8">
      <c r="B48" s="207" t="s">
        <v>360</v>
      </c>
      <c r="C48" s="208">
        <v>10731</v>
      </c>
      <c r="D48" s="209">
        <v>21</v>
      </c>
      <c r="E48" s="210">
        <v>3555</v>
      </c>
      <c r="F48" s="209">
        <v>18</v>
      </c>
      <c r="G48" s="210">
        <v>1857</v>
      </c>
      <c r="H48" s="209">
        <v>10</v>
      </c>
    </row>
    <row r="49" spans="2:8">
      <c r="B49" s="202" t="s">
        <v>365</v>
      </c>
      <c r="C49" s="203">
        <v>4770</v>
      </c>
      <c r="D49" s="212">
        <v>24</v>
      </c>
      <c r="E49" s="203">
        <v>5403</v>
      </c>
      <c r="F49" s="212">
        <v>21</v>
      </c>
      <c r="G49" s="203">
        <v>2707</v>
      </c>
      <c r="H49" s="212">
        <v>8</v>
      </c>
    </row>
    <row r="50" spans="2:8">
      <c r="B50" s="207" t="s">
        <v>455</v>
      </c>
      <c r="C50" s="208">
        <v>10773</v>
      </c>
      <c r="D50" s="209">
        <v>22</v>
      </c>
      <c r="E50" s="210">
        <v>8407</v>
      </c>
      <c r="F50" s="209">
        <v>15</v>
      </c>
      <c r="G50" s="210">
        <v>3469</v>
      </c>
      <c r="H50" s="209">
        <v>5</v>
      </c>
    </row>
    <row r="51" spans="2:8">
      <c r="B51" s="202" t="s">
        <v>455</v>
      </c>
      <c r="C51" s="203">
        <v>2408</v>
      </c>
      <c r="D51" s="212">
        <v>18</v>
      </c>
      <c r="E51" s="203">
        <v>3116</v>
      </c>
      <c r="F51" s="212">
        <v>17</v>
      </c>
      <c r="G51" s="203">
        <v>1099</v>
      </c>
      <c r="H51" s="212">
        <v>9</v>
      </c>
    </row>
    <row r="52" spans="2:8">
      <c r="B52" s="207" t="s">
        <v>455</v>
      </c>
      <c r="C52" s="208">
        <v>10343</v>
      </c>
      <c r="D52" s="209">
        <v>23</v>
      </c>
      <c r="E52" s="210">
        <v>2538</v>
      </c>
      <c r="F52" s="209">
        <v>20</v>
      </c>
      <c r="G52" s="210">
        <v>4335</v>
      </c>
      <c r="H52" s="209">
        <v>24</v>
      </c>
    </row>
    <row r="53" spans="2:8">
      <c r="B53" s="202" t="s">
        <v>456</v>
      </c>
      <c r="C53" s="203">
        <v>3663</v>
      </c>
      <c r="D53" s="212">
        <v>23</v>
      </c>
      <c r="E53" s="203">
        <v>10814</v>
      </c>
      <c r="F53" s="212">
        <v>23</v>
      </c>
      <c r="G53" s="203">
        <v>3232</v>
      </c>
      <c r="H53" s="212">
        <v>18</v>
      </c>
    </row>
    <row r="54" spans="2:8">
      <c r="B54" s="207" t="s">
        <v>360</v>
      </c>
      <c r="C54" s="208">
        <v>10264</v>
      </c>
      <c r="D54" s="209">
        <v>18</v>
      </c>
      <c r="E54" s="210">
        <v>2377</v>
      </c>
      <c r="F54" s="209">
        <v>20</v>
      </c>
      <c r="G54" s="210">
        <v>4454</v>
      </c>
      <c r="H54" s="209">
        <v>11</v>
      </c>
    </row>
    <row r="55" spans="2:8">
      <c r="B55" s="202" t="s">
        <v>456</v>
      </c>
      <c r="C55" s="203">
        <v>7255</v>
      </c>
      <c r="D55" s="212">
        <v>21</v>
      </c>
      <c r="E55" s="203">
        <v>10324</v>
      </c>
      <c r="F55" s="212">
        <v>17</v>
      </c>
      <c r="G55" s="203">
        <v>3364</v>
      </c>
      <c r="H55" s="212">
        <v>12</v>
      </c>
    </row>
    <row r="56" spans="2:8">
      <c r="B56" s="207" t="s">
        <v>456</v>
      </c>
      <c r="C56" s="208">
        <v>10551</v>
      </c>
      <c r="D56" s="209">
        <v>24</v>
      </c>
      <c r="E56" s="210">
        <v>7029</v>
      </c>
      <c r="F56" s="209">
        <v>16</v>
      </c>
      <c r="G56" s="210">
        <v>1797</v>
      </c>
      <c r="H56" s="209">
        <v>9</v>
      </c>
    </row>
    <row r="57" spans="2:8">
      <c r="B57" s="202" t="s">
        <v>455</v>
      </c>
      <c r="C57" s="203">
        <v>10491</v>
      </c>
      <c r="D57" s="212">
        <v>17</v>
      </c>
      <c r="E57" s="203">
        <v>2889</v>
      </c>
      <c r="F57" s="212">
        <v>24</v>
      </c>
      <c r="G57" s="203">
        <v>3270</v>
      </c>
      <c r="H57" s="212">
        <v>19</v>
      </c>
    </row>
    <row r="58" spans="2:8">
      <c r="B58" s="207" t="s">
        <v>360</v>
      </c>
      <c r="C58" s="208">
        <v>5064</v>
      </c>
      <c r="D58" s="209">
        <v>18</v>
      </c>
      <c r="E58" s="210">
        <v>9628</v>
      </c>
      <c r="F58" s="209">
        <v>16</v>
      </c>
      <c r="G58" s="210">
        <v>5024</v>
      </c>
      <c r="H58" s="209">
        <v>22</v>
      </c>
    </row>
    <row r="59" spans="2:8">
      <c r="B59" s="202" t="s">
        <v>360</v>
      </c>
      <c r="C59" s="203">
        <v>5289</v>
      </c>
      <c r="D59" s="212">
        <v>19</v>
      </c>
      <c r="E59" s="203">
        <v>10157</v>
      </c>
      <c r="F59" s="212">
        <v>18</v>
      </c>
      <c r="G59" s="203">
        <v>1042</v>
      </c>
      <c r="H59" s="212">
        <v>12</v>
      </c>
    </row>
    <row r="60" spans="2:8">
      <c r="B60" s="207" t="s">
        <v>360</v>
      </c>
      <c r="C60" s="208">
        <v>8296</v>
      </c>
      <c r="D60" s="209">
        <v>15</v>
      </c>
      <c r="E60" s="210">
        <v>2749</v>
      </c>
      <c r="F60" s="209">
        <v>17</v>
      </c>
      <c r="G60" s="210">
        <v>2824</v>
      </c>
      <c r="H60" s="209">
        <v>23</v>
      </c>
    </row>
    <row r="61" spans="2:8">
      <c r="B61" s="202" t="s">
        <v>365</v>
      </c>
      <c r="C61" s="203">
        <v>7557</v>
      </c>
      <c r="D61" s="212">
        <v>19</v>
      </c>
      <c r="E61" s="203">
        <v>3895</v>
      </c>
      <c r="F61" s="212">
        <v>15</v>
      </c>
      <c r="G61" s="203">
        <v>1102</v>
      </c>
      <c r="H61" s="212">
        <v>15</v>
      </c>
    </row>
    <row r="62" spans="2:8">
      <c r="B62" s="207" t="s">
        <v>455</v>
      </c>
      <c r="C62" s="208">
        <v>7193</v>
      </c>
      <c r="D62" s="209">
        <v>15</v>
      </c>
      <c r="E62" s="210">
        <v>8798</v>
      </c>
      <c r="F62" s="209">
        <v>15</v>
      </c>
      <c r="G62" s="210">
        <v>3415</v>
      </c>
      <c r="H62" s="209">
        <v>17</v>
      </c>
    </row>
    <row r="63" spans="2:8">
      <c r="B63" s="202" t="s">
        <v>365</v>
      </c>
      <c r="C63" s="203">
        <v>8920</v>
      </c>
      <c r="D63" s="212">
        <v>21</v>
      </c>
      <c r="E63" s="203">
        <v>1541</v>
      </c>
      <c r="F63" s="212">
        <v>22</v>
      </c>
      <c r="G63" s="203">
        <v>4588</v>
      </c>
      <c r="H63" s="212">
        <v>20</v>
      </c>
    </row>
    <row r="64" spans="2:8">
      <c r="B64" s="207" t="s">
        <v>365</v>
      </c>
      <c r="C64" s="208">
        <v>6033</v>
      </c>
      <c r="D64" s="209">
        <v>18</v>
      </c>
      <c r="E64" s="210">
        <v>2516</v>
      </c>
      <c r="F64" s="209">
        <v>19</v>
      </c>
      <c r="G64" s="210">
        <v>2069</v>
      </c>
      <c r="H64" s="209">
        <v>21</v>
      </c>
    </row>
    <row r="65" spans="2:8">
      <c r="B65" s="202" t="s">
        <v>366</v>
      </c>
      <c r="C65" s="203">
        <v>7226</v>
      </c>
      <c r="D65" s="212">
        <v>18</v>
      </c>
      <c r="E65" s="203">
        <v>7709</v>
      </c>
      <c r="F65" s="212">
        <v>20</v>
      </c>
      <c r="G65" s="203">
        <v>4668</v>
      </c>
      <c r="H65" s="212">
        <v>8</v>
      </c>
    </row>
    <row r="66" spans="2:8">
      <c r="B66" s="207" t="s">
        <v>366</v>
      </c>
      <c r="C66" s="208">
        <v>3973</v>
      </c>
      <c r="D66" s="209">
        <v>20</v>
      </c>
      <c r="E66" s="210">
        <v>5599</v>
      </c>
      <c r="F66" s="209">
        <v>19</v>
      </c>
      <c r="G66" s="210">
        <v>5157</v>
      </c>
      <c r="H66" s="209">
        <v>15</v>
      </c>
    </row>
    <row r="67" spans="2:8">
      <c r="B67" s="202" t="s">
        <v>366</v>
      </c>
      <c r="C67" s="203">
        <v>10225</v>
      </c>
      <c r="D67" s="212">
        <v>21</v>
      </c>
      <c r="E67" s="203">
        <v>2355</v>
      </c>
      <c r="F67" s="212">
        <v>18</v>
      </c>
      <c r="G67" s="203">
        <v>5036</v>
      </c>
      <c r="H67" s="212">
        <v>22</v>
      </c>
    </row>
    <row r="68" spans="2:8">
      <c r="B68" s="207" t="s">
        <v>457</v>
      </c>
      <c r="C68" s="208">
        <v>2178</v>
      </c>
      <c r="D68" s="209">
        <v>19</v>
      </c>
      <c r="E68" s="210">
        <v>2989</v>
      </c>
      <c r="F68" s="209">
        <v>21</v>
      </c>
      <c r="G68" s="210">
        <v>6846</v>
      </c>
      <c r="H68" s="209">
        <v>5</v>
      </c>
    </row>
    <row r="69" spans="2:8">
      <c r="B69" s="202" t="s">
        <v>457</v>
      </c>
      <c r="C69" s="203">
        <v>9586</v>
      </c>
      <c r="D69" s="212">
        <v>18</v>
      </c>
      <c r="E69" s="203">
        <v>9358</v>
      </c>
      <c r="F69" s="212">
        <v>19</v>
      </c>
      <c r="G69" s="203">
        <v>2205</v>
      </c>
      <c r="H69" s="212">
        <v>23</v>
      </c>
    </row>
    <row r="70" spans="2:8">
      <c r="B70" s="207" t="s">
        <v>366</v>
      </c>
      <c r="C70" s="208">
        <v>8382</v>
      </c>
      <c r="D70" s="209">
        <v>15</v>
      </c>
      <c r="E70" s="210">
        <v>2595</v>
      </c>
      <c r="F70" s="209">
        <v>24</v>
      </c>
      <c r="G70" s="210">
        <v>1548</v>
      </c>
      <c r="H70" s="209">
        <v>13</v>
      </c>
    </row>
    <row r="71" spans="2:8">
      <c r="B71" s="202" t="s">
        <v>457</v>
      </c>
      <c r="C71" s="203">
        <v>7879</v>
      </c>
      <c r="D71" s="212">
        <v>21</v>
      </c>
      <c r="E71" s="203">
        <v>1978</v>
      </c>
      <c r="F71" s="212">
        <v>17</v>
      </c>
      <c r="G71" s="203">
        <v>6886</v>
      </c>
      <c r="H71" s="212">
        <v>24</v>
      </c>
    </row>
    <row r="72" spans="2:8">
      <c r="B72" s="207" t="s">
        <v>457</v>
      </c>
      <c r="C72" s="208">
        <v>10286</v>
      </c>
      <c r="D72" s="209">
        <v>18</v>
      </c>
      <c r="E72" s="210">
        <v>10891</v>
      </c>
      <c r="F72" s="209">
        <v>23</v>
      </c>
      <c r="G72" s="210">
        <v>5029</v>
      </c>
      <c r="H72" s="209">
        <v>21</v>
      </c>
    </row>
    <row r="73" spans="2:8">
      <c r="B73" s="202" t="s">
        <v>365</v>
      </c>
      <c r="C73" s="203">
        <v>3844</v>
      </c>
      <c r="D73" s="212">
        <v>23</v>
      </c>
      <c r="E73" s="203">
        <v>10660</v>
      </c>
      <c r="F73" s="212">
        <v>15</v>
      </c>
      <c r="G73" s="203">
        <v>6874</v>
      </c>
      <c r="H73" s="212">
        <v>17</v>
      </c>
    </row>
    <row r="74" spans="2:8">
      <c r="B74" s="207" t="s">
        <v>455</v>
      </c>
      <c r="C74" s="208">
        <v>3170</v>
      </c>
      <c r="D74" s="209">
        <v>15</v>
      </c>
      <c r="E74" s="210">
        <v>6680</v>
      </c>
      <c r="F74" s="209">
        <v>18</v>
      </c>
      <c r="G74" s="210">
        <v>1306</v>
      </c>
      <c r="H74" s="209">
        <v>23</v>
      </c>
    </row>
    <row r="75" spans="2:8">
      <c r="B75" s="202" t="s">
        <v>457</v>
      </c>
      <c r="C75" s="203">
        <v>4083</v>
      </c>
      <c r="D75" s="212">
        <v>17</v>
      </c>
      <c r="E75" s="203">
        <v>7622</v>
      </c>
      <c r="F75" s="212">
        <v>16</v>
      </c>
      <c r="G75" s="203">
        <v>2209</v>
      </c>
      <c r="H75" s="212">
        <v>15</v>
      </c>
    </row>
    <row r="76" spans="2:8">
      <c r="B76" s="207" t="s">
        <v>455</v>
      </c>
      <c r="C76" s="208">
        <v>4064</v>
      </c>
      <c r="D76" s="209">
        <v>21</v>
      </c>
      <c r="E76" s="210">
        <v>6354</v>
      </c>
      <c r="F76" s="209">
        <v>15</v>
      </c>
      <c r="G76" s="210">
        <v>5594</v>
      </c>
      <c r="H76" s="209">
        <v>11</v>
      </c>
    </row>
    <row r="77" spans="2:8">
      <c r="B77" s="202" t="s">
        <v>456</v>
      </c>
      <c r="C77" s="203">
        <v>2104</v>
      </c>
      <c r="D77" s="212">
        <v>18</v>
      </c>
      <c r="E77" s="203">
        <v>4568</v>
      </c>
      <c r="F77" s="212">
        <v>19</v>
      </c>
      <c r="G77" s="203">
        <v>6811</v>
      </c>
      <c r="H77" s="212">
        <v>23</v>
      </c>
    </row>
    <row r="78" spans="2:8">
      <c r="B78" s="207" t="s">
        <v>365</v>
      </c>
      <c r="C78" s="208">
        <v>9186</v>
      </c>
      <c r="D78" s="209">
        <v>23</v>
      </c>
      <c r="E78" s="210">
        <v>9109</v>
      </c>
      <c r="F78" s="209">
        <v>23</v>
      </c>
      <c r="G78" s="210">
        <v>2540</v>
      </c>
      <c r="H78" s="209">
        <v>9</v>
      </c>
    </row>
    <row r="79" spans="2:8">
      <c r="B79" s="202" t="s">
        <v>455</v>
      </c>
      <c r="C79" s="203">
        <v>5051</v>
      </c>
      <c r="D79" s="212">
        <v>16</v>
      </c>
      <c r="E79" s="203">
        <v>10846</v>
      </c>
      <c r="F79" s="212">
        <v>19</v>
      </c>
      <c r="G79" s="203">
        <v>2361</v>
      </c>
      <c r="H79" s="212">
        <v>10</v>
      </c>
    </row>
    <row r="80" spans="2:8">
      <c r="B80" s="207" t="s">
        <v>455</v>
      </c>
      <c r="C80" s="208">
        <v>5159</v>
      </c>
      <c r="D80" s="209">
        <v>22</v>
      </c>
      <c r="E80" s="210">
        <v>1348</v>
      </c>
      <c r="F80" s="209">
        <v>15</v>
      </c>
      <c r="G80" s="210">
        <v>5328</v>
      </c>
      <c r="H80" s="209">
        <v>23</v>
      </c>
    </row>
    <row r="81" spans="2:8">
      <c r="B81" s="202" t="s">
        <v>457</v>
      </c>
      <c r="C81" s="203">
        <v>8428</v>
      </c>
      <c r="D81" s="212">
        <v>19</v>
      </c>
      <c r="E81" s="203">
        <v>2479</v>
      </c>
      <c r="F81" s="212">
        <v>24</v>
      </c>
      <c r="G81" s="203">
        <v>2699</v>
      </c>
      <c r="H81" s="212">
        <v>20</v>
      </c>
    </row>
    <row r="82" spans="2:8">
      <c r="B82" s="207" t="s">
        <v>456</v>
      </c>
      <c r="C82" s="208">
        <v>9921</v>
      </c>
      <c r="D82" s="209">
        <v>23</v>
      </c>
      <c r="E82" s="210">
        <v>3819</v>
      </c>
      <c r="F82" s="209">
        <v>16</v>
      </c>
      <c r="G82" s="210">
        <v>5903</v>
      </c>
      <c r="H82" s="209">
        <v>14</v>
      </c>
    </row>
    <row r="83" spans="2:8">
      <c r="B83" s="202" t="s">
        <v>360</v>
      </c>
      <c r="C83" s="203">
        <v>4202</v>
      </c>
      <c r="D83" s="212">
        <v>21</v>
      </c>
      <c r="E83" s="203">
        <v>5561</v>
      </c>
      <c r="F83" s="212">
        <v>22</v>
      </c>
      <c r="G83" s="203">
        <v>5748</v>
      </c>
      <c r="H83" s="212">
        <v>18</v>
      </c>
    </row>
    <row r="84" spans="2:8">
      <c r="B84" s="207" t="s">
        <v>456</v>
      </c>
      <c r="C84" s="208">
        <v>10332</v>
      </c>
      <c r="D84" s="209">
        <v>21</v>
      </c>
      <c r="E84" s="210">
        <v>8827</v>
      </c>
      <c r="F84" s="209">
        <v>18</v>
      </c>
      <c r="G84" s="210">
        <v>6104</v>
      </c>
      <c r="H84" s="209">
        <v>16</v>
      </c>
    </row>
    <row r="85" spans="2:8">
      <c r="B85" s="202" t="s">
        <v>456</v>
      </c>
      <c r="C85" s="203">
        <v>8714</v>
      </c>
      <c r="D85" s="212">
        <v>19</v>
      </c>
      <c r="E85" s="203">
        <v>9835</v>
      </c>
      <c r="F85" s="212">
        <v>20</v>
      </c>
      <c r="G85" s="203">
        <v>6290</v>
      </c>
      <c r="H85" s="212">
        <v>9</v>
      </c>
    </row>
    <row r="86" spans="2:8">
      <c r="B86" s="207" t="s">
        <v>455</v>
      </c>
      <c r="C86" s="208">
        <v>8238</v>
      </c>
      <c r="D86" s="209">
        <v>18</v>
      </c>
      <c r="E86" s="210">
        <v>4852</v>
      </c>
      <c r="F86" s="209">
        <v>19</v>
      </c>
      <c r="G86" s="210">
        <v>3253</v>
      </c>
      <c r="H86" s="209">
        <v>21</v>
      </c>
    </row>
    <row r="87" spans="2:8">
      <c r="B87" s="202" t="s">
        <v>360</v>
      </c>
      <c r="C87" s="203">
        <v>3222</v>
      </c>
      <c r="D87" s="212">
        <v>19</v>
      </c>
      <c r="E87" s="203">
        <v>8651</v>
      </c>
      <c r="F87" s="212">
        <v>16</v>
      </c>
      <c r="G87" s="203">
        <v>3706</v>
      </c>
      <c r="H87" s="212">
        <v>21</v>
      </c>
    </row>
    <row r="88" spans="2:8">
      <c r="B88" s="213" t="s">
        <v>360</v>
      </c>
      <c r="C88" s="214">
        <v>2726</v>
      </c>
      <c r="D88" s="215">
        <v>18</v>
      </c>
      <c r="E88" s="216">
        <v>6342</v>
      </c>
      <c r="F88" s="215">
        <v>18</v>
      </c>
      <c r="G88" s="217">
        <v>1194</v>
      </c>
      <c r="H88" s="215">
        <v>10</v>
      </c>
    </row>
    <row r="89" spans="2:8">
      <c r="C89" s="218"/>
      <c r="D89" s="218"/>
      <c r="E89" s="218"/>
      <c r="F89" s="218"/>
    </row>
  </sheetData>
  <mergeCells count="9">
    <mergeCell ref="B3:C3"/>
    <mergeCell ref="O8:P8"/>
    <mergeCell ref="Q8:R8"/>
    <mergeCell ref="S8:T8"/>
    <mergeCell ref="C7:D7"/>
    <mergeCell ref="E7:F7"/>
    <mergeCell ref="K8:L8"/>
    <mergeCell ref="M8:N8"/>
    <mergeCell ref="G7:H7"/>
  </mergeCells>
  <phoneticPr fontId="1" type="noConversion"/>
  <hyperlinks>
    <hyperlink ref="B1" location="MENU!A1" display="powrót"/>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dimension ref="A1:N49"/>
  <sheetViews>
    <sheetView workbookViewId="0"/>
  </sheetViews>
  <sheetFormatPr defaultRowHeight="12.75"/>
  <cols>
    <col min="1" max="1" width="7.85546875" style="219" customWidth="1"/>
    <col min="2" max="2" width="4.85546875" style="219" customWidth="1"/>
    <col min="3" max="3" width="12.140625" style="219" customWidth="1"/>
    <col min="4" max="4" width="13.140625" style="219" customWidth="1"/>
    <col min="5" max="5" width="11" style="219" customWidth="1"/>
    <col min="6" max="6" width="10.28515625" style="219" customWidth="1"/>
    <col min="7" max="7" width="13.28515625" style="219" customWidth="1"/>
    <col min="8" max="8" width="10.5703125" style="219" customWidth="1"/>
    <col min="9" max="9" width="14.85546875" style="219" customWidth="1"/>
    <col min="10" max="10" width="13.7109375" style="219" customWidth="1"/>
    <col min="11" max="16384" width="9.140625" style="219"/>
  </cols>
  <sheetData>
    <row r="1" spans="1:10">
      <c r="A1" s="118" t="s">
        <v>283</v>
      </c>
    </row>
    <row r="3" spans="1:10" ht="15.75">
      <c r="B3" s="220" t="s">
        <v>458</v>
      </c>
    </row>
    <row r="4" spans="1:10" ht="9.75" customHeight="1">
      <c r="B4" s="220"/>
    </row>
    <row r="5" spans="1:10">
      <c r="B5" s="221" t="s">
        <v>459</v>
      </c>
    </row>
    <row r="6" spans="1:10" ht="13.5" thickBot="1">
      <c r="B6" s="221" t="s">
        <v>460</v>
      </c>
    </row>
    <row r="7" spans="1:10">
      <c r="I7" s="355" t="s">
        <v>461</v>
      </c>
      <c r="J7" s="356"/>
    </row>
    <row r="8" spans="1:10">
      <c r="I8" s="222"/>
      <c r="J8" s="223"/>
    </row>
    <row r="9" spans="1:10">
      <c r="B9" s="224" t="s">
        <v>462</v>
      </c>
      <c r="G9" s="225" t="s">
        <v>463</v>
      </c>
      <c r="I9" s="357" t="s">
        <v>464</v>
      </c>
      <c r="J9" s="358"/>
    </row>
    <row r="10" spans="1:10">
      <c r="C10" s="224" t="s">
        <v>465</v>
      </c>
      <c r="D10" s="226"/>
      <c r="E10" s="354" t="s">
        <v>466</v>
      </c>
      <c r="F10" s="354"/>
      <c r="G10" s="228">
        <v>1.7</v>
      </c>
      <c r="I10" s="222"/>
      <c r="J10" s="223"/>
    </row>
    <row r="11" spans="1:10">
      <c r="C11" s="224" t="s">
        <v>467</v>
      </c>
      <c r="D11" s="226"/>
      <c r="E11" s="354" t="s">
        <v>466</v>
      </c>
      <c r="F11" s="354"/>
      <c r="G11" s="228">
        <v>4.5999999999999996</v>
      </c>
      <c r="I11" s="229" t="s">
        <v>468</v>
      </c>
      <c r="J11" s="230" t="s">
        <v>469</v>
      </c>
    </row>
    <row r="12" spans="1:10" ht="13.5" thickBot="1">
      <c r="C12" s="224" t="s">
        <v>470</v>
      </c>
      <c r="D12" s="226"/>
      <c r="E12" s="354" t="s">
        <v>466</v>
      </c>
      <c r="F12" s="354"/>
      <c r="G12" s="228">
        <v>7.0000000000000007E-2</v>
      </c>
      <c r="I12" s="231">
        <v>0.6</v>
      </c>
      <c r="J12" s="232">
        <v>0.5</v>
      </c>
    </row>
    <row r="13" spans="1:10">
      <c r="C13" s="224"/>
      <c r="D13" s="226"/>
      <c r="E13" s="227"/>
      <c r="F13" s="227"/>
      <c r="G13" s="233"/>
      <c r="I13" s="234"/>
      <c r="J13" s="235"/>
    </row>
    <row r="14" spans="1:10">
      <c r="B14" s="236" t="s">
        <v>471</v>
      </c>
    </row>
    <row r="15" spans="1:10">
      <c r="C15" s="237" t="s">
        <v>472</v>
      </c>
      <c r="D15" s="236"/>
      <c r="E15" s="353" t="s">
        <v>466</v>
      </c>
      <c r="F15" s="353"/>
      <c r="G15" s="238">
        <v>0.92</v>
      </c>
    </row>
    <row r="16" spans="1:10">
      <c r="C16" s="237" t="s">
        <v>473</v>
      </c>
      <c r="D16" s="236"/>
      <c r="E16" s="353" t="s">
        <v>466</v>
      </c>
      <c r="F16" s="353"/>
      <c r="G16" s="238">
        <v>5.54</v>
      </c>
    </row>
    <row r="19" spans="2:14" s="239" customFormat="1" ht="29.25" customHeight="1">
      <c r="B19" s="240" t="s">
        <v>474</v>
      </c>
      <c r="C19" s="240" t="s">
        <v>404</v>
      </c>
      <c r="D19" s="240" t="s">
        <v>405</v>
      </c>
      <c r="E19" s="241" t="s">
        <v>475</v>
      </c>
      <c r="F19" s="240" t="s">
        <v>476</v>
      </c>
      <c r="G19" s="241" t="s">
        <v>477</v>
      </c>
      <c r="H19" s="241" t="s">
        <v>478</v>
      </c>
      <c r="I19" s="241" t="s">
        <v>479</v>
      </c>
      <c r="J19" s="241" t="s">
        <v>480</v>
      </c>
      <c r="K19" s="240" t="s">
        <v>481</v>
      </c>
      <c r="L19" s="240" t="s">
        <v>461</v>
      </c>
      <c r="M19" s="240" t="s">
        <v>482</v>
      </c>
      <c r="N19" s="240" t="s">
        <v>483</v>
      </c>
    </row>
    <row r="20" spans="2:14">
      <c r="B20" s="242">
        <v>1</v>
      </c>
      <c r="C20" s="243" t="s">
        <v>153</v>
      </c>
      <c r="D20" s="243" t="s">
        <v>58</v>
      </c>
      <c r="E20" s="242">
        <v>2</v>
      </c>
      <c r="F20" s="244">
        <v>45.2</v>
      </c>
      <c r="G20" s="244">
        <v>18.100000000000001</v>
      </c>
      <c r="H20" s="244">
        <v>19.2</v>
      </c>
      <c r="I20" s="244">
        <v>15.2</v>
      </c>
      <c r="J20" s="244">
        <v>18.3</v>
      </c>
      <c r="K20" s="242"/>
      <c r="L20" s="242"/>
      <c r="M20" s="242"/>
      <c r="N20" s="242"/>
    </row>
    <row r="21" spans="2:14">
      <c r="B21" s="242">
        <v>2</v>
      </c>
      <c r="C21" s="243" t="s">
        <v>484</v>
      </c>
      <c r="D21" s="243" t="s">
        <v>144</v>
      </c>
      <c r="E21" s="242">
        <v>4</v>
      </c>
      <c r="F21" s="244">
        <v>38.9</v>
      </c>
      <c r="G21" s="244">
        <v>17.3</v>
      </c>
      <c r="H21" s="244">
        <v>20</v>
      </c>
      <c r="I21" s="244">
        <v>13.2</v>
      </c>
      <c r="J21" s="244">
        <v>18.100000000000001</v>
      </c>
      <c r="K21" s="242"/>
      <c r="L21" s="242"/>
      <c r="M21" s="242"/>
      <c r="N21" s="242"/>
    </row>
    <row r="22" spans="2:14">
      <c r="B22" s="242">
        <v>3</v>
      </c>
      <c r="C22" s="243" t="s">
        <v>196</v>
      </c>
      <c r="D22" s="243" t="s">
        <v>72</v>
      </c>
      <c r="E22" s="242">
        <v>4</v>
      </c>
      <c r="F22" s="244">
        <v>38.9</v>
      </c>
      <c r="G22" s="244">
        <v>18</v>
      </c>
      <c r="H22" s="244">
        <v>26.3</v>
      </c>
      <c r="I22" s="244">
        <v>19</v>
      </c>
      <c r="J22" s="244">
        <v>19.3</v>
      </c>
      <c r="K22" s="242"/>
      <c r="L22" s="242"/>
      <c r="M22" s="242"/>
      <c r="N22" s="242"/>
    </row>
    <row r="23" spans="2:14">
      <c r="B23" s="242">
        <v>4</v>
      </c>
      <c r="C23" s="243" t="s">
        <v>485</v>
      </c>
      <c r="D23" s="243" t="s">
        <v>174</v>
      </c>
      <c r="E23" s="242">
        <v>2</v>
      </c>
      <c r="F23" s="244">
        <v>72</v>
      </c>
      <c r="G23" s="244">
        <v>19</v>
      </c>
      <c r="H23" s="244">
        <v>24</v>
      </c>
      <c r="I23" s="244">
        <v>24</v>
      </c>
      <c r="J23" s="244">
        <v>26.7</v>
      </c>
      <c r="K23" s="242"/>
      <c r="L23" s="242"/>
      <c r="M23" s="242"/>
      <c r="N23" s="242"/>
    </row>
    <row r="24" spans="2:14">
      <c r="B24" s="242">
        <v>5</v>
      </c>
      <c r="C24" s="243" t="s">
        <v>486</v>
      </c>
      <c r="D24" s="243" t="s">
        <v>487</v>
      </c>
      <c r="E24" s="242">
        <v>1</v>
      </c>
      <c r="F24" s="244">
        <v>41.7</v>
      </c>
      <c r="G24" s="244">
        <v>19.2</v>
      </c>
      <c r="H24" s="244">
        <v>25.3</v>
      </c>
      <c r="I24" s="244">
        <v>20.100000000000001</v>
      </c>
      <c r="J24" s="244">
        <v>27.9</v>
      </c>
      <c r="K24" s="242"/>
      <c r="L24" s="242"/>
      <c r="M24" s="242"/>
      <c r="N24" s="242"/>
    </row>
    <row r="25" spans="2:14">
      <c r="B25" s="242">
        <v>6</v>
      </c>
      <c r="C25" s="243" t="s">
        <v>488</v>
      </c>
      <c r="D25" s="243" t="s">
        <v>489</v>
      </c>
      <c r="E25" s="242">
        <v>1</v>
      </c>
      <c r="F25" s="244">
        <v>84</v>
      </c>
      <c r="G25" s="244">
        <v>18.5</v>
      </c>
      <c r="H25" s="244">
        <v>25.3</v>
      </c>
      <c r="I25" s="244">
        <v>17.399999999999999</v>
      </c>
      <c r="J25" s="244">
        <v>23.4</v>
      </c>
      <c r="K25" s="242"/>
      <c r="L25" s="242"/>
      <c r="M25" s="242"/>
      <c r="N25" s="242"/>
    </row>
    <row r="26" spans="2:14">
      <c r="B26" s="242">
        <v>7</v>
      </c>
      <c r="C26" s="243" t="s">
        <v>196</v>
      </c>
      <c r="D26" s="243" t="s">
        <v>64</v>
      </c>
      <c r="E26" s="242">
        <v>5</v>
      </c>
      <c r="F26" s="244">
        <v>57.7</v>
      </c>
      <c r="G26" s="244">
        <v>27</v>
      </c>
      <c r="H26" s="244">
        <v>33.4</v>
      </c>
      <c r="I26" s="244">
        <v>28.3</v>
      </c>
      <c r="J26" s="244">
        <v>33.700000000000003</v>
      </c>
      <c r="K26" s="242"/>
      <c r="L26" s="242"/>
      <c r="M26" s="242"/>
      <c r="N26" s="242"/>
    </row>
    <row r="27" spans="2:14">
      <c r="B27" s="242">
        <v>8</v>
      </c>
      <c r="C27" s="243" t="s">
        <v>490</v>
      </c>
      <c r="D27" s="243" t="s">
        <v>491</v>
      </c>
      <c r="E27" s="242">
        <v>6</v>
      </c>
      <c r="F27" s="244">
        <v>62.4</v>
      </c>
      <c r="G27" s="244">
        <v>20.100000000000001</v>
      </c>
      <c r="H27" s="244">
        <v>26.4</v>
      </c>
      <c r="I27" s="244">
        <v>18.899999999999999</v>
      </c>
      <c r="J27" s="244">
        <v>26.3</v>
      </c>
      <c r="K27" s="242"/>
      <c r="L27" s="242"/>
      <c r="M27" s="242"/>
      <c r="N27" s="242"/>
    </row>
    <row r="28" spans="2:14">
      <c r="B28" s="242">
        <v>9</v>
      </c>
      <c r="C28" s="243" t="s">
        <v>134</v>
      </c>
      <c r="D28" s="243" t="s">
        <v>492</v>
      </c>
      <c r="E28" s="242">
        <v>3</v>
      </c>
      <c r="F28" s="244">
        <v>62.4</v>
      </c>
      <c r="G28" s="244">
        <v>19.3</v>
      </c>
      <c r="H28" s="244">
        <v>24.9</v>
      </c>
      <c r="I28" s="244">
        <v>19.100000000000001</v>
      </c>
      <c r="J28" s="244">
        <v>29</v>
      </c>
      <c r="K28" s="242"/>
      <c r="L28" s="242"/>
      <c r="M28" s="242"/>
      <c r="N28" s="242"/>
    </row>
    <row r="29" spans="2:14">
      <c r="B29" s="242">
        <v>10</v>
      </c>
      <c r="C29" s="243" t="s">
        <v>493</v>
      </c>
      <c r="D29" s="243" t="s">
        <v>142</v>
      </c>
      <c r="E29" s="242">
        <v>3</v>
      </c>
      <c r="F29" s="244">
        <v>72</v>
      </c>
      <c r="G29" s="244">
        <v>28.1</v>
      </c>
      <c r="H29" s="244">
        <v>34.1</v>
      </c>
      <c r="I29" s="244">
        <v>18.2</v>
      </c>
      <c r="J29" s="244">
        <v>25.3</v>
      </c>
      <c r="K29" s="242"/>
      <c r="L29" s="242"/>
      <c r="M29" s="242"/>
      <c r="N29" s="242"/>
    </row>
    <row r="32" spans="2:14">
      <c r="B32" s="245"/>
      <c r="C32" s="245"/>
      <c r="D32" s="245"/>
      <c r="E32" s="245"/>
      <c r="F32" s="245"/>
      <c r="G32" s="245"/>
      <c r="H32" s="245"/>
      <c r="I32" s="245"/>
      <c r="J32" s="245"/>
      <c r="K32" s="245"/>
    </row>
    <row r="34" spans="2:3">
      <c r="B34" s="246"/>
    </row>
    <row r="35" spans="2:3">
      <c r="B35" s="246"/>
    </row>
    <row r="36" spans="2:3">
      <c r="B36" s="246"/>
    </row>
    <row r="37" spans="2:3">
      <c r="B37" s="246"/>
    </row>
    <row r="38" spans="2:3">
      <c r="B38" s="246"/>
    </row>
    <row r="39" spans="2:3">
      <c r="B39" s="246"/>
    </row>
    <row r="40" spans="2:3">
      <c r="B40" s="246"/>
    </row>
    <row r="41" spans="2:3">
      <c r="B41" s="246"/>
    </row>
    <row r="42" spans="2:3">
      <c r="B42" s="246"/>
    </row>
    <row r="43" spans="2:3">
      <c r="B43" s="246"/>
    </row>
    <row r="44" spans="2:3">
      <c r="B44" s="246"/>
    </row>
    <row r="45" spans="2:3">
      <c r="B45" s="246"/>
    </row>
    <row r="46" spans="2:3">
      <c r="B46" s="246"/>
      <c r="C46" s="246"/>
    </row>
    <row r="47" spans="2:3">
      <c r="B47" s="246"/>
      <c r="C47" s="246"/>
    </row>
    <row r="49" spans="2:2">
      <c r="B49" s="246"/>
    </row>
  </sheetData>
  <mergeCells count="7">
    <mergeCell ref="E16:F16"/>
    <mergeCell ref="E12:F12"/>
    <mergeCell ref="I7:J7"/>
    <mergeCell ref="I9:J9"/>
    <mergeCell ref="E15:F15"/>
    <mergeCell ref="E10:F10"/>
    <mergeCell ref="E11:F11"/>
  </mergeCells>
  <phoneticPr fontId="17" type="noConversion"/>
  <hyperlinks>
    <hyperlink ref="A1" location="MENU!A1" display="powrót"/>
  </hyperlinks>
  <printOptions gridLines="1" gridLinesSet="0"/>
  <pageMargins left="0.75" right="0.75" top="1" bottom="1" header="0.5" footer="0.5"/>
  <pageSetup paperSize="9" orientation="portrait" r:id="rId1"/>
  <headerFooter alignWithMargins="0">
    <oddHeader>&amp;A</oddHeader>
    <oddFooter>Strona &amp;P</oddFooter>
  </headerFooter>
</worksheet>
</file>

<file path=xl/worksheets/sheet3.xml><?xml version="1.0" encoding="utf-8"?>
<worksheet xmlns="http://schemas.openxmlformats.org/spreadsheetml/2006/main" xmlns:r="http://schemas.openxmlformats.org/officeDocument/2006/relationships">
  <dimension ref="B1:K29"/>
  <sheetViews>
    <sheetView topLeftCell="A8" workbookViewId="0">
      <selection activeCell="H13" sqref="H13"/>
    </sheetView>
  </sheetViews>
  <sheetFormatPr defaultRowHeight="12.75"/>
  <cols>
    <col min="1" max="1" width="5" customWidth="1"/>
    <col min="2" max="2" width="7.7109375" style="9" customWidth="1"/>
    <col min="3" max="3" width="27.42578125" customWidth="1"/>
    <col min="4" max="4" width="12" customWidth="1"/>
    <col min="5" max="5" width="12.140625" customWidth="1"/>
    <col min="6" max="6" width="13" customWidth="1"/>
    <col min="7" max="7" width="12.85546875" customWidth="1"/>
    <col min="8" max="8" width="17.140625" customWidth="1"/>
  </cols>
  <sheetData>
    <row r="1" spans="2:11">
      <c r="B1" s="108" t="s">
        <v>283</v>
      </c>
    </row>
    <row r="6" spans="2:11">
      <c r="C6" s="10" t="s">
        <v>18</v>
      </c>
    </row>
    <row r="7" spans="2:11" ht="13.5" thickBot="1"/>
    <row r="8" spans="2:11" ht="18" customHeight="1" thickTop="1">
      <c r="B8" s="302" t="s">
        <v>1</v>
      </c>
      <c r="C8" s="304" t="s">
        <v>19</v>
      </c>
      <c r="D8" s="300" t="s">
        <v>20</v>
      </c>
      <c r="E8" s="301"/>
      <c r="F8" s="301"/>
      <c r="G8" s="301"/>
      <c r="H8" s="301"/>
      <c r="I8" s="14"/>
      <c r="J8" s="14"/>
      <c r="K8" s="14"/>
    </row>
    <row r="9" spans="2:11" ht="28.5" customHeight="1">
      <c r="B9" s="303"/>
      <c r="C9" s="305"/>
      <c r="D9" s="12" t="s">
        <v>21</v>
      </c>
      <c r="E9" s="12" t="s">
        <v>22</v>
      </c>
      <c r="F9" s="12" t="s">
        <v>23</v>
      </c>
      <c r="G9" s="12" t="s">
        <v>24</v>
      </c>
      <c r="H9" s="12" t="s">
        <v>25</v>
      </c>
      <c r="I9" s="14"/>
      <c r="J9" s="14"/>
      <c r="K9" s="14"/>
    </row>
    <row r="10" spans="2:11" ht="15" customHeight="1">
      <c r="B10" s="16">
        <v>1</v>
      </c>
      <c r="C10" s="17" t="s">
        <v>26</v>
      </c>
      <c r="D10" s="18">
        <v>2</v>
      </c>
      <c r="E10" s="18">
        <v>6</v>
      </c>
      <c r="F10" s="18">
        <v>5</v>
      </c>
      <c r="G10" s="18">
        <v>4</v>
      </c>
      <c r="H10" s="18">
        <v>4</v>
      </c>
    </row>
    <row r="11" spans="2:11" ht="15" customHeight="1">
      <c r="B11" s="16">
        <v>2</v>
      </c>
      <c r="C11" s="17" t="s">
        <v>27</v>
      </c>
      <c r="D11" s="18">
        <v>1</v>
      </c>
      <c r="E11" s="18">
        <v>4</v>
      </c>
      <c r="F11" s="18">
        <v>4</v>
      </c>
      <c r="G11" s="18">
        <v>4</v>
      </c>
      <c r="H11" s="18">
        <v>4</v>
      </c>
    </row>
    <row r="12" spans="2:11" ht="15" customHeight="1">
      <c r="B12" s="16">
        <v>3</v>
      </c>
      <c r="C12" s="17" t="s">
        <v>28</v>
      </c>
      <c r="D12" s="18">
        <v>4</v>
      </c>
      <c r="E12" s="18">
        <v>5</v>
      </c>
      <c r="F12" s="18">
        <v>3</v>
      </c>
      <c r="G12" s="18">
        <v>5</v>
      </c>
      <c r="H12" s="18">
        <v>3</v>
      </c>
    </row>
    <row r="13" spans="2:11" ht="15" customHeight="1">
      <c r="B13" s="16">
        <v>4</v>
      </c>
      <c r="C13" s="17" t="s">
        <v>29</v>
      </c>
      <c r="D13" s="18">
        <v>5</v>
      </c>
      <c r="E13" s="18">
        <v>2</v>
      </c>
      <c r="F13" s="18">
        <v>3</v>
      </c>
      <c r="G13" s="18">
        <v>2</v>
      </c>
      <c r="H13" s="18">
        <v>2</v>
      </c>
    </row>
    <row r="14" spans="2:11" ht="15" customHeight="1">
      <c r="B14" s="16">
        <v>5</v>
      </c>
      <c r="C14" s="17" t="s">
        <v>30</v>
      </c>
      <c r="D14" s="18">
        <v>2</v>
      </c>
      <c r="E14" s="18">
        <v>1</v>
      </c>
      <c r="F14" s="18">
        <v>1</v>
      </c>
      <c r="G14" s="18">
        <v>1</v>
      </c>
      <c r="H14" s="18">
        <v>5</v>
      </c>
    </row>
    <row r="15" spans="2:11" ht="15" customHeight="1">
      <c r="B15" s="16">
        <v>6</v>
      </c>
      <c r="C15" s="17" t="s">
        <v>31</v>
      </c>
      <c r="D15" s="18">
        <v>4</v>
      </c>
      <c r="E15" s="18">
        <v>4</v>
      </c>
      <c r="F15" s="18">
        <v>1</v>
      </c>
      <c r="G15" s="18">
        <v>4</v>
      </c>
      <c r="H15" s="18">
        <v>6</v>
      </c>
    </row>
    <row r="16" spans="2:11" ht="15" customHeight="1">
      <c r="B16" s="16">
        <v>7</v>
      </c>
      <c r="C16" s="17" t="s">
        <v>32</v>
      </c>
      <c r="D16" s="18">
        <v>5</v>
      </c>
      <c r="E16" s="18">
        <v>6</v>
      </c>
      <c r="F16" s="18">
        <v>2</v>
      </c>
      <c r="G16" s="18">
        <v>6</v>
      </c>
      <c r="H16" s="18">
        <v>3</v>
      </c>
    </row>
    <row r="17" spans="2:8" ht="15" customHeight="1">
      <c r="B17" s="16">
        <v>8</v>
      </c>
      <c r="C17" s="17" t="s">
        <v>33</v>
      </c>
      <c r="D17" s="18">
        <v>2</v>
      </c>
      <c r="E17" s="18">
        <v>4</v>
      </c>
      <c r="F17" s="18">
        <v>4</v>
      </c>
      <c r="G17" s="18">
        <v>4</v>
      </c>
      <c r="H17" s="18">
        <v>2</v>
      </c>
    </row>
    <row r="18" spans="2:8" ht="15" customHeight="1">
      <c r="B18" s="16">
        <v>9</v>
      </c>
      <c r="C18" s="17" t="s">
        <v>34</v>
      </c>
      <c r="D18" s="18">
        <v>1</v>
      </c>
      <c r="E18" s="18">
        <v>2</v>
      </c>
      <c r="F18" s="18">
        <v>3</v>
      </c>
      <c r="G18" s="18">
        <v>2</v>
      </c>
      <c r="H18" s="18">
        <v>4</v>
      </c>
    </row>
    <row r="19" spans="2:8" ht="15" customHeight="1">
      <c r="B19" s="16">
        <v>10</v>
      </c>
      <c r="C19" s="17" t="s">
        <v>35</v>
      </c>
      <c r="D19" s="18">
        <v>4</v>
      </c>
      <c r="E19" s="18">
        <v>3</v>
      </c>
      <c r="F19" s="18">
        <v>2</v>
      </c>
      <c r="G19" s="18">
        <v>1</v>
      </c>
      <c r="H19" s="18">
        <v>4</v>
      </c>
    </row>
    <row r="20" spans="2:8" ht="15" customHeight="1">
      <c r="B20" s="16">
        <v>11</v>
      </c>
      <c r="C20" s="17" t="s">
        <v>36</v>
      </c>
      <c r="D20" s="18">
        <v>3</v>
      </c>
      <c r="E20" s="18">
        <v>4</v>
      </c>
      <c r="F20" s="18">
        <v>5</v>
      </c>
      <c r="G20" s="18">
        <v>4</v>
      </c>
      <c r="H20" s="18">
        <v>3</v>
      </c>
    </row>
    <row r="21" spans="2:8" ht="15" customHeight="1">
      <c r="B21" s="16">
        <v>12</v>
      </c>
      <c r="C21" s="17" t="s">
        <v>37</v>
      </c>
      <c r="D21" s="18">
        <v>2</v>
      </c>
      <c r="E21" s="18">
        <v>6</v>
      </c>
      <c r="F21" s="18">
        <v>6</v>
      </c>
      <c r="G21" s="18">
        <v>3</v>
      </c>
      <c r="H21" s="18">
        <v>2</v>
      </c>
    </row>
    <row r="22" spans="2:8" ht="15" customHeight="1">
      <c r="B22" s="16">
        <v>13</v>
      </c>
      <c r="C22" s="17" t="s">
        <v>38</v>
      </c>
      <c r="D22" s="18">
        <v>5</v>
      </c>
      <c r="E22" s="18">
        <v>3</v>
      </c>
      <c r="F22" s="18">
        <v>3</v>
      </c>
      <c r="G22" s="18">
        <v>2</v>
      </c>
      <c r="H22" s="18">
        <v>5</v>
      </c>
    </row>
    <row r="23" spans="2:8" ht="15" customHeight="1">
      <c r="B23" s="16">
        <v>14</v>
      </c>
      <c r="C23" s="17" t="s">
        <v>39</v>
      </c>
      <c r="D23" s="18">
        <v>6</v>
      </c>
      <c r="E23" s="18">
        <v>3</v>
      </c>
      <c r="F23" s="18">
        <v>2</v>
      </c>
      <c r="G23" s="18">
        <v>5</v>
      </c>
      <c r="H23" s="18">
        <v>6</v>
      </c>
    </row>
    <row r="24" spans="2:8" ht="15" customHeight="1">
      <c r="B24" s="16">
        <v>15</v>
      </c>
      <c r="C24" s="17" t="s">
        <v>40</v>
      </c>
      <c r="D24" s="18">
        <v>3</v>
      </c>
      <c r="E24" s="18">
        <v>3</v>
      </c>
      <c r="F24" s="18">
        <v>4</v>
      </c>
      <c r="G24" s="18">
        <v>6</v>
      </c>
      <c r="H24" s="18">
        <v>3</v>
      </c>
    </row>
    <row r="25" spans="2:8" ht="15" customHeight="1">
      <c r="B25" s="16">
        <v>16</v>
      </c>
      <c r="C25" s="17" t="s">
        <v>41</v>
      </c>
      <c r="D25" s="18">
        <v>2</v>
      </c>
      <c r="E25" s="18">
        <v>2</v>
      </c>
      <c r="F25" s="18">
        <v>6</v>
      </c>
      <c r="G25" s="18">
        <v>2</v>
      </c>
      <c r="H25" s="18">
        <v>2</v>
      </c>
    </row>
    <row r="26" spans="2:8" ht="15" customHeight="1">
      <c r="B26" s="16">
        <v>17</v>
      </c>
      <c r="C26" s="17" t="s">
        <v>42</v>
      </c>
      <c r="D26" s="18">
        <v>4</v>
      </c>
      <c r="E26" s="18">
        <v>4</v>
      </c>
      <c r="F26" s="18">
        <v>4</v>
      </c>
      <c r="G26" s="18">
        <v>1</v>
      </c>
      <c r="H26" s="18">
        <v>4</v>
      </c>
    </row>
    <row r="27" spans="2:8" ht="15" customHeight="1">
      <c r="B27" s="16">
        <v>18</v>
      </c>
      <c r="C27" s="17" t="s">
        <v>43</v>
      </c>
      <c r="D27" s="18">
        <v>6</v>
      </c>
      <c r="E27" s="18">
        <v>3</v>
      </c>
      <c r="F27" s="18">
        <v>2</v>
      </c>
      <c r="G27" s="18">
        <v>4</v>
      </c>
      <c r="H27" s="18">
        <v>3</v>
      </c>
    </row>
    <row r="28" spans="2:8" ht="15" customHeight="1">
      <c r="B28" s="16">
        <v>19</v>
      </c>
      <c r="C28" s="17" t="s">
        <v>44</v>
      </c>
      <c r="D28" s="18">
        <v>1</v>
      </c>
      <c r="E28" s="18">
        <v>3</v>
      </c>
      <c r="F28" s="18">
        <v>4</v>
      </c>
      <c r="G28" s="18">
        <v>4</v>
      </c>
      <c r="H28" s="18">
        <v>3</v>
      </c>
    </row>
    <row r="29" spans="2:8">
      <c r="C29" s="19"/>
    </row>
  </sheetData>
  <mergeCells count="3">
    <mergeCell ref="D8:H8"/>
    <mergeCell ref="B8:B9"/>
    <mergeCell ref="C8:C9"/>
  </mergeCells>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30.xml><?xml version="1.0" encoding="utf-8"?>
<worksheet xmlns="http://schemas.openxmlformats.org/spreadsheetml/2006/main" xmlns:r="http://schemas.openxmlformats.org/officeDocument/2006/relationships">
  <dimension ref="B1:L22"/>
  <sheetViews>
    <sheetView workbookViewId="0">
      <selection activeCell="B1" sqref="B1"/>
    </sheetView>
  </sheetViews>
  <sheetFormatPr defaultRowHeight="12.75"/>
  <cols>
    <col min="1" max="1" width="4.140625" style="247" customWidth="1"/>
    <col min="2" max="2" width="25.7109375" style="247" customWidth="1"/>
    <col min="3" max="3" width="12.28515625" style="247" bestFit="1" customWidth="1"/>
    <col min="4" max="4" width="9.140625" style="247"/>
    <col min="5" max="5" width="4.42578125" style="247" customWidth="1"/>
    <col min="6" max="6" width="11" style="247" customWidth="1"/>
    <col min="7" max="12" width="11.28515625" style="247" bestFit="1" customWidth="1"/>
    <col min="13" max="16384" width="9.140625" style="247"/>
  </cols>
  <sheetData>
    <row r="1" spans="2:12">
      <c r="B1" s="118" t="s">
        <v>283</v>
      </c>
    </row>
    <row r="3" spans="2:12" ht="13.5" thickBot="1"/>
    <row r="4" spans="2:12" ht="43.5" customHeight="1" thickBot="1">
      <c r="B4" s="248" t="s">
        <v>401</v>
      </c>
      <c r="G4" s="361" t="s">
        <v>496</v>
      </c>
      <c r="H4" s="362"/>
      <c r="I4" s="362"/>
      <c r="J4" s="363"/>
    </row>
    <row r="6" spans="2:12">
      <c r="B6" s="249"/>
      <c r="C6" s="249" t="s">
        <v>497</v>
      </c>
    </row>
    <row r="8" spans="2:12" ht="13.5" thickBot="1"/>
    <row r="9" spans="2:12" ht="13.5" thickTop="1">
      <c r="B9" s="365" t="s">
        <v>498</v>
      </c>
      <c r="C9" s="366"/>
      <c r="F9" s="250" t="s">
        <v>499</v>
      </c>
    </row>
    <row r="10" spans="2:12" ht="13.5" thickBot="1">
      <c r="B10" s="367"/>
      <c r="C10" s="368"/>
    </row>
    <row r="11" spans="2:12" ht="13.5" thickTop="1">
      <c r="G11" s="364" t="s">
        <v>500</v>
      </c>
      <c r="H11" s="364"/>
      <c r="I11" s="364"/>
      <c r="J11" s="364"/>
      <c r="K11" s="364"/>
      <c r="L11" s="364"/>
    </row>
    <row r="12" spans="2:12">
      <c r="B12" s="359" t="s">
        <v>501</v>
      </c>
      <c r="C12" s="359"/>
      <c r="F12" s="251"/>
      <c r="G12" s="252">
        <v>0.75</v>
      </c>
      <c r="H12" s="252">
        <v>0.8</v>
      </c>
      <c r="I12" s="252">
        <v>0.85</v>
      </c>
      <c r="J12" s="252">
        <v>0.9</v>
      </c>
      <c r="K12" s="252">
        <v>0.95</v>
      </c>
      <c r="L12" s="252">
        <v>1</v>
      </c>
    </row>
    <row r="13" spans="2:12">
      <c r="B13" s="253" t="s">
        <v>502</v>
      </c>
      <c r="C13" s="254">
        <v>10000</v>
      </c>
      <c r="E13" s="360" t="s">
        <v>503</v>
      </c>
      <c r="F13" s="252">
        <v>0.1</v>
      </c>
      <c r="G13" s="51"/>
      <c r="H13" s="51"/>
      <c r="I13" s="51"/>
      <c r="J13" s="51"/>
      <c r="K13" s="51"/>
      <c r="L13" s="51"/>
    </row>
    <row r="14" spans="2:12">
      <c r="B14" s="255" t="s">
        <v>504</v>
      </c>
      <c r="C14" s="51">
        <v>2.0299999999999998</v>
      </c>
      <c r="E14" s="360"/>
      <c r="F14" s="252">
        <v>0.15</v>
      </c>
      <c r="G14" s="51"/>
      <c r="H14" s="51"/>
      <c r="I14" s="51"/>
      <c r="J14" s="51"/>
      <c r="K14" s="51"/>
      <c r="L14" s="51"/>
    </row>
    <row r="15" spans="2:12">
      <c r="B15" s="255" t="s">
        <v>505</v>
      </c>
      <c r="C15" s="256">
        <v>0.3</v>
      </c>
      <c r="E15" s="360"/>
      <c r="F15" s="252">
        <v>0.2</v>
      </c>
      <c r="G15" s="51"/>
      <c r="H15" s="51"/>
      <c r="I15" s="51"/>
      <c r="J15" s="51"/>
      <c r="K15" s="51"/>
      <c r="L15" s="51"/>
    </row>
    <row r="16" spans="2:12">
      <c r="B16" s="255" t="s">
        <v>506</v>
      </c>
      <c r="C16" s="256">
        <v>0.85</v>
      </c>
      <c r="E16" s="360"/>
      <c r="F16" s="252">
        <v>0.25</v>
      </c>
      <c r="G16" s="51"/>
      <c r="H16" s="51"/>
      <c r="I16" s="51"/>
      <c r="J16" s="51"/>
      <c r="K16" s="51"/>
      <c r="L16" s="51"/>
    </row>
    <row r="17" spans="2:12">
      <c r="C17" s="257"/>
      <c r="E17" s="360"/>
      <c r="F17" s="252">
        <v>0.3</v>
      </c>
      <c r="G17" s="51"/>
      <c r="H17" s="51"/>
      <c r="I17" s="51"/>
      <c r="J17" s="51"/>
      <c r="K17" s="51"/>
      <c r="L17" s="51"/>
    </row>
    <row r="18" spans="2:12">
      <c r="B18" s="359" t="s">
        <v>507</v>
      </c>
      <c r="C18" s="359"/>
      <c r="E18" s="360"/>
      <c r="F18" s="252">
        <v>0.35</v>
      </c>
      <c r="G18" s="51"/>
      <c r="H18" s="51"/>
      <c r="I18" s="51"/>
      <c r="J18" s="51"/>
      <c r="K18" s="51"/>
      <c r="L18" s="51"/>
    </row>
    <row r="19" spans="2:12">
      <c r="B19" s="255" t="s">
        <v>508</v>
      </c>
      <c r="C19" s="251"/>
    </row>
    <row r="20" spans="2:12" ht="25.5" customHeight="1">
      <c r="B20" s="258" t="s">
        <v>509</v>
      </c>
      <c r="C20" s="259"/>
    </row>
    <row r="21" spans="2:12">
      <c r="B21" s="253" t="s">
        <v>510</v>
      </c>
      <c r="C21" s="259"/>
    </row>
    <row r="22" spans="2:12">
      <c r="B22" s="260" t="s">
        <v>511</v>
      </c>
      <c r="C22" s="261"/>
    </row>
  </sheetData>
  <mergeCells count="6">
    <mergeCell ref="B18:C18"/>
    <mergeCell ref="E13:E18"/>
    <mergeCell ref="G4:J4"/>
    <mergeCell ref="G11:L11"/>
    <mergeCell ref="B9:C10"/>
    <mergeCell ref="B12:C12"/>
  </mergeCells>
  <phoneticPr fontId="1" type="noConversion"/>
  <hyperlinks>
    <hyperlink ref="B1" location="MENU!A1" display="powrót"/>
  </hyperlinks>
  <pageMargins left="0.59055118110236227" right="0.59055118110236227" top="0.98425196850393704" bottom="0.98425196850393704" header="0.51181102362204722" footer="0.51181102362204722"/>
  <pageSetup paperSize="9"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dimension ref="B1:T34"/>
  <sheetViews>
    <sheetView topLeftCell="A16" workbookViewId="0">
      <selection activeCell="B1" sqref="B1"/>
    </sheetView>
  </sheetViews>
  <sheetFormatPr defaultRowHeight="12.75"/>
  <cols>
    <col min="1" max="1" width="4.7109375" customWidth="1"/>
    <col min="2" max="2" width="10.85546875" customWidth="1"/>
    <col min="3" max="3" width="13.42578125" customWidth="1"/>
    <col min="4" max="4" width="8" customWidth="1"/>
    <col min="5" max="5" width="14.7109375" customWidth="1"/>
    <col min="6" max="6" width="10.28515625" customWidth="1"/>
  </cols>
  <sheetData>
    <row r="1" spans="2:20">
      <c r="B1" s="118" t="s">
        <v>283</v>
      </c>
    </row>
    <row r="2" spans="2:20" ht="15.75">
      <c r="B2" s="372" t="s">
        <v>513</v>
      </c>
      <c r="C2" s="372"/>
    </row>
    <row r="3" spans="2:20" ht="58.5" customHeight="1">
      <c r="B3" s="373" t="s">
        <v>514</v>
      </c>
      <c r="C3" s="373"/>
      <c r="D3" s="373"/>
      <c r="E3" s="373"/>
      <c r="F3" s="373"/>
      <c r="G3" s="373"/>
      <c r="H3" s="373"/>
    </row>
    <row r="4" spans="2:20" ht="9" customHeight="1">
      <c r="B4" s="262"/>
      <c r="C4" s="262"/>
      <c r="D4" s="262"/>
      <c r="E4" s="262"/>
      <c r="F4" s="262"/>
      <c r="G4" s="262"/>
      <c r="H4" s="262"/>
    </row>
    <row r="5" spans="2:20" ht="69" customHeight="1">
      <c r="B5" s="374" t="s">
        <v>518</v>
      </c>
      <c r="C5" s="374"/>
      <c r="D5" s="374"/>
      <c r="E5" s="374"/>
      <c r="F5" s="374"/>
      <c r="G5" s="374"/>
      <c r="H5" s="374"/>
    </row>
    <row r="9" spans="2:20" ht="27.75">
      <c r="B9" s="263"/>
      <c r="C9" s="370" t="s">
        <v>515</v>
      </c>
      <c r="D9" s="371"/>
      <c r="E9" s="370" t="s">
        <v>516</v>
      </c>
      <c r="F9" s="371"/>
      <c r="G9" s="264"/>
      <c r="H9" s="264"/>
      <c r="I9" s="264"/>
      <c r="J9" s="264"/>
      <c r="K9" s="264"/>
    </row>
    <row r="10" spans="2:20">
      <c r="B10" s="265" t="s">
        <v>452</v>
      </c>
      <c r="C10" s="266" t="s">
        <v>453</v>
      </c>
      <c r="D10" s="263" t="s">
        <v>454</v>
      </c>
      <c r="E10" s="266" t="s">
        <v>453</v>
      </c>
      <c r="F10" s="263" t="s">
        <v>454</v>
      </c>
      <c r="I10" s="369" t="s">
        <v>455</v>
      </c>
      <c r="J10" s="369"/>
      <c r="K10" s="369" t="s">
        <v>456</v>
      </c>
      <c r="L10" s="369"/>
      <c r="M10" s="369" t="s">
        <v>360</v>
      </c>
      <c r="N10" s="369"/>
      <c r="O10" s="369" t="s">
        <v>365</v>
      </c>
      <c r="P10" s="369"/>
      <c r="Q10" s="369" t="s">
        <v>366</v>
      </c>
      <c r="R10" s="369"/>
      <c r="S10" s="369" t="s">
        <v>457</v>
      </c>
      <c r="T10" s="369"/>
    </row>
    <row r="11" spans="2:20">
      <c r="B11" s="267" t="s">
        <v>455</v>
      </c>
      <c r="C11" s="268">
        <v>1241</v>
      </c>
      <c r="D11" s="269">
        <v>20</v>
      </c>
      <c r="E11" s="268">
        <v>234</v>
      </c>
      <c r="F11" s="269">
        <v>21</v>
      </c>
      <c r="I11" t="s">
        <v>453</v>
      </c>
      <c r="J11" t="s">
        <v>454</v>
      </c>
      <c r="K11" t="s">
        <v>453</v>
      </c>
      <c r="L11" t="s">
        <v>454</v>
      </c>
      <c r="M11" t="s">
        <v>453</v>
      </c>
      <c r="N11" t="s">
        <v>454</v>
      </c>
      <c r="O11" t="s">
        <v>453</v>
      </c>
      <c r="P11" t="s">
        <v>454</v>
      </c>
      <c r="Q11" t="s">
        <v>453</v>
      </c>
      <c r="R11" t="s">
        <v>454</v>
      </c>
      <c r="S11" t="s">
        <v>453</v>
      </c>
      <c r="T11" t="s">
        <v>454</v>
      </c>
    </row>
    <row r="12" spans="2:20">
      <c r="B12" s="270" t="s">
        <v>455</v>
      </c>
      <c r="C12" s="271">
        <v>2118</v>
      </c>
      <c r="D12" s="272">
        <v>25</v>
      </c>
      <c r="E12" s="271">
        <v>8594</v>
      </c>
      <c r="F12" s="272">
        <v>19</v>
      </c>
      <c r="H12" t="s">
        <v>361</v>
      </c>
    </row>
    <row r="13" spans="2:20">
      <c r="B13" s="267" t="s">
        <v>455</v>
      </c>
      <c r="C13" s="268">
        <v>9404</v>
      </c>
      <c r="D13" s="269">
        <v>22</v>
      </c>
      <c r="E13" s="268">
        <v>3579</v>
      </c>
      <c r="F13" s="269">
        <v>26</v>
      </c>
      <c r="H13" t="s">
        <v>517</v>
      </c>
    </row>
    <row r="14" spans="2:20">
      <c r="B14" s="270" t="s">
        <v>455</v>
      </c>
      <c r="C14" s="271">
        <v>2903</v>
      </c>
      <c r="D14" s="272">
        <v>19</v>
      </c>
      <c r="E14" s="271">
        <v>9134</v>
      </c>
      <c r="F14" s="272">
        <v>23</v>
      </c>
    </row>
    <row r="15" spans="2:20">
      <c r="B15" s="267" t="s">
        <v>456</v>
      </c>
      <c r="C15" s="268">
        <v>1482</v>
      </c>
      <c r="D15" s="269">
        <v>18</v>
      </c>
      <c r="E15" s="268">
        <v>6340</v>
      </c>
      <c r="F15" s="269">
        <v>20</v>
      </c>
    </row>
    <row r="16" spans="2:20">
      <c r="B16" s="270" t="s">
        <v>456</v>
      </c>
      <c r="C16" s="271">
        <v>4455</v>
      </c>
      <c r="D16" s="272">
        <v>25</v>
      </c>
      <c r="E16" s="271">
        <v>2137</v>
      </c>
      <c r="F16" s="272">
        <v>23</v>
      </c>
    </row>
    <row r="17" spans="2:6">
      <c r="B17" s="267" t="s">
        <v>456</v>
      </c>
      <c r="C17" s="268">
        <v>8595</v>
      </c>
      <c r="D17" s="269">
        <v>23</v>
      </c>
      <c r="E17" s="268">
        <v>8658</v>
      </c>
      <c r="F17" s="269">
        <v>17</v>
      </c>
    </row>
    <row r="18" spans="2:6">
      <c r="B18" s="270" t="s">
        <v>456</v>
      </c>
      <c r="C18" s="271">
        <v>5968</v>
      </c>
      <c r="D18" s="272">
        <v>29</v>
      </c>
      <c r="E18" s="271">
        <v>2648</v>
      </c>
      <c r="F18" s="272">
        <v>26</v>
      </c>
    </row>
    <row r="19" spans="2:6">
      <c r="B19" s="267" t="s">
        <v>360</v>
      </c>
      <c r="C19" s="268">
        <v>4234</v>
      </c>
      <c r="D19" s="269">
        <v>20</v>
      </c>
      <c r="E19" s="268">
        <v>8925</v>
      </c>
      <c r="F19" s="269">
        <v>17</v>
      </c>
    </row>
    <row r="20" spans="2:6">
      <c r="B20" s="270" t="s">
        <v>360</v>
      </c>
      <c r="C20" s="271">
        <v>8706</v>
      </c>
      <c r="D20" s="272">
        <v>15</v>
      </c>
      <c r="E20" s="271">
        <v>9843</v>
      </c>
      <c r="F20" s="272">
        <v>28</v>
      </c>
    </row>
    <row r="21" spans="2:6">
      <c r="B21" s="267" t="s">
        <v>360</v>
      </c>
      <c r="C21" s="268">
        <v>726</v>
      </c>
      <c r="D21" s="269">
        <v>20</v>
      </c>
      <c r="E21" s="268">
        <v>1248</v>
      </c>
      <c r="F21" s="269">
        <v>15</v>
      </c>
    </row>
    <row r="22" spans="2:6">
      <c r="B22" s="270" t="s">
        <v>360</v>
      </c>
      <c r="C22" s="271">
        <v>3121</v>
      </c>
      <c r="D22" s="272">
        <v>23</v>
      </c>
      <c r="E22" s="271">
        <v>6263</v>
      </c>
      <c r="F22" s="272">
        <v>26</v>
      </c>
    </row>
    <row r="23" spans="2:6">
      <c r="B23" s="267" t="s">
        <v>365</v>
      </c>
      <c r="C23" s="268">
        <v>6185</v>
      </c>
      <c r="D23" s="269">
        <v>18</v>
      </c>
      <c r="E23" s="268">
        <v>3319</v>
      </c>
      <c r="F23" s="269">
        <v>21</v>
      </c>
    </row>
    <row r="24" spans="2:6">
      <c r="B24" s="270" t="s">
        <v>365</v>
      </c>
      <c r="C24" s="271">
        <v>7909</v>
      </c>
      <c r="D24" s="272">
        <v>22</v>
      </c>
      <c r="E24" s="271">
        <v>4974</v>
      </c>
      <c r="F24" s="272">
        <v>28</v>
      </c>
    </row>
    <row r="25" spans="2:6">
      <c r="B25" s="267" t="s">
        <v>365</v>
      </c>
      <c r="C25" s="268">
        <v>1224</v>
      </c>
      <c r="D25" s="269">
        <v>29</v>
      </c>
      <c r="E25" s="268">
        <v>7466</v>
      </c>
      <c r="F25" s="269">
        <v>22</v>
      </c>
    </row>
    <row r="26" spans="2:6">
      <c r="B26" s="270" t="s">
        <v>365</v>
      </c>
      <c r="C26" s="271">
        <v>9925</v>
      </c>
      <c r="D26" s="272">
        <v>18</v>
      </c>
      <c r="E26" s="271">
        <v>6453</v>
      </c>
      <c r="F26" s="272">
        <v>20</v>
      </c>
    </row>
    <row r="27" spans="2:6">
      <c r="B27" s="267" t="s">
        <v>366</v>
      </c>
      <c r="C27" s="268">
        <v>6100</v>
      </c>
      <c r="D27" s="269">
        <v>15</v>
      </c>
      <c r="E27" s="268">
        <v>1324</v>
      </c>
      <c r="F27" s="269">
        <v>21</v>
      </c>
    </row>
    <row r="28" spans="2:6">
      <c r="B28" s="270" t="s">
        <v>366</v>
      </c>
      <c r="C28" s="271">
        <v>1779</v>
      </c>
      <c r="D28" s="272">
        <v>24</v>
      </c>
      <c r="E28" s="271">
        <v>7299</v>
      </c>
      <c r="F28" s="272">
        <v>22</v>
      </c>
    </row>
    <row r="29" spans="2:6">
      <c r="B29" s="267" t="s">
        <v>366</v>
      </c>
      <c r="C29" s="268">
        <v>5823</v>
      </c>
      <c r="D29" s="269">
        <v>25</v>
      </c>
      <c r="E29" s="268">
        <v>3965</v>
      </c>
      <c r="F29" s="269">
        <v>25</v>
      </c>
    </row>
    <row r="30" spans="2:6">
      <c r="B30" s="270" t="s">
        <v>366</v>
      </c>
      <c r="C30" s="271">
        <v>8252</v>
      </c>
      <c r="D30" s="272">
        <v>24</v>
      </c>
      <c r="E30" s="271">
        <v>6717</v>
      </c>
      <c r="F30" s="272">
        <v>20</v>
      </c>
    </row>
    <row r="31" spans="2:6">
      <c r="B31" s="267" t="s">
        <v>457</v>
      </c>
      <c r="C31" s="268">
        <v>7281</v>
      </c>
      <c r="D31" s="269">
        <v>18</v>
      </c>
      <c r="E31" s="268">
        <v>7463</v>
      </c>
      <c r="F31" s="269">
        <v>28</v>
      </c>
    </row>
    <row r="32" spans="2:6">
      <c r="B32" s="270" t="s">
        <v>457</v>
      </c>
      <c r="C32" s="271">
        <v>3643</v>
      </c>
      <c r="D32" s="272">
        <v>25</v>
      </c>
      <c r="E32" s="271">
        <v>6895</v>
      </c>
      <c r="F32" s="272">
        <v>21</v>
      </c>
    </row>
    <row r="33" spans="2:6">
      <c r="B33" s="267" t="s">
        <v>457</v>
      </c>
      <c r="C33" s="268">
        <v>8745</v>
      </c>
      <c r="D33" s="269">
        <v>22</v>
      </c>
      <c r="E33" s="268">
        <v>6265</v>
      </c>
      <c r="F33" s="269">
        <v>26</v>
      </c>
    </row>
    <row r="34" spans="2:6">
      <c r="B34" s="273" t="s">
        <v>457</v>
      </c>
      <c r="C34" s="274">
        <v>3301</v>
      </c>
      <c r="D34" s="275">
        <v>21</v>
      </c>
      <c r="E34" s="274">
        <v>7167</v>
      </c>
      <c r="F34" s="275">
        <v>17</v>
      </c>
    </row>
  </sheetData>
  <mergeCells count="11">
    <mergeCell ref="B2:C2"/>
    <mergeCell ref="B3:H3"/>
    <mergeCell ref="B5:H5"/>
    <mergeCell ref="M10:N10"/>
    <mergeCell ref="O10:P10"/>
    <mergeCell ref="Q10:R10"/>
    <mergeCell ref="S10:T10"/>
    <mergeCell ref="C9:D9"/>
    <mergeCell ref="E9:F9"/>
    <mergeCell ref="I10:J10"/>
    <mergeCell ref="K10:L10"/>
  </mergeCells>
  <phoneticPr fontId="0" type="noConversion"/>
  <hyperlinks>
    <hyperlink ref="B1" location="MENU!A1" display="powrót"/>
  </hyperlinks>
  <pageMargins left="0.75" right="0.75" top="1" bottom="1" header="0.5" footer="0.5"/>
  <pageSetup paperSize="9" orientation="portrait" r:id="rId1"/>
  <headerFooter alignWithMargins="0"/>
  <legacyDrawing r:id="rId2"/>
  <oleObjects>
    <oleObject progId="Excel.Chart.8" shapeId="8193" r:id="rId3"/>
  </oleObjects>
</worksheet>
</file>

<file path=xl/worksheets/sheet4.xml><?xml version="1.0" encoding="utf-8"?>
<worksheet xmlns="http://schemas.openxmlformats.org/spreadsheetml/2006/main" xmlns:r="http://schemas.openxmlformats.org/officeDocument/2006/relationships">
  <dimension ref="B1:H25"/>
  <sheetViews>
    <sheetView workbookViewId="0">
      <selection activeCell="D7" sqref="D7"/>
    </sheetView>
  </sheetViews>
  <sheetFormatPr defaultRowHeight="12.75"/>
  <cols>
    <col min="1" max="1" width="6.5703125" customWidth="1"/>
    <col min="2" max="2" width="15.28515625" customWidth="1"/>
    <col min="3" max="3" width="10.28515625" customWidth="1"/>
    <col min="4" max="4" width="13.28515625" customWidth="1"/>
    <col min="5" max="5" width="12.7109375" customWidth="1"/>
    <col min="6" max="6" width="13.140625" customWidth="1"/>
    <col min="7" max="7" width="15.140625" customWidth="1"/>
    <col min="8" max="8" width="18.42578125" customWidth="1"/>
    <col min="10" max="10" width="15.85546875" customWidth="1"/>
    <col min="11" max="11" width="14.28515625" customWidth="1"/>
    <col min="12" max="17" width="12.7109375" customWidth="1"/>
  </cols>
  <sheetData>
    <row r="1" spans="2:8">
      <c r="B1" s="108" t="s">
        <v>283</v>
      </c>
    </row>
    <row r="2" spans="2:8">
      <c r="B2" s="108"/>
    </row>
    <row r="3" spans="2:8">
      <c r="B3" s="10" t="s">
        <v>285</v>
      </c>
    </row>
    <row r="4" spans="2:8" ht="13.5" thickBot="1"/>
    <row r="5" spans="2:8" ht="24.95" customHeight="1" thickTop="1" thickBot="1">
      <c r="B5" s="310" t="s">
        <v>45</v>
      </c>
      <c r="C5" s="312" t="s">
        <v>46</v>
      </c>
      <c r="D5" s="314" t="s">
        <v>47</v>
      </c>
      <c r="E5" s="315"/>
      <c r="F5" s="315"/>
      <c r="G5" s="315"/>
      <c r="H5" s="315"/>
    </row>
    <row r="6" spans="2:8" ht="24.95" customHeight="1" thickTop="1">
      <c r="B6" s="311"/>
      <c r="C6" s="313"/>
      <c r="D6" s="12" t="s">
        <v>21</v>
      </c>
      <c r="E6" s="12" t="s">
        <v>22</v>
      </c>
      <c r="F6" s="12" t="s">
        <v>23</v>
      </c>
      <c r="G6" s="12" t="s">
        <v>24</v>
      </c>
      <c r="H6" s="12" t="s">
        <v>25</v>
      </c>
    </row>
    <row r="7" spans="2:8" ht="20.100000000000001" customHeight="1">
      <c r="B7" s="20" t="s">
        <v>48</v>
      </c>
      <c r="C7" s="15">
        <v>6</v>
      </c>
      <c r="D7" s="21">
        <f>COUNTIF(uczniowie!D10:D28,6)</f>
        <v>2</v>
      </c>
      <c r="E7" s="21">
        <f>COUNTIF(uczniowie!E10:E28,6)</f>
        <v>3</v>
      </c>
      <c r="F7" s="21">
        <f>COUNTIF(uczniowie!F10:F28,6)</f>
        <v>2</v>
      </c>
      <c r="G7" s="21">
        <f>COUNTIF(uczniowie!G10:G28,6)</f>
        <v>2</v>
      </c>
      <c r="H7" s="21">
        <f>COUNTIF(uczniowie!H10:H28,6)</f>
        <v>2</v>
      </c>
    </row>
    <row r="8" spans="2:8" ht="20.100000000000001" customHeight="1">
      <c r="B8" s="20" t="s">
        <v>49</v>
      </c>
      <c r="C8" s="15">
        <v>5</v>
      </c>
      <c r="D8" s="21">
        <f>COUNTIF(uczniowie!D10:D28,5)</f>
        <v>3</v>
      </c>
      <c r="E8" s="21">
        <f>COUNTIF(uczniowie!E10:E28,5)</f>
        <v>1</v>
      </c>
      <c r="F8" s="21">
        <f>COUNTIF(uczniowie!F10:F28,5)</f>
        <v>2</v>
      </c>
      <c r="G8" s="21">
        <f>COUNTIF(uczniowie!G10:G28,5)</f>
        <v>2</v>
      </c>
      <c r="H8" s="21">
        <f>COUNTIF(uczniowie!H10:H28,5)</f>
        <v>2</v>
      </c>
    </row>
    <row r="9" spans="2:8" ht="20.100000000000001" customHeight="1">
      <c r="B9" s="20" t="s">
        <v>50</v>
      </c>
      <c r="C9" s="15">
        <v>4</v>
      </c>
      <c r="D9" s="21">
        <f>COUNTIF(uczniowie!D10:D28,4)</f>
        <v>4</v>
      </c>
      <c r="E9" s="21">
        <f>COUNTIF(uczniowie!E10:E28,4)</f>
        <v>5</v>
      </c>
      <c r="F9" s="21">
        <f>COUNTIF(uczniowie!F10:F28,4)</f>
        <v>5</v>
      </c>
      <c r="G9" s="21">
        <f>COUNTIF(uczniowie!G10:G28,4)</f>
        <v>7</v>
      </c>
      <c r="H9" s="21">
        <f>COUNTIF(uczniowie!H10:H28,4)</f>
        <v>5</v>
      </c>
    </row>
    <row r="10" spans="2:8" ht="20.100000000000001" customHeight="1">
      <c r="B10" s="20" t="s">
        <v>51</v>
      </c>
      <c r="C10" s="15">
        <v>3</v>
      </c>
      <c r="D10" s="21">
        <f>COUNTIF(uczniowie!D10:D28,3)</f>
        <v>2</v>
      </c>
      <c r="E10" s="21">
        <f>COUNTIF(uczniowie!E10:E28,3)</f>
        <v>6</v>
      </c>
      <c r="F10" s="21">
        <f>COUNTIF(uczniowie!F10:F28,3)</f>
        <v>4</v>
      </c>
      <c r="G10" s="21">
        <f>COUNTIF(uczniowie!G10:G28,3)</f>
        <v>1</v>
      </c>
      <c r="H10" s="21">
        <f>COUNTIF(uczniowie!H10:H28,3)</f>
        <v>6</v>
      </c>
    </row>
    <row r="11" spans="2:8" ht="20.100000000000001" customHeight="1">
      <c r="B11" s="20" t="s">
        <v>52</v>
      </c>
      <c r="C11" s="15">
        <v>2</v>
      </c>
      <c r="D11" s="21">
        <f>COUNTIF(uczniowie!D10:D28,2)</f>
        <v>5</v>
      </c>
      <c r="E11" s="21">
        <f>COUNTIF(uczniowie!E10:E28,2)</f>
        <v>3</v>
      </c>
      <c r="F11" s="21">
        <f>COUNTIF(uczniowie!F10:F28,2)</f>
        <v>4</v>
      </c>
      <c r="G11" s="21">
        <f>COUNTIF(uczniowie!G10:G28,2)</f>
        <v>4</v>
      </c>
      <c r="H11" s="21">
        <f>COUNTIF(uczniowie!H10:H28,2)</f>
        <v>4</v>
      </c>
    </row>
    <row r="12" spans="2:8" ht="20.100000000000001" customHeight="1" thickBot="1">
      <c r="B12" s="22" t="s">
        <v>53</v>
      </c>
      <c r="C12" s="23">
        <v>1</v>
      </c>
      <c r="D12" s="21">
        <f>COUNTIF(uczniowie!D10:D28,1)</f>
        <v>3</v>
      </c>
      <c r="E12" s="21">
        <f>COUNTIF(uczniowie!E10:E28,1)</f>
        <v>1</v>
      </c>
      <c r="F12" s="21">
        <f>COUNTIF(uczniowie!F10:F28,1)</f>
        <v>2</v>
      </c>
      <c r="G12" s="21">
        <f>COUNTIF(uczniowie!G10:G28,1)</f>
        <v>3</v>
      </c>
      <c r="H12" s="21">
        <f>COUNTIF(uczniowie!H10:H28,1)</f>
        <v>0</v>
      </c>
    </row>
    <row r="13" spans="2:8" ht="13.5" thickTop="1"/>
    <row r="16" spans="2:8" ht="13.5" thickBot="1"/>
    <row r="17" spans="2:4" ht="13.5" thickTop="1">
      <c r="B17" s="316" t="s">
        <v>45</v>
      </c>
      <c r="C17" s="308" t="s">
        <v>46</v>
      </c>
      <c r="D17" s="306" t="s">
        <v>47</v>
      </c>
    </row>
    <row r="18" spans="2:4">
      <c r="B18" s="317"/>
      <c r="C18" s="309"/>
      <c r="D18" s="307"/>
    </row>
    <row r="19" spans="2:4">
      <c r="B19" s="20" t="s">
        <v>48</v>
      </c>
      <c r="C19" s="15">
        <v>6</v>
      </c>
      <c r="D19" s="25">
        <f>SUM(D7:H7)</f>
        <v>11</v>
      </c>
    </row>
    <row r="20" spans="2:4">
      <c r="B20" s="20" t="s">
        <v>49</v>
      </c>
      <c r="C20" s="15">
        <v>5</v>
      </c>
      <c r="D20" s="25">
        <f>SUM(D8:H8)</f>
        <v>10</v>
      </c>
    </row>
    <row r="21" spans="2:4">
      <c r="B21" s="20" t="s">
        <v>50</v>
      </c>
      <c r="C21" s="15">
        <v>4</v>
      </c>
      <c r="D21" s="25">
        <f t="shared" ref="D21:D24" si="0">SUM(D9:H9)</f>
        <v>26</v>
      </c>
    </row>
    <row r="22" spans="2:4">
      <c r="B22" s="20" t="s">
        <v>51</v>
      </c>
      <c r="C22" s="15">
        <v>3</v>
      </c>
      <c r="D22" s="25">
        <f t="shared" si="0"/>
        <v>19</v>
      </c>
    </row>
    <row r="23" spans="2:4">
      <c r="B23" s="20" t="s">
        <v>52</v>
      </c>
      <c r="C23" s="15">
        <v>2</v>
      </c>
      <c r="D23" s="25">
        <f t="shared" si="0"/>
        <v>20</v>
      </c>
    </row>
    <row r="24" spans="2:4" ht="13.5" thickBot="1">
      <c r="B24" s="22" t="s">
        <v>53</v>
      </c>
      <c r="C24" s="23">
        <v>1</v>
      </c>
      <c r="D24" s="25">
        <f t="shared" si="0"/>
        <v>9</v>
      </c>
    </row>
    <row r="25" spans="2:4" ht="13.5" thickTop="1"/>
  </sheetData>
  <mergeCells count="6">
    <mergeCell ref="D17:D18"/>
    <mergeCell ref="C17:C18"/>
    <mergeCell ref="B5:B6"/>
    <mergeCell ref="C5:C6"/>
    <mergeCell ref="D5:H5"/>
    <mergeCell ref="B17:B18"/>
  </mergeCells>
  <phoneticPr fontId="0" type="noConversion"/>
  <hyperlinks>
    <hyperlink ref="B1" location="MENU!A1" display="powrót"/>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B1:G24"/>
  <sheetViews>
    <sheetView workbookViewId="0">
      <selection activeCell="B29" sqref="B29"/>
    </sheetView>
  </sheetViews>
  <sheetFormatPr defaultRowHeight="12.75"/>
  <cols>
    <col min="2" max="2" width="9.7109375" customWidth="1"/>
    <col min="4" max="4" width="16.5703125" customWidth="1"/>
    <col min="5" max="5" width="13.5703125" customWidth="1"/>
    <col min="6" max="6" width="17.85546875" customWidth="1"/>
    <col min="7" max="7" width="7.28515625" hidden="1" customWidth="1"/>
  </cols>
  <sheetData>
    <row r="1" spans="2:7">
      <c r="B1" s="108" t="s">
        <v>283</v>
      </c>
    </row>
    <row r="2" spans="2:7">
      <c r="C2" s="10" t="s">
        <v>286</v>
      </c>
    </row>
    <row r="3" spans="2:7">
      <c r="C3" s="10" t="s">
        <v>288</v>
      </c>
    </row>
    <row r="5" spans="2:7" ht="25.5">
      <c r="B5" s="26" t="s">
        <v>19</v>
      </c>
      <c r="C5" s="26" t="s">
        <v>54</v>
      </c>
      <c r="D5" s="27" t="s">
        <v>55</v>
      </c>
      <c r="E5" s="27" t="s">
        <v>56</v>
      </c>
      <c r="F5" s="27" t="s">
        <v>287</v>
      </c>
    </row>
    <row r="6" spans="2:7">
      <c r="B6" s="18" t="s">
        <v>57</v>
      </c>
      <c r="C6" s="18" t="s">
        <v>58</v>
      </c>
      <c r="D6" s="18" t="str">
        <f>CONCATENATE(LEFT(B6,1),".",LEFT(C6,1))</f>
        <v>B.J</v>
      </c>
      <c r="E6" s="18" t="s">
        <v>59</v>
      </c>
      <c r="F6" s="28" t="str">
        <f>UPPER(G6)</f>
        <v>PRO</v>
      </c>
      <c r="G6" s="28" t="str">
        <f>LEFT($E6,3)</f>
        <v>Pro</v>
      </c>
    </row>
    <row r="7" spans="2:7">
      <c r="B7" s="18" t="s">
        <v>60</v>
      </c>
      <c r="C7" s="18" t="s">
        <v>61</v>
      </c>
      <c r="D7" s="18" t="str">
        <f t="shared" ref="D7:D14" si="0">CONCATENATE(LEFT(B7,1),".",LEFT(C7,1))</f>
        <v>D.M</v>
      </c>
      <c r="E7" s="18" t="s">
        <v>62</v>
      </c>
      <c r="F7" s="28" t="str">
        <f t="shared" ref="F7:F14" si="1">UPPER(G7)</f>
        <v>KAD</v>
      </c>
      <c r="G7" s="28" t="str">
        <f t="shared" ref="G7:G14" si="2">LEFT($E7,3)</f>
        <v>Kad</v>
      </c>
    </row>
    <row r="8" spans="2:7">
      <c r="B8" s="18" t="s">
        <v>63</v>
      </c>
      <c r="C8" s="18" t="s">
        <v>64</v>
      </c>
      <c r="D8" s="18" t="str">
        <f t="shared" si="0"/>
        <v>R.A</v>
      </c>
      <c r="E8" s="18" t="s">
        <v>65</v>
      </c>
      <c r="F8" s="28" t="str">
        <f t="shared" si="1"/>
        <v>EKO</v>
      </c>
      <c r="G8" s="28" t="str">
        <f t="shared" si="2"/>
        <v>Eko</v>
      </c>
    </row>
    <row r="9" spans="2:7">
      <c r="B9" s="18" t="s">
        <v>66</v>
      </c>
      <c r="C9" s="18" t="s">
        <v>67</v>
      </c>
      <c r="D9" s="18" t="str">
        <f t="shared" si="0"/>
        <v>K.M</v>
      </c>
      <c r="E9" s="18" t="s">
        <v>68</v>
      </c>
      <c r="F9" s="28" t="str">
        <f t="shared" si="1"/>
        <v>ADM</v>
      </c>
      <c r="G9" s="28" t="str">
        <f t="shared" si="2"/>
        <v>Adm</v>
      </c>
    </row>
    <row r="10" spans="2:7">
      <c r="B10" s="18" t="s">
        <v>69</v>
      </c>
      <c r="C10" s="18" t="s">
        <v>70</v>
      </c>
      <c r="D10" s="18" t="str">
        <f t="shared" si="0"/>
        <v>W.P</v>
      </c>
      <c r="E10" s="18" t="s">
        <v>59</v>
      </c>
      <c r="F10" s="28" t="str">
        <f t="shared" si="1"/>
        <v>PRO</v>
      </c>
      <c r="G10" s="28" t="str">
        <f t="shared" si="2"/>
        <v>Pro</v>
      </c>
    </row>
    <row r="11" spans="2:7">
      <c r="B11" s="18" t="s">
        <v>71</v>
      </c>
      <c r="C11" s="18" t="s">
        <v>72</v>
      </c>
      <c r="D11" s="18" t="str">
        <f t="shared" si="0"/>
        <v>K.A</v>
      </c>
      <c r="E11" s="18" t="s">
        <v>73</v>
      </c>
      <c r="F11" s="28" t="str">
        <f t="shared" si="1"/>
        <v>MAG</v>
      </c>
      <c r="G11" s="28" t="str">
        <f t="shared" si="2"/>
        <v>Mag</v>
      </c>
    </row>
    <row r="12" spans="2:7">
      <c r="B12" s="18" t="s">
        <v>74</v>
      </c>
      <c r="C12" s="18" t="s">
        <v>75</v>
      </c>
      <c r="D12" s="18" t="str">
        <f t="shared" si="0"/>
        <v>R.J</v>
      </c>
      <c r="E12" s="18" t="s">
        <v>73</v>
      </c>
      <c r="F12" s="28" t="str">
        <f t="shared" si="1"/>
        <v>MAG</v>
      </c>
      <c r="G12" s="28" t="str">
        <f t="shared" si="2"/>
        <v>Mag</v>
      </c>
    </row>
    <row r="13" spans="2:7">
      <c r="B13" s="18" t="s">
        <v>76</v>
      </c>
      <c r="C13" s="18" t="s">
        <v>77</v>
      </c>
      <c r="D13" s="18" t="str">
        <f t="shared" si="0"/>
        <v>K.P</v>
      </c>
      <c r="E13" s="18" t="s">
        <v>62</v>
      </c>
      <c r="F13" s="28" t="str">
        <f t="shared" si="1"/>
        <v>KAD</v>
      </c>
      <c r="G13" s="28" t="str">
        <f t="shared" si="2"/>
        <v>Kad</v>
      </c>
    </row>
    <row r="14" spans="2:7" ht="11.25" customHeight="1">
      <c r="B14" s="18" t="s">
        <v>78</v>
      </c>
      <c r="C14" s="18" t="s">
        <v>79</v>
      </c>
      <c r="D14" s="18" t="str">
        <f t="shared" si="0"/>
        <v>O.B</v>
      </c>
      <c r="E14" s="18" t="s">
        <v>65</v>
      </c>
      <c r="F14" s="28" t="str">
        <f t="shared" si="1"/>
        <v>EKO</v>
      </c>
      <c r="G14" s="28" t="str">
        <f t="shared" si="2"/>
        <v>Eko</v>
      </c>
    </row>
    <row r="15" spans="2:7" hidden="1"/>
    <row r="16" spans="2:7" ht="54.75" hidden="1" customHeight="1">
      <c r="B16" t="str">
        <f>LEFT(B6,1)</f>
        <v>B</v>
      </c>
      <c r="C16" t="str">
        <f>LEFT(C6,1)</f>
        <v>J</v>
      </c>
    </row>
    <row r="17" spans="2:3" hidden="1">
      <c r="B17" t="str">
        <f t="shared" ref="B17:C17" si="3">LEFT(B7,1)</f>
        <v>D</v>
      </c>
      <c r="C17" t="str">
        <f t="shared" si="3"/>
        <v>M</v>
      </c>
    </row>
    <row r="18" spans="2:3" hidden="1">
      <c r="B18" t="str">
        <f t="shared" ref="B18:C18" si="4">LEFT(B8,1)</f>
        <v>R</v>
      </c>
      <c r="C18" t="str">
        <f t="shared" si="4"/>
        <v>A</v>
      </c>
    </row>
    <row r="19" spans="2:3" hidden="1">
      <c r="B19" t="str">
        <f t="shared" ref="B19:C19" si="5">LEFT(B9,1)</f>
        <v>K</v>
      </c>
      <c r="C19" t="str">
        <f t="shared" si="5"/>
        <v>M</v>
      </c>
    </row>
    <row r="20" spans="2:3" hidden="1">
      <c r="B20" t="str">
        <f t="shared" ref="B20:C20" si="6">LEFT(B10,1)</f>
        <v>W</v>
      </c>
      <c r="C20" t="str">
        <f t="shared" si="6"/>
        <v>P</v>
      </c>
    </row>
    <row r="21" spans="2:3" ht="12" hidden="1" customHeight="1">
      <c r="B21" t="str">
        <f t="shared" ref="B21:C21" si="7">LEFT(B11,1)</f>
        <v>K</v>
      </c>
      <c r="C21" t="str">
        <f t="shared" si="7"/>
        <v>A</v>
      </c>
    </row>
    <row r="22" spans="2:3" ht="12" hidden="1" customHeight="1">
      <c r="B22" t="str">
        <f t="shared" ref="B22:C22" si="8">LEFT(B12,1)</f>
        <v>R</v>
      </c>
      <c r="C22" t="str">
        <f t="shared" si="8"/>
        <v>J</v>
      </c>
    </row>
    <row r="23" spans="2:3" hidden="1">
      <c r="B23" t="str">
        <f t="shared" ref="B23:C23" si="9">LEFT(B13,1)</f>
        <v>K</v>
      </c>
      <c r="C23" t="str">
        <f t="shared" si="9"/>
        <v>P</v>
      </c>
    </row>
    <row r="24" spans="2:3" hidden="1">
      <c r="B24" t="str">
        <f t="shared" ref="B24:C24" si="10">LEFT(B14,1)</f>
        <v>O</v>
      </c>
      <c r="C24" t="str">
        <f t="shared" si="10"/>
        <v>B</v>
      </c>
    </row>
  </sheetData>
  <phoneticPr fontId="0" type="noConversion"/>
  <hyperlinks>
    <hyperlink ref="B1" location="MENU!A1" display="powrót"/>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B1:H27"/>
  <sheetViews>
    <sheetView topLeftCell="A7" workbookViewId="0">
      <selection activeCell="N33" sqref="N33"/>
    </sheetView>
  </sheetViews>
  <sheetFormatPr defaultRowHeight="12.75"/>
  <cols>
    <col min="1" max="1" width="5.42578125" customWidth="1"/>
    <col min="2" max="2" width="9.28515625" customWidth="1"/>
    <col min="3" max="3" width="28.28515625" customWidth="1"/>
    <col min="4" max="4" width="14" customWidth="1"/>
    <col min="5" max="5" width="13.42578125" customWidth="1"/>
    <col min="6" max="6" width="13.42578125" bestFit="1" customWidth="1"/>
    <col min="7" max="7" width="13.28515625" customWidth="1"/>
    <col min="8" max="8" width="9.140625" hidden="1" customWidth="1"/>
  </cols>
  <sheetData>
    <row r="1" spans="2:8">
      <c r="B1" s="108" t="s">
        <v>283</v>
      </c>
    </row>
    <row r="3" spans="2:8">
      <c r="C3" s="10" t="s">
        <v>289</v>
      </c>
    </row>
    <row r="5" spans="2:8" ht="15.75">
      <c r="B5" s="320" t="s">
        <v>80</v>
      </c>
      <c r="C5" s="320"/>
      <c r="D5" s="320"/>
      <c r="E5" s="320"/>
    </row>
    <row r="6" spans="2:8">
      <c r="B6" s="30" t="s">
        <v>81</v>
      </c>
      <c r="C6" s="31">
        <f ca="1">TODAY()</f>
        <v>41740</v>
      </c>
    </row>
    <row r="8" spans="2:8" ht="22.5" customHeight="1">
      <c r="B8" s="32" t="s">
        <v>1</v>
      </c>
      <c r="C8" s="33" t="s">
        <v>82</v>
      </c>
      <c r="D8" s="32" t="s">
        <v>83</v>
      </c>
      <c r="E8" s="32" t="s">
        <v>84</v>
      </c>
      <c r="F8" s="32" t="s">
        <v>85</v>
      </c>
    </row>
    <row r="9" spans="2:8">
      <c r="B9" s="18">
        <v>1</v>
      </c>
      <c r="C9" s="18" t="s">
        <v>86</v>
      </c>
      <c r="D9" s="34">
        <v>10</v>
      </c>
      <c r="E9" s="35">
        <v>860</v>
      </c>
      <c r="F9" s="36">
        <f>E9*$D$19</f>
        <v>3354</v>
      </c>
      <c r="H9" t="s">
        <v>102</v>
      </c>
    </row>
    <row r="10" spans="2:8">
      <c r="B10" s="18">
        <v>2</v>
      </c>
      <c r="C10" s="18" t="s">
        <v>87</v>
      </c>
      <c r="D10" s="34">
        <v>23</v>
      </c>
      <c r="E10" s="37">
        <v>530</v>
      </c>
      <c r="F10" s="36">
        <f t="shared" ref="F10:F18" si="0">E10*$D$19</f>
        <v>2067</v>
      </c>
      <c r="H10" t="s">
        <v>102</v>
      </c>
    </row>
    <row r="11" spans="2:8">
      <c r="B11" s="18">
        <v>3</v>
      </c>
      <c r="C11" s="18" t="s">
        <v>88</v>
      </c>
      <c r="D11" s="34">
        <v>34</v>
      </c>
      <c r="E11" s="37">
        <v>1100</v>
      </c>
      <c r="F11" s="36">
        <f t="shared" si="0"/>
        <v>4290</v>
      </c>
      <c r="H11" t="s">
        <v>102</v>
      </c>
    </row>
    <row r="12" spans="2:8">
      <c r="B12" s="18">
        <v>4</v>
      </c>
      <c r="C12" s="18" t="s">
        <v>89</v>
      </c>
      <c r="D12" s="34">
        <v>15</v>
      </c>
      <c r="E12" s="37">
        <v>130</v>
      </c>
      <c r="F12" s="36">
        <f t="shared" si="0"/>
        <v>507</v>
      </c>
      <c r="H12" t="s">
        <v>107</v>
      </c>
    </row>
    <row r="13" spans="2:8">
      <c r="B13" s="18">
        <v>5</v>
      </c>
      <c r="C13" s="18" t="s">
        <v>90</v>
      </c>
      <c r="D13" s="34">
        <v>22</v>
      </c>
      <c r="E13" s="37">
        <v>190</v>
      </c>
      <c r="F13" s="36">
        <f t="shared" si="0"/>
        <v>741</v>
      </c>
      <c r="H13" t="s">
        <v>107</v>
      </c>
    </row>
    <row r="14" spans="2:8">
      <c r="B14" s="18">
        <v>6</v>
      </c>
      <c r="C14" s="18" t="s">
        <v>91</v>
      </c>
      <c r="D14" s="34">
        <v>15</v>
      </c>
      <c r="E14" s="37">
        <v>350</v>
      </c>
      <c r="F14" s="36">
        <f t="shared" si="0"/>
        <v>1365</v>
      </c>
      <c r="H14" t="s">
        <v>110</v>
      </c>
    </row>
    <row r="15" spans="2:8">
      <c r="B15" s="18">
        <v>7</v>
      </c>
      <c r="C15" s="18" t="s">
        <v>92</v>
      </c>
      <c r="D15" s="34">
        <v>10</v>
      </c>
      <c r="E15" s="37">
        <v>220</v>
      </c>
      <c r="F15" s="36">
        <f t="shared" si="0"/>
        <v>858</v>
      </c>
      <c r="H15" t="s">
        <v>112</v>
      </c>
    </row>
    <row r="16" spans="2:8">
      <c r="B16" s="18">
        <v>8</v>
      </c>
      <c r="C16" s="18" t="s">
        <v>93</v>
      </c>
      <c r="D16" s="34">
        <v>32</v>
      </c>
      <c r="E16" s="37">
        <v>4</v>
      </c>
      <c r="F16" s="36">
        <f t="shared" si="0"/>
        <v>15.6</v>
      </c>
      <c r="H16" t="s">
        <v>113</v>
      </c>
    </row>
    <row r="17" spans="2:8">
      <c r="B17" s="18">
        <v>9</v>
      </c>
      <c r="C17" s="18" t="s">
        <v>94</v>
      </c>
      <c r="D17" s="34">
        <v>5</v>
      </c>
      <c r="E17" s="37">
        <v>1500</v>
      </c>
      <c r="F17" s="36">
        <f t="shared" si="0"/>
        <v>5850</v>
      </c>
      <c r="H17" t="s">
        <v>114</v>
      </c>
    </row>
    <row r="18" spans="2:8">
      <c r="B18" s="18">
        <v>10</v>
      </c>
      <c r="C18" s="18" t="s">
        <v>95</v>
      </c>
      <c r="D18" s="34">
        <v>2</v>
      </c>
      <c r="E18" s="35">
        <v>3200</v>
      </c>
      <c r="F18" s="36">
        <f t="shared" si="0"/>
        <v>12480</v>
      </c>
      <c r="H18" t="s">
        <v>114</v>
      </c>
    </row>
    <row r="19" spans="2:8">
      <c r="C19" s="38" t="s">
        <v>96</v>
      </c>
      <c r="D19" s="18">
        <v>3.9</v>
      </c>
      <c r="F19" s="39"/>
    </row>
    <row r="20" spans="2:8">
      <c r="G20" s="39"/>
    </row>
    <row r="22" spans="2:8">
      <c r="B22" s="40"/>
      <c r="C22" s="321" t="s">
        <v>97</v>
      </c>
      <c r="D22" s="321"/>
      <c r="E22" s="41">
        <f>SUM(F9:F18)</f>
        <v>31527.599999999999</v>
      </c>
    </row>
    <row r="23" spans="2:8">
      <c r="B23" s="42"/>
      <c r="C23" s="42"/>
      <c r="D23" s="42"/>
    </row>
    <row r="24" spans="2:8">
      <c r="B24" s="42"/>
      <c r="C24" s="318" t="s">
        <v>98</v>
      </c>
      <c r="D24" s="319"/>
      <c r="E24" s="43">
        <f>SUMIF($H$9:$H$18,"Komputer",$F$9:$F$18)</f>
        <v>9711</v>
      </c>
    </row>
    <row r="25" spans="2:8">
      <c r="B25" s="42"/>
      <c r="C25" s="318" t="s">
        <v>99</v>
      </c>
      <c r="D25" s="319"/>
      <c r="E25" s="43">
        <f>SUMIF($H$9:$H$18,"Notebook",$F$9:$F$18)</f>
        <v>18330</v>
      </c>
    </row>
    <row r="26" spans="2:8">
      <c r="B26" s="42"/>
      <c r="C26" s="318" t="s">
        <v>100</v>
      </c>
      <c r="D26" s="319"/>
      <c r="E26" s="43">
        <f>SUMIF($H$9:$H$18,"Drukarka",$F$9:$F$18)</f>
        <v>1365</v>
      </c>
    </row>
    <row r="27" spans="2:8">
      <c r="B27" s="42"/>
      <c r="C27" s="42"/>
      <c r="D27" s="42"/>
      <c r="E27" s="39"/>
    </row>
  </sheetData>
  <mergeCells count="5">
    <mergeCell ref="C26:D26"/>
    <mergeCell ref="B5:E5"/>
    <mergeCell ref="C22:D22"/>
    <mergeCell ref="C24:D24"/>
    <mergeCell ref="C25:D25"/>
  </mergeCells>
  <phoneticPr fontId="0" type="noConversion"/>
  <hyperlinks>
    <hyperlink ref="B1" location="MENU!A1" display="powrót"/>
  </hyperlinks>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B1:F16"/>
  <sheetViews>
    <sheetView workbookViewId="0">
      <selection activeCell="H27" sqref="H27"/>
    </sheetView>
  </sheetViews>
  <sheetFormatPr defaultRowHeight="12.75"/>
  <cols>
    <col min="2" max="2" width="8" customWidth="1"/>
    <col min="3" max="3" width="21.5703125" customWidth="1"/>
    <col min="4" max="4" width="14.42578125" customWidth="1"/>
    <col min="6" max="6" width="20.5703125" bestFit="1" customWidth="1"/>
  </cols>
  <sheetData>
    <row r="1" spans="2:6">
      <c r="B1" s="108" t="s">
        <v>283</v>
      </c>
    </row>
    <row r="3" spans="2:6">
      <c r="C3" s="10" t="s">
        <v>290</v>
      </c>
    </row>
    <row r="6" spans="2:6">
      <c r="B6" s="32" t="s">
        <v>1</v>
      </c>
      <c r="C6" s="33" t="s">
        <v>82</v>
      </c>
      <c r="D6" s="33" t="s">
        <v>101</v>
      </c>
    </row>
    <row r="7" spans="2:6">
      <c r="B7" s="18">
        <v>1</v>
      </c>
      <c r="C7" s="18" t="s">
        <v>102</v>
      </c>
      <c r="D7" s="18" t="s">
        <v>103</v>
      </c>
      <c r="F7" t="str">
        <f>CONCATENATE(C7," ",D7)</f>
        <v>Komputer ADAX</v>
      </c>
    </row>
    <row r="8" spans="2:6">
      <c r="B8" s="18">
        <v>2</v>
      </c>
      <c r="C8" s="18" t="s">
        <v>104</v>
      </c>
      <c r="D8" s="18" t="s">
        <v>105</v>
      </c>
      <c r="F8" t="str">
        <f t="shared" ref="F8:F16" si="0">CONCATENATE(C8," ",D8)</f>
        <v>KOMPUTER ALR</v>
      </c>
    </row>
    <row r="9" spans="2:6">
      <c r="B9" s="18">
        <v>3</v>
      </c>
      <c r="C9" s="18" t="s">
        <v>104</v>
      </c>
      <c r="D9" s="18" t="s">
        <v>106</v>
      </c>
      <c r="F9" t="str">
        <f t="shared" si="0"/>
        <v>KOMPUTER COMPAQ</v>
      </c>
    </row>
    <row r="10" spans="2:6">
      <c r="B10" s="18">
        <v>4</v>
      </c>
      <c r="C10" s="18" t="s">
        <v>107</v>
      </c>
      <c r="D10" s="18" t="s">
        <v>108</v>
      </c>
      <c r="F10" t="str">
        <f t="shared" si="0"/>
        <v>Monitor PHILIPS15</v>
      </c>
    </row>
    <row r="11" spans="2:6">
      <c r="B11" s="18">
        <v>5</v>
      </c>
      <c r="C11" s="18" t="s">
        <v>107</v>
      </c>
      <c r="D11" s="18" t="s">
        <v>109</v>
      </c>
      <c r="F11" t="str">
        <f t="shared" si="0"/>
        <v>Monitor PHILIPS17</v>
      </c>
    </row>
    <row r="12" spans="2:6">
      <c r="B12" s="18">
        <v>6</v>
      </c>
      <c r="C12" s="18" t="s">
        <v>110</v>
      </c>
      <c r="D12" s="18" t="s">
        <v>111</v>
      </c>
      <c r="F12" t="str">
        <f t="shared" si="0"/>
        <v>Drukarka HP</v>
      </c>
    </row>
    <row r="13" spans="2:6">
      <c r="B13" s="18">
        <v>7</v>
      </c>
      <c r="C13" s="18" t="s">
        <v>112</v>
      </c>
      <c r="D13" s="18" t="s">
        <v>111</v>
      </c>
      <c r="F13" t="str">
        <f t="shared" si="0"/>
        <v>Skaner HP</v>
      </c>
    </row>
    <row r="14" spans="2:6">
      <c r="B14" s="18">
        <v>8</v>
      </c>
      <c r="C14" s="18" t="s">
        <v>113</v>
      </c>
      <c r="D14" s="18" t="s">
        <v>106</v>
      </c>
      <c r="F14" t="str">
        <f t="shared" si="0"/>
        <v>Mysz COMPAQ</v>
      </c>
    </row>
    <row r="15" spans="2:6">
      <c r="B15" s="18">
        <v>9</v>
      </c>
      <c r="C15" s="18" t="s">
        <v>114</v>
      </c>
      <c r="D15" s="18" t="s">
        <v>115</v>
      </c>
      <c r="F15" t="str">
        <f t="shared" si="0"/>
        <v>Notebook Asus</v>
      </c>
    </row>
    <row r="16" spans="2:6">
      <c r="B16" s="18">
        <v>10</v>
      </c>
      <c r="C16" s="18" t="s">
        <v>114</v>
      </c>
      <c r="D16" s="18" t="s">
        <v>116</v>
      </c>
      <c r="F16" t="str">
        <f t="shared" si="0"/>
        <v>Notebook TOSHIBA</v>
      </c>
    </row>
  </sheetData>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dimension ref="B1:J22"/>
  <sheetViews>
    <sheetView topLeftCell="A4" workbookViewId="0">
      <selection activeCell="M18" sqref="M18"/>
    </sheetView>
  </sheetViews>
  <sheetFormatPr defaultRowHeight="12.75"/>
  <cols>
    <col min="1" max="1" width="6.7109375" customWidth="1"/>
    <col min="2" max="2" width="14.7109375" customWidth="1"/>
    <col min="4" max="4" width="21.85546875" customWidth="1"/>
    <col min="5" max="5" width="18.140625" customWidth="1"/>
    <col min="6" max="6" width="13.85546875" customWidth="1"/>
    <col min="7" max="7" width="15.7109375" customWidth="1"/>
    <col min="8" max="8" width="15" customWidth="1"/>
    <col min="9" max="9" width="16.42578125" customWidth="1"/>
    <col min="10" max="10" width="6.85546875" hidden="1" customWidth="1"/>
  </cols>
  <sheetData>
    <row r="1" spans="2:10">
      <c r="B1" s="108" t="s">
        <v>283</v>
      </c>
    </row>
    <row r="3" spans="2:10">
      <c r="B3" s="10" t="s">
        <v>291</v>
      </c>
    </row>
    <row r="4" spans="2:10">
      <c r="B4" s="10" t="s">
        <v>292</v>
      </c>
    </row>
    <row r="5" spans="2:10">
      <c r="B5" s="10"/>
    </row>
    <row r="6" spans="2:10">
      <c r="B6" s="10" t="s">
        <v>293</v>
      </c>
    </row>
    <row r="7" spans="2:10">
      <c r="B7" s="10" t="s">
        <v>294</v>
      </c>
    </row>
    <row r="8" spans="2:10">
      <c r="B8" s="10" t="s">
        <v>295</v>
      </c>
    </row>
    <row r="9" spans="2:10">
      <c r="B9" s="10"/>
    </row>
    <row r="10" spans="2:10">
      <c r="B10" s="10" t="s">
        <v>296</v>
      </c>
    </row>
    <row r="13" spans="2:10" ht="38.25">
      <c r="B13" s="27" t="s">
        <v>19</v>
      </c>
      <c r="C13" s="27" t="s">
        <v>54</v>
      </c>
      <c r="D13" s="27" t="s">
        <v>117</v>
      </c>
      <c r="E13" s="27" t="s">
        <v>118</v>
      </c>
      <c r="F13" s="44" t="s">
        <v>119</v>
      </c>
      <c r="G13" s="27" t="s">
        <v>120</v>
      </c>
      <c r="H13" s="44" t="s">
        <v>121</v>
      </c>
      <c r="I13" s="27" t="s">
        <v>521</v>
      </c>
    </row>
    <row r="14" spans="2:10">
      <c r="B14" s="18" t="s">
        <v>57</v>
      </c>
      <c r="C14" s="18" t="s">
        <v>58</v>
      </c>
      <c r="D14" s="18" t="str">
        <f t="shared" ref="D14:D22" si="0">B14&amp;" "&amp;C14</f>
        <v>Badera Jan</v>
      </c>
      <c r="E14" s="18" t="s">
        <v>59</v>
      </c>
      <c r="F14" s="45">
        <v>1500</v>
      </c>
      <c r="G14" s="45">
        <f>IF(I14="PR",15%*F14,10%*F14)</f>
        <v>225</v>
      </c>
      <c r="H14" s="289" t="str">
        <f>IF(I14="PR","35zł")</f>
        <v>35zł</v>
      </c>
      <c r="I14" s="28" t="str">
        <f>UPPER(J14)</f>
        <v>PR</v>
      </c>
      <c r="J14" s="28" t="str">
        <f>LEFT(E14,2)</f>
        <v>Pr</v>
      </c>
    </row>
    <row r="15" spans="2:10">
      <c r="B15" s="18" t="s">
        <v>60</v>
      </c>
      <c r="C15" s="18" t="s">
        <v>61</v>
      </c>
      <c r="D15" s="18" t="str">
        <f t="shared" si="0"/>
        <v>Dudek Monika</v>
      </c>
      <c r="E15" s="18" t="s">
        <v>62</v>
      </c>
      <c r="F15" s="45">
        <v>1350</v>
      </c>
      <c r="G15" s="45">
        <f t="shared" ref="G15:G22" si="1">IF(I15="PR",15%*F15,10%*F15)</f>
        <v>135</v>
      </c>
      <c r="H15" s="289" t="b">
        <f t="shared" ref="H15:H22" si="2">IF(I15="PR","35zł")</f>
        <v>0</v>
      </c>
      <c r="I15" s="28" t="str">
        <f t="shared" ref="I15:I22" si="3">UPPER(J15)</f>
        <v>KA</v>
      </c>
      <c r="J15" s="28" t="str">
        <f t="shared" ref="J15:J22" si="4">LEFT(E15,2)</f>
        <v>Ka</v>
      </c>
    </row>
    <row r="16" spans="2:10">
      <c r="B16" s="18" t="s">
        <v>63</v>
      </c>
      <c r="C16" s="18" t="s">
        <v>64</v>
      </c>
      <c r="D16" s="18" t="str">
        <f t="shared" si="0"/>
        <v>Robak Adam</v>
      </c>
      <c r="E16" s="18" t="s">
        <v>122</v>
      </c>
      <c r="F16" s="45">
        <v>2320</v>
      </c>
      <c r="G16" s="45">
        <f t="shared" si="1"/>
        <v>232</v>
      </c>
      <c r="H16" s="289" t="b">
        <f t="shared" si="2"/>
        <v>0</v>
      </c>
      <c r="I16" s="28" t="str">
        <f t="shared" si="3"/>
        <v>FI</v>
      </c>
      <c r="J16" s="28" t="str">
        <f t="shared" si="4"/>
        <v>Fi</v>
      </c>
    </row>
    <row r="17" spans="2:10">
      <c r="B17" s="18" t="s">
        <v>66</v>
      </c>
      <c r="C17" s="18" t="s">
        <v>67</v>
      </c>
      <c r="D17" s="18" t="str">
        <f t="shared" si="0"/>
        <v>Kot Marta</v>
      </c>
      <c r="E17" s="18" t="s">
        <v>59</v>
      </c>
      <c r="F17" s="45">
        <v>2100</v>
      </c>
      <c r="G17" s="45">
        <f t="shared" si="1"/>
        <v>315</v>
      </c>
      <c r="H17" s="289" t="str">
        <f t="shared" si="2"/>
        <v>35zł</v>
      </c>
      <c r="I17" s="28" t="str">
        <f t="shared" si="3"/>
        <v>PR</v>
      </c>
      <c r="J17" s="28" t="str">
        <f t="shared" si="4"/>
        <v>Pr</v>
      </c>
    </row>
    <row r="18" spans="2:10">
      <c r="B18" s="18" t="s">
        <v>69</v>
      </c>
      <c r="C18" s="18" t="s">
        <v>70</v>
      </c>
      <c r="D18" s="18" t="str">
        <f t="shared" si="0"/>
        <v>Wesołek Piotr</v>
      </c>
      <c r="E18" s="18" t="s">
        <v>59</v>
      </c>
      <c r="F18" s="45">
        <v>1980</v>
      </c>
      <c r="G18" s="45">
        <f t="shared" si="1"/>
        <v>297</v>
      </c>
      <c r="H18" s="289" t="str">
        <f t="shared" si="2"/>
        <v>35zł</v>
      </c>
      <c r="I18" s="28" t="str">
        <f t="shared" si="3"/>
        <v>PR</v>
      </c>
      <c r="J18" s="28" t="str">
        <f t="shared" si="4"/>
        <v>Pr</v>
      </c>
    </row>
    <row r="19" spans="2:10">
      <c r="B19" s="18" t="s">
        <v>71</v>
      </c>
      <c r="C19" s="18" t="s">
        <v>72</v>
      </c>
      <c r="D19" s="18" t="str">
        <f t="shared" si="0"/>
        <v>Kowalska Anna</v>
      </c>
      <c r="E19" s="18" t="s">
        <v>62</v>
      </c>
      <c r="F19" s="45">
        <v>1760</v>
      </c>
      <c r="G19" s="45">
        <f t="shared" si="1"/>
        <v>176</v>
      </c>
      <c r="H19" s="289" t="b">
        <f t="shared" si="2"/>
        <v>0</v>
      </c>
      <c r="I19" s="28" t="str">
        <f t="shared" si="3"/>
        <v>KA</v>
      </c>
      <c r="J19" s="28" t="str">
        <f t="shared" si="4"/>
        <v>Ka</v>
      </c>
    </row>
    <row r="20" spans="2:10">
      <c r="B20" s="18" t="s">
        <v>74</v>
      </c>
      <c r="C20" s="18" t="s">
        <v>75</v>
      </c>
      <c r="D20" s="18" t="str">
        <f t="shared" si="0"/>
        <v>Romanowska Jolanta</v>
      </c>
      <c r="E20" s="18" t="s">
        <v>122</v>
      </c>
      <c r="F20" s="45">
        <v>2450</v>
      </c>
      <c r="G20" s="45">
        <f t="shared" si="1"/>
        <v>245</v>
      </c>
      <c r="H20" s="289" t="b">
        <f t="shared" si="2"/>
        <v>0</v>
      </c>
      <c r="I20" s="28" t="str">
        <f t="shared" si="3"/>
        <v>FI</v>
      </c>
      <c r="J20" s="28" t="str">
        <f t="shared" si="4"/>
        <v>Fi</v>
      </c>
    </row>
    <row r="21" spans="2:10">
      <c r="B21" s="18" t="s">
        <v>76</v>
      </c>
      <c r="C21" s="18" t="s">
        <v>77</v>
      </c>
      <c r="D21" s="18" t="str">
        <f t="shared" si="0"/>
        <v>Królikowski Paweł</v>
      </c>
      <c r="E21" s="18" t="s">
        <v>68</v>
      </c>
      <c r="F21" s="45">
        <v>1200</v>
      </c>
      <c r="G21" s="45">
        <f t="shared" si="1"/>
        <v>120</v>
      </c>
      <c r="H21" s="289" t="b">
        <f t="shared" si="2"/>
        <v>0</v>
      </c>
      <c r="I21" s="28" t="str">
        <f t="shared" si="3"/>
        <v>AD</v>
      </c>
      <c r="J21" s="28" t="str">
        <f t="shared" si="4"/>
        <v>Ad</v>
      </c>
    </row>
    <row r="22" spans="2:10">
      <c r="B22" s="18" t="s">
        <v>78</v>
      </c>
      <c r="C22" s="18" t="s">
        <v>79</v>
      </c>
      <c r="D22" s="18" t="str">
        <f t="shared" si="0"/>
        <v>Osiecka Beata</v>
      </c>
      <c r="E22" s="18" t="s">
        <v>68</v>
      </c>
      <c r="F22" s="45">
        <v>1050</v>
      </c>
      <c r="G22" s="45">
        <f t="shared" si="1"/>
        <v>105</v>
      </c>
      <c r="H22" s="289" t="b">
        <f t="shared" si="2"/>
        <v>0</v>
      </c>
      <c r="I22" s="28" t="str">
        <f t="shared" si="3"/>
        <v>AD</v>
      </c>
      <c r="J22" s="28" t="str">
        <f t="shared" si="4"/>
        <v>Ad</v>
      </c>
    </row>
  </sheetData>
  <phoneticPr fontId="0" type="noConversion"/>
  <hyperlinks>
    <hyperlink ref="B1" location="MENU!A1" display="powrót"/>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B1:G15"/>
  <sheetViews>
    <sheetView workbookViewId="0">
      <selection activeCell="F7" sqref="F7"/>
    </sheetView>
  </sheetViews>
  <sheetFormatPr defaultRowHeight="12.75"/>
  <cols>
    <col min="1" max="1" width="5.7109375" customWidth="1"/>
    <col min="2" max="2" width="14" customWidth="1"/>
    <col min="3" max="3" width="10.7109375" customWidth="1"/>
    <col min="4" max="4" width="15.5703125" customWidth="1"/>
    <col min="5" max="5" width="16.85546875" customWidth="1"/>
    <col min="6" max="6" width="16.42578125" customWidth="1"/>
    <col min="7" max="7" width="18" customWidth="1"/>
  </cols>
  <sheetData>
    <row r="1" spans="2:7">
      <c r="B1" s="108" t="s">
        <v>283</v>
      </c>
    </row>
    <row r="3" spans="2:7">
      <c r="B3" s="10" t="s">
        <v>297</v>
      </c>
    </row>
    <row r="4" spans="2:7">
      <c r="B4" s="10" t="s">
        <v>298</v>
      </c>
    </row>
    <row r="6" spans="2:7" ht="25.5">
      <c r="B6" s="27" t="s">
        <v>19</v>
      </c>
      <c r="C6" s="27" t="s">
        <v>54</v>
      </c>
      <c r="D6" s="27" t="s">
        <v>123</v>
      </c>
      <c r="E6" s="27" t="s">
        <v>124</v>
      </c>
      <c r="F6" s="27" t="s">
        <v>125</v>
      </c>
      <c r="G6" s="27" t="s">
        <v>126</v>
      </c>
    </row>
    <row r="7" spans="2:7">
      <c r="B7" s="18" t="s">
        <v>57</v>
      </c>
      <c r="C7" s="18" t="s">
        <v>58</v>
      </c>
      <c r="D7" s="47">
        <v>24574</v>
      </c>
      <c r="E7" s="47">
        <f ca="1">TODAY()</f>
        <v>41740</v>
      </c>
      <c r="F7" s="290">
        <f ca="1">LEFT(E7,4)-LEFT(D7,4)</f>
        <v>1717</v>
      </c>
      <c r="G7" s="46"/>
    </row>
    <row r="8" spans="2:7">
      <c r="B8" s="18" t="s">
        <v>60</v>
      </c>
      <c r="C8" s="18" t="s">
        <v>61</v>
      </c>
      <c r="D8" s="47">
        <v>32203</v>
      </c>
      <c r="E8" s="47">
        <f t="shared" ref="E8:E15" ca="1" si="0">TODAY()</f>
        <v>41740</v>
      </c>
      <c r="F8" s="48"/>
      <c r="G8" s="18"/>
    </row>
    <row r="9" spans="2:7">
      <c r="B9" s="18" t="s">
        <v>63</v>
      </c>
      <c r="C9" s="18" t="s">
        <v>64</v>
      </c>
      <c r="D9" s="47">
        <v>30440</v>
      </c>
      <c r="E9" s="47">
        <f t="shared" ca="1" si="0"/>
        <v>41740</v>
      </c>
      <c r="F9" s="48"/>
      <c r="G9" s="18"/>
    </row>
    <row r="10" spans="2:7">
      <c r="B10" s="18" t="s">
        <v>66</v>
      </c>
      <c r="C10" s="18" t="s">
        <v>67</v>
      </c>
      <c r="D10" s="47">
        <v>29952</v>
      </c>
      <c r="E10" s="47">
        <f t="shared" ca="1" si="0"/>
        <v>41740</v>
      </c>
      <c r="F10" s="48"/>
      <c r="G10" s="18"/>
    </row>
    <row r="11" spans="2:7">
      <c r="B11" s="18" t="s">
        <v>69</v>
      </c>
      <c r="C11" s="18" t="s">
        <v>70</v>
      </c>
      <c r="D11" s="47">
        <v>34182</v>
      </c>
      <c r="E11" s="47">
        <f t="shared" ca="1" si="0"/>
        <v>41740</v>
      </c>
      <c r="F11" s="48"/>
      <c r="G11" s="18"/>
    </row>
    <row r="12" spans="2:7">
      <c r="B12" s="18" t="s">
        <v>71</v>
      </c>
      <c r="C12" s="18" t="s">
        <v>72</v>
      </c>
      <c r="D12" s="47">
        <v>27273</v>
      </c>
      <c r="E12" s="47">
        <f t="shared" ca="1" si="0"/>
        <v>41740</v>
      </c>
      <c r="F12" s="48"/>
      <c r="G12" s="18"/>
    </row>
    <row r="13" spans="2:7">
      <c r="B13" s="18" t="s">
        <v>74</v>
      </c>
      <c r="C13" s="18" t="s">
        <v>75</v>
      </c>
      <c r="D13" s="47">
        <v>32450</v>
      </c>
      <c r="E13" s="47">
        <f t="shared" ca="1" si="0"/>
        <v>41740</v>
      </c>
      <c r="F13" s="48"/>
      <c r="G13" s="18"/>
    </row>
    <row r="14" spans="2:7">
      <c r="B14" s="18" t="s">
        <v>76</v>
      </c>
      <c r="C14" s="18" t="s">
        <v>77</v>
      </c>
      <c r="D14" s="47">
        <v>26331</v>
      </c>
      <c r="E14" s="47">
        <f t="shared" ca="1" si="0"/>
        <v>41740</v>
      </c>
      <c r="F14" s="48"/>
      <c r="G14" s="18"/>
    </row>
    <row r="15" spans="2:7">
      <c r="B15" s="18" t="s">
        <v>78</v>
      </c>
      <c r="C15" s="18" t="s">
        <v>79</v>
      </c>
      <c r="D15" s="47">
        <v>34029</v>
      </c>
      <c r="E15" s="47">
        <f t="shared" ca="1" si="0"/>
        <v>41740</v>
      </c>
      <c r="F15" s="48"/>
      <c r="G15" s="18"/>
    </row>
  </sheetData>
  <phoneticPr fontId="0" type="noConversion"/>
  <hyperlinks>
    <hyperlink ref="B1" location="MENU!A1" display="powrót"/>
  </hyperlink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31</vt:i4>
      </vt:variant>
      <vt:variant>
        <vt:lpstr>Zakresy nazwane</vt:lpstr>
      </vt:variant>
      <vt:variant>
        <vt:i4>4</vt:i4>
      </vt:variant>
    </vt:vector>
  </HeadingPairs>
  <TitlesOfParts>
    <vt:vector size="35" baseType="lpstr">
      <vt:lpstr>MENU</vt:lpstr>
      <vt:lpstr>form-tablicowa</vt:lpstr>
      <vt:lpstr>uczniowie</vt:lpstr>
      <vt:lpstr>oceny</vt:lpstr>
      <vt:lpstr>lewy,wielkie litery</vt:lpstr>
      <vt:lpstr>suma_jezeli</vt:lpstr>
      <vt:lpstr>zlacz teksty</vt:lpstr>
      <vt:lpstr>lewy,wielkie litery,jezeli</vt:lpstr>
      <vt:lpstr>rok,jezeli</vt:lpstr>
      <vt:lpstr>jezeli,oraz</vt:lpstr>
      <vt:lpstr>dzien,miesiac,rok</vt:lpstr>
      <vt:lpstr>%ogólu</vt:lpstr>
      <vt:lpstr>%ogołu2</vt:lpstr>
      <vt:lpstr>suma_jezeli2</vt:lpstr>
      <vt:lpstr>suma_jezeli3</vt:lpstr>
      <vt:lpstr>formatowanie</vt:lpstr>
      <vt:lpstr>warunek2</vt:lpstr>
      <vt:lpstr>wykres</vt:lpstr>
      <vt:lpstr>szukaj wyniku</vt:lpstr>
      <vt:lpstr>wykres2</vt:lpstr>
      <vt:lpstr>lokaty,wykres</vt:lpstr>
      <vt:lpstr>wykres3</vt:lpstr>
      <vt:lpstr>wykres itd</vt:lpstr>
      <vt:lpstr>y=ax+b</vt:lpstr>
      <vt:lpstr>y=axx+bx+c</vt:lpstr>
      <vt:lpstr>powierzchnia</vt:lpstr>
      <vt:lpstr>uczniowie (2)</vt:lpstr>
      <vt:lpstr>sklepy</vt:lpstr>
      <vt:lpstr>CZYNSZ</vt:lpstr>
      <vt:lpstr>banany</vt:lpstr>
      <vt:lpstr>autokomis</vt:lpstr>
      <vt:lpstr>cena_hurtowa</vt:lpstr>
      <vt:lpstr>ilosc_wszystko</vt:lpstr>
      <vt:lpstr>marza</vt:lpstr>
      <vt:lpstr>wielkosc_sprzedazy</vt:lpstr>
    </vt:vector>
  </TitlesOfParts>
  <Company>ADAX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potlewski</cp:lastModifiedBy>
  <dcterms:created xsi:type="dcterms:W3CDTF">2004-10-28T20:18:32Z</dcterms:created>
  <dcterms:modified xsi:type="dcterms:W3CDTF">2014-04-11T07:10:05Z</dcterms:modified>
</cp:coreProperties>
</file>