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В" sheetId="5" r:id="rId1"/>
    <sheet name="СЦ" sheetId="6" r:id="rId2"/>
    <sheet name="Оценка" sheetId="7" r:id="rId3"/>
  </sheets>
  <definedNames>
    <definedName name="Bail3">Оценка!$N$12:$N$19</definedName>
    <definedName name="Bali3">Оценка!$N$12:$N$19</definedName>
    <definedName name="Bali4">Оценка!$N$20:$N$29</definedName>
    <definedName name="Bali5">Оценка!$N$30:$N$34</definedName>
    <definedName name="Bali6">Оценка!$N$35:$N$47</definedName>
    <definedName name="Cena1">Оценка!$I$2:$I$10</definedName>
    <definedName name="Cena3">Оценка!$I$12:$I$19</definedName>
    <definedName name="Cena4">Оценка!$I$20:$I$29</definedName>
    <definedName name="Cena5">Оценка!$I$30:$I$34</definedName>
    <definedName name="Cena6">Оценка!$I$35:$I$47</definedName>
    <definedName name="Otsr1">Оценка!$D$2:$D$10</definedName>
    <definedName name="Otsr3">Оценка!$D$12:$D$19</definedName>
    <definedName name="Otsr4">Оценка!$D$20:$D$29</definedName>
    <definedName name="Otsr5">Оценка!$D$30:$D$34</definedName>
    <definedName name="Otsr6">Оценка!$D$35:$D$47</definedName>
  </definedNames>
  <calcPr calcId="145621"/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2" i="7"/>
  <c r="J12" i="7"/>
  <c r="K12" i="7" s="1"/>
  <c r="L12" i="7"/>
  <c r="M12" i="7" s="1"/>
  <c r="N12" i="7" s="1"/>
  <c r="J13" i="7"/>
  <c r="K13" i="7"/>
  <c r="L13" i="7"/>
  <c r="M13" i="7"/>
  <c r="N13" i="7" s="1"/>
  <c r="J14" i="7"/>
  <c r="K14" i="7" s="1"/>
  <c r="L14" i="7"/>
  <c r="M14" i="7" s="1"/>
  <c r="N14" i="7"/>
  <c r="J15" i="7"/>
  <c r="K15" i="7"/>
  <c r="L15" i="7"/>
  <c r="M15" i="7"/>
  <c r="N15" i="7" s="1"/>
  <c r="J16" i="7"/>
  <c r="K16" i="7" s="1"/>
  <c r="L16" i="7"/>
  <c r="M16" i="7" s="1"/>
  <c r="N16" i="7" s="1"/>
  <c r="J17" i="7"/>
  <c r="K17" i="7"/>
  <c r="L17" i="7"/>
  <c r="M17" i="7"/>
  <c r="N17" i="7" s="1"/>
  <c r="J18" i="7"/>
  <c r="K18" i="7" s="1"/>
  <c r="L18" i="7"/>
  <c r="M18" i="7" s="1"/>
  <c r="N18" i="7"/>
  <c r="J19" i="7"/>
  <c r="K19" i="7"/>
  <c r="L19" i="7"/>
  <c r="M19" i="7"/>
  <c r="N19" i="7" s="1"/>
  <c r="J20" i="7"/>
  <c r="K20" i="7" s="1"/>
  <c r="L20" i="7"/>
  <c r="M20" i="7" s="1"/>
  <c r="N20" i="7" s="1"/>
  <c r="J21" i="7"/>
  <c r="K21" i="7"/>
  <c r="L21" i="7"/>
  <c r="M21" i="7"/>
  <c r="N21" i="7" s="1"/>
  <c r="J22" i="7"/>
  <c r="K22" i="7" s="1"/>
  <c r="L22" i="7"/>
  <c r="M22" i="7" s="1"/>
  <c r="N22" i="7"/>
  <c r="J23" i="7"/>
  <c r="K23" i="7"/>
  <c r="L23" i="7"/>
  <c r="M23" i="7"/>
  <c r="N23" i="7" s="1"/>
  <c r="J24" i="7"/>
  <c r="K24" i="7" s="1"/>
  <c r="L24" i="7"/>
  <c r="M24" i="7" s="1"/>
  <c r="N24" i="7" s="1"/>
  <c r="J25" i="7"/>
  <c r="K25" i="7"/>
  <c r="L25" i="7"/>
  <c r="M25" i="7"/>
  <c r="N25" i="7" s="1"/>
  <c r="J26" i="7"/>
  <c r="K26" i="7" s="1"/>
  <c r="L26" i="7"/>
  <c r="M26" i="7" s="1"/>
  <c r="N26" i="7"/>
  <c r="J27" i="7"/>
  <c r="K27" i="7"/>
  <c r="L27" i="7"/>
  <c r="M27" i="7"/>
  <c r="N27" i="7" s="1"/>
  <c r="J28" i="7"/>
  <c r="K28" i="7" s="1"/>
  <c r="L28" i="7"/>
  <c r="M28" i="7" s="1"/>
  <c r="N28" i="7" s="1"/>
  <c r="J29" i="7"/>
  <c r="K29" i="7"/>
  <c r="L29" i="7"/>
  <c r="M29" i="7"/>
  <c r="N29" i="7" s="1"/>
  <c r="J30" i="7"/>
  <c r="K30" i="7" s="1"/>
  <c r="L30" i="7"/>
  <c r="M30" i="7" s="1"/>
  <c r="N30" i="7"/>
  <c r="J31" i="7"/>
  <c r="K31" i="7"/>
  <c r="L31" i="7"/>
  <c r="M31" i="7"/>
  <c r="N31" i="7" s="1"/>
  <c r="J32" i="7"/>
  <c r="K32" i="7" s="1"/>
  <c r="L32" i="7"/>
  <c r="M32" i="7" s="1"/>
  <c r="N32" i="7" s="1"/>
  <c r="J33" i="7"/>
  <c r="K33" i="7"/>
  <c r="L33" i="7"/>
  <c r="M33" i="7"/>
  <c r="N33" i="7" s="1"/>
  <c r="J34" i="7"/>
  <c r="K34" i="7" s="1"/>
  <c r="L34" i="7"/>
  <c r="M34" i="7" s="1"/>
  <c r="N34" i="7"/>
  <c r="J35" i="7"/>
  <c r="K35" i="7"/>
  <c r="L35" i="7"/>
  <c r="M35" i="7"/>
  <c r="N35" i="7" s="1"/>
  <c r="J36" i="7"/>
  <c r="K36" i="7" s="1"/>
  <c r="L36" i="7"/>
  <c r="M36" i="7" s="1"/>
  <c r="N36" i="7" s="1"/>
  <c r="J37" i="7"/>
  <c r="K37" i="7"/>
  <c r="L37" i="7"/>
  <c r="M37" i="7"/>
  <c r="N37" i="7" s="1"/>
  <c r="J38" i="7"/>
  <c r="K38" i="7" s="1"/>
  <c r="L38" i="7"/>
  <c r="M38" i="7" s="1"/>
  <c r="N38" i="7"/>
  <c r="J39" i="7"/>
  <c r="K39" i="7"/>
  <c r="L39" i="7"/>
  <c r="M39" i="7"/>
  <c r="N39" i="7" s="1"/>
  <c r="J40" i="7"/>
  <c r="K40" i="7" s="1"/>
  <c r="L40" i="7"/>
  <c r="M40" i="7" s="1"/>
  <c r="N40" i="7" s="1"/>
  <c r="J41" i="7"/>
  <c r="K41" i="7"/>
  <c r="L41" i="7"/>
  <c r="M41" i="7"/>
  <c r="N41" i="7" s="1"/>
  <c r="J42" i="7"/>
  <c r="K42" i="7" s="1"/>
  <c r="L42" i="7"/>
  <c r="M42" i="7" s="1"/>
  <c r="N42" i="7"/>
  <c r="J43" i="7"/>
  <c r="K43" i="7"/>
  <c r="L43" i="7"/>
  <c r="M43" i="7"/>
  <c r="N43" i="7" s="1"/>
  <c r="J44" i="7"/>
  <c r="K44" i="7" s="1"/>
  <c r="L44" i="7"/>
  <c r="M44" i="7" s="1"/>
  <c r="N44" i="7" s="1"/>
  <c r="J45" i="7"/>
  <c r="K45" i="7"/>
  <c r="L45" i="7"/>
  <c r="M45" i="7"/>
  <c r="N45" i="7" s="1"/>
  <c r="J46" i="7"/>
  <c r="K46" i="7" s="1"/>
  <c r="L46" i="7"/>
  <c r="M46" i="7" s="1"/>
  <c r="N46" i="7"/>
  <c r="J47" i="7"/>
  <c r="K47" i="7"/>
  <c r="L47" i="7"/>
  <c r="M47" i="7"/>
  <c r="N47" i="7" s="1"/>
  <c r="J48" i="7"/>
  <c r="K48" i="7" s="1"/>
  <c r="L48" i="7"/>
  <c r="M48" i="7" s="1"/>
  <c r="N48" i="7" s="1"/>
  <c r="J49" i="7"/>
  <c r="K49" i="7"/>
  <c r="L49" i="7"/>
  <c r="M49" i="7"/>
  <c r="N49" i="7" s="1"/>
  <c r="J50" i="7"/>
  <c r="K50" i="7" s="1"/>
  <c r="L50" i="7"/>
  <c r="M50" i="7" s="1"/>
  <c r="N50" i="7"/>
  <c r="J51" i="7"/>
  <c r="K51" i="7"/>
  <c r="L51" i="7"/>
  <c r="M51" i="7"/>
  <c r="N51" i="7" s="1"/>
  <c r="J52" i="7"/>
  <c r="K52" i="7" s="1"/>
  <c r="L52" i="7"/>
  <c r="M52" i="7" s="1"/>
  <c r="N52" i="7" s="1"/>
  <c r="J53" i="7"/>
  <c r="K53" i="7"/>
  <c r="L53" i="7"/>
  <c r="M53" i="7"/>
  <c r="N53" i="7" s="1"/>
  <c r="J54" i="7"/>
  <c r="K54" i="7" s="1"/>
  <c r="L54" i="7"/>
  <c r="M54" i="7" s="1"/>
  <c r="N54" i="7"/>
  <c r="J55" i="7"/>
  <c r="K55" i="7"/>
  <c r="L55" i="7"/>
  <c r="M55" i="7"/>
  <c r="N55" i="7" s="1"/>
  <c r="J56" i="7"/>
  <c r="K56" i="7" s="1"/>
  <c r="L56" i="7"/>
  <c r="M56" i="7" s="1"/>
  <c r="N56" i="7" s="1"/>
  <c r="J57" i="7"/>
  <c r="K57" i="7"/>
  <c r="L57" i="7"/>
  <c r="M57" i="7"/>
  <c r="N57" i="7" s="1"/>
  <c r="J58" i="7"/>
  <c r="K58" i="7" s="1"/>
  <c r="L58" i="7"/>
  <c r="M58" i="7" s="1"/>
  <c r="N58" i="7"/>
  <c r="J59" i="7"/>
  <c r="K59" i="7"/>
  <c r="L59" i="7"/>
  <c r="M59" i="7"/>
  <c r="N59" i="7" s="1"/>
  <c r="J60" i="7"/>
  <c r="K60" i="7" s="1"/>
  <c r="L60" i="7"/>
  <c r="M60" i="7" s="1"/>
  <c r="N60" i="7" s="1"/>
  <c r="J61" i="7"/>
  <c r="K61" i="7"/>
  <c r="L61" i="7"/>
  <c r="M61" i="7"/>
  <c r="N61" i="7" s="1"/>
  <c r="J62" i="7"/>
  <c r="K62" i="7" s="1"/>
  <c r="L62" i="7"/>
  <c r="M62" i="7" s="1"/>
  <c r="N62" i="7"/>
  <c r="J63" i="7"/>
  <c r="K63" i="7"/>
  <c r="L63" i="7"/>
  <c r="M63" i="7"/>
  <c r="N63" i="7" s="1"/>
  <c r="J64" i="7"/>
  <c r="K64" i="7" s="1"/>
  <c r="L64" i="7"/>
  <c r="M64" i="7" s="1"/>
  <c r="N64" i="7" s="1"/>
  <c r="J65" i="7"/>
  <c r="K65" i="7"/>
  <c r="L65" i="7"/>
  <c r="M65" i="7"/>
  <c r="N65" i="7" s="1"/>
  <c r="J66" i="7"/>
  <c r="K66" i="7" s="1"/>
  <c r="L66" i="7"/>
  <c r="M66" i="7" s="1"/>
  <c r="N66" i="7"/>
  <c r="J67" i="7"/>
  <c r="K67" i="7"/>
  <c r="L67" i="7"/>
  <c r="M67" i="7"/>
  <c r="N67" i="7" s="1"/>
  <c r="J68" i="7"/>
  <c r="K68" i="7"/>
  <c r="L68" i="7"/>
  <c r="M68" i="7"/>
  <c r="N68" i="7" s="1"/>
  <c r="J69" i="7"/>
  <c r="K69" i="7" s="1"/>
  <c r="L69" i="7"/>
  <c r="M69" i="7" s="1"/>
  <c r="N69" i="7" s="1"/>
  <c r="J70" i="7"/>
  <c r="K70" i="7"/>
  <c r="L70" i="7"/>
  <c r="M70" i="7"/>
  <c r="N70" i="7" s="1"/>
  <c r="J71" i="7"/>
  <c r="K71" i="7" s="1"/>
  <c r="L71" i="7"/>
  <c r="M71" i="7" s="1"/>
  <c r="N71" i="7"/>
  <c r="J72" i="7"/>
  <c r="K72" i="7"/>
  <c r="L72" i="7"/>
  <c r="M72" i="7"/>
  <c r="N72" i="7" s="1"/>
  <c r="J73" i="7"/>
  <c r="K73" i="7" s="1"/>
  <c r="L73" i="7"/>
  <c r="M73" i="7" s="1"/>
  <c r="N73" i="7" s="1"/>
  <c r="J74" i="7"/>
  <c r="K74" i="7"/>
  <c r="L74" i="7"/>
  <c r="M74" i="7"/>
  <c r="N74" i="7" s="1"/>
  <c r="J75" i="7"/>
  <c r="K75" i="7" s="1"/>
  <c r="L75" i="7"/>
  <c r="M75" i="7" s="1"/>
  <c r="N75" i="7"/>
  <c r="J76" i="7"/>
  <c r="K76" i="7"/>
  <c r="L76" i="7"/>
  <c r="M76" i="7"/>
  <c r="N76" i="7" s="1"/>
  <c r="J77" i="7"/>
  <c r="K77" i="7" s="1"/>
  <c r="L77" i="7"/>
  <c r="M77" i="7" s="1"/>
  <c r="N77" i="7" s="1"/>
  <c r="J78" i="7"/>
  <c r="K78" i="7"/>
  <c r="L78" i="7"/>
  <c r="M78" i="7"/>
  <c r="N78" i="7" s="1"/>
  <c r="J79" i="7"/>
  <c r="K79" i="7" s="1"/>
  <c r="L79" i="7"/>
  <c r="M79" i="7" s="1"/>
  <c r="N79" i="7"/>
  <c r="J80" i="7"/>
  <c r="K80" i="7"/>
  <c r="L80" i="7"/>
  <c r="M80" i="7"/>
  <c r="N80" i="7" s="1"/>
  <c r="J81" i="7"/>
  <c r="K81" i="7" s="1"/>
  <c r="L81" i="7"/>
  <c r="M81" i="7" s="1"/>
  <c r="N81" i="7" s="1"/>
  <c r="J82" i="7"/>
  <c r="K82" i="7"/>
  <c r="L82" i="7"/>
  <c r="M82" i="7"/>
  <c r="N82" i="7" s="1"/>
  <c r="J83" i="7"/>
  <c r="K83" i="7" s="1"/>
  <c r="L83" i="7"/>
  <c r="M83" i="7" s="1"/>
  <c r="N83" i="7"/>
  <c r="J84" i="7"/>
  <c r="K84" i="7"/>
  <c r="L84" i="7"/>
  <c r="M84" i="7"/>
  <c r="N84" i="7" s="1"/>
  <c r="J85" i="7"/>
  <c r="K85" i="7" s="1"/>
  <c r="L85" i="7"/>
  <c r="M85" i="7" s="1"/>
  <c r="N85" i="7" s="1"/>
  <c r="J86" i="7"/>
  <c r="K86" i="7"/>
  <c r="L86" i="7"/>
  <c r="M86" i="7"/>
  <c r="N86" i="7" s="1"/>
  <c r="J87" i="7"/>
  <c r="K87" i="7" s="1"/>
  <c r="L87" i="7"/>
  <c r="M87" i="7" s="1"/>
  <c r="N87" i="7"/>
  <c r="J88" i="7"/>
  <c r="K88" i="7"/>
  <c r="L88" i="7"/>
  <c r="M88" i="7"/>
  <c r="N88" i="7" s="1"/>
  <c r="J89" i="7"/>
  <c r="K89" i="7" s="1"/>
  <c r="L89" i="7"/>
  <c r="M89" i="7" s="1"/>
  <c r="N89" i="7" s="1"/>
  <c r="J90" i="7"/>
  <c r="K90" i="7"/>
  <c r="L90" i="7"/>
  <c r="M90" i="7"/>
  <c r="N90" i="7" s="1"/>
  <c r="J91" i="7"/>
  <c r="K91" i="7" s="1"/>
  <c r="L91" i="7"/>
  <c r="M91" i="7" s="1"/>
  <c r="N91" i="7"/>
  <c r="J92" i="7"/>
  <c r="K92" i="7"/>
  <c r="L92" i="7"/>
  <c r="M92" i="7"/>
  <c r="N92" i="7" s="1"/>
  <c r="J93" i="7"/>
  <c r="K93" i="7" s="1"/>
  <c r="L93" i="7"/>
  <c r="M93" i="7" s="1"/>
  <c r="N93" i="7" s="1"/>
  <c r="J94" i="7"/>
  <c r="K94" i="7"/>
  <c r="L94" i="7"/>
  <c r="M94" i="7"/>
  <c r="N94" i="7" s="1"/>
  <c r="J95" i="7"/>
  <c r="K95" i="7" s="1"/>
  <c r="L95" i="7"/>
  <c r="M95" i="7" s="1"/>
  <c r="N95" i="7"/>
  <c r="J96" i="7"/>
  <c r="K96" i="7"/>
  <c r="L96" i="7"/>
  <c r="M96" i="7"/>
  <c r="N96" i="7" s="1"/>
  <c r="J97" i="7"/>
  <c r="K97" i="7" s="1"/>
  <c r="L97" i="7"/>
  <c r="M97" i="7" s="1"/>
  <c r="N97" i="7" s="1"/>
  <c r="J98" i="7"/>
  <c r="K98" i="7"/>
  <c r="L98" i="7"/>
  <c r="M98" i="7"/>
  <c r="N98" i="7" s="1"/>
  <c r="J99" i="7"/>
  <c r="K99" i="7" s="1"/>
  <c r="L99" i="7"/>
  <c r="M99" i="7" s="1"/>
  <c r="N99" i="7"/>
  <c r="J100" i="7"/>
  <c r="K100" i="7"/>
  <c r="L100" i="7"/>
  <c r="M100" i="7"/>
  <c r="N100" i="7" s="1"/>
  <c r="J101" i="7"/>
  <c r="K101" i="7" s="1"/>
  <c r="L101" i="7"/>
  <c r="M101" i="7" s="1"/>
  <c r="N101" i="7" s="1"/>
  <c r="J102" i="7"/>
  <c r="K102" i="7"/>
  <c r="L102" i="7"/>
  <c r="M102" i="7"/>
  <c r="N102" i="7" s="1"/>
  <c r="J103" i="7"/>
  <c r="K103" i="7" s="1"/>
  <c r="L103" i="7"/>
  <c r="M103" i="7" s="1"/>
  <c r="N103" i="7"/>
  <c r="J104" i="7"/>
  <c r="K104" i="7"/>
  <c r="L104" i="7"/>
  <c r="M104" i="7"/>
  <c r="N104" i="7" s="1"/>
  <c r="J105" i="7"/>
  <c r="K105" i="7" s="1"/>
  <c r="L105" i="7"/>
  <c r="M105" i="7" s="1"/>
  <c r="N105" i="7" s="1"/>
  <c r="J106" i="7"/>
  <c r="K106" i="7"/>
  <c r="L106" i="7"/>
  <c r="M106" i="7"/>
  <c r="N106" i="7" s="1"/>
  <c r="J107" i="7"/>
  <c r="K107" i="7" s="1"/>
  <c r="L107" i="7"/>
  <c r="M107" i="7" s="1"/>
  <c r="N107" i="7"/>
  <c r="J108" i="7"/>
  <c r="K108" i="7"/>
  <c r="L108" i="7"/>
  <c r="M108" i="7"/>
  <c r="N108" i="7" s="1"/>
  <c r="J109" i="7"/>
  <c r="K109" i="7" s="1"/>
  <c r="L109" i="7"/>
  <c r="M109" i="7" s="1"/>
  <c r="N109" i="7" s="1"/>
  <c r="J110" i="7"/>
  <c r="K110" i="7"/>
  <c r="L110" i="7"/>
  <c r="M110" i="7"/>
  <c r="N110" i="7" s="1"/>
  <c r="J111" i="7"/>
  <c r="K111" i="7" s="1"/>
  <c r="L111" i="7"/>
  <c r="M111" i="7" s="1"/>
  <c r="N111" i="7"/>
  <c r="J112" i="7"/>
  <c r="K112" i="7"/>
  <c r="L112" i="7"/>
  <c r="M112" i="7"/>
  <c r="N112" i="7" s="1"/>
  <c r="J113" i="7"/>
  <c r="K113" i="7" s="1"/>
  <c r="L113" i="7"/>
  <c r="M113" i="7" s="1"/>
  <c r="N113" i="7" s="1"/>
  <c r="J114" i="7"/>
  <c r="K114" i="7"/>
  <c r="L114" i="7"/>
  <c r="M114" i="7"/>
  <c r="N114" i="7" s="1"/>
  <c r="J115" i="7"/>
  <c r="K115" i="7" s="1"/>
  <c r="L115" i="7"/>
  <c r="M115" i="7" s="1"/>
  <c r="N115" i="7"/>
  <c r="J116" i="7"/>
  <c r="K116" i="7"/>
  <c r="L116" i="7"/>
  <c r="M116" i="7"/>
  <c r="N116" i="7" s="1"/>
  <c r="J117" i="7"/>
  <c r="K117" i="7" s="1"/>
  <c r="L117" i="7"/>
  <c r="M117" i="7" s="1"/>
  <c r="N117" i="7" s="1"/>
  <c r="J118" i="7"/>
  <c r="K118" i="7"/>
  <c r="L118" i="7"/>
  <c r="M118" i="7"/>
  <c r="N118" i="7" s="1"/>
  <c r="J119" i="7"/>
  <c r="K119" i="7" s="1"/>
  <c r="L119" i="7"/>
  <c r="M119" i="7" s="1"/>
  <c r="N119" i="7"/>
  <c r="J120" i="7"/>
  <c r="K120" i="7"/>
  <c r="L120" i="7"/>
  <c r="M120" i="7"/>
  <c r="N120" i="7" s="1"/>
  <c r="J121" i="7"/>
  <c r="K121" i="7" s="1"/>
  <c r="L121" i="7"/>
  <c r="M121" i="7" s="1"/>
  <c r="N121" i="7" s="1"/>
  <c r="J122" i="7"/>
  <c r="K122" i="7"/>
  <c r="L122" i="7"/>
  <c r="M122" i="7"/>
  <c r="N122" i="7" s="1"/>
  <c r="J123" i="7"/>
  <c r="K123" i="7" s="1"/>
  <c r="L123" i="7"/>
  <c r="M123" i="7" s="1"/>
  <c r="N123" i="7"/>
  <c r="J124" i="7"/>
  <c r="K124" i="7"/>
  <c r="L124" i="7"/>
  <c r="M124" i="7"/>
  <c r="N124" i="7" s="1"/>
  <c r="J125" i="7"/>
  <c r="K125" i="7" s="1"/>
  <c r="L125" i="7"/>
  <c r="M125" i="7" s="1"/>
  <c r="N125" i="7" s="1"/>
  <c r="J126" i="7"/>
  <c r="K126" i="7"/>
  <c r="L126" i="7"/>
  <c r="M126" i="7"/>
  <c r="N126" i="7" s="1"/>
  <c r="J127" i="7"/>
  <c r="K127" i="7" s="1"/>
  <c r="L127" i="7"/>
  <c r="M127" i="7" s="1"/>
  <c r="N127" i="7"/>
  <c r="J128" i="7"/>
  <c r="K128" i="7"/>
  <c r="L128" i="7"/>
  <c r="M128" i="7"/>
  <c r="N128" i="7" s="1"/>
  <c r="J129" i="7"/>
  <c r="K129" i="7" s="1"/>
  <c r="L129" i="7"/>
  <c r="M129" i="7" s="1"/>
  <c r="N129" i="7" s="1"/>
  <c r="J130" i="7"/>
  <c r="K130" i="7"/>
  <c r="L130" i="7"/>
  <c r="M130" i="7"/>
  <c r="N130" i="7" s="1"/>
  <c r="J131" i="7"/>
  <c r="K131" i="7" s="1"/>
  <c r="L131" i="7"/>
  <c r="M131" i="7" s="1"/>
  <c r="N131" i="7"/>
  <c r="J132" i="7"/>
  <c r="K132" i="7"/>
  <c r="L132" i="7"/>
  <c r="M132" i="7"/>
  <c r="N132" i="7" s="1"/>
  <c r="J133" i="7"/>
  <c r="K133" i="7" s="1"/>
  <c r="L133" i="7"/>
  <c r="M133" i="7" s="1"/>
  <c r="N133" i="7" s="1"/>
  <c r="J134" i="7"/>
  <c r="K134" i="7"/>
  <c r="L134" i="7"/>
  <c r="M134" i="7"/>
  <c r="N134" i="7" s="1"/>
  <c r="J135" i="7"/>
  <c r="K135" i="7" s="1"/>
  <c r="L135" i="7"/>
  <c r="M135" i="7" s="1"/>
  <c r="N135" i="7"/>
  <c r="J136" i="7"/>
  <c r="K136" i="7"/>
  <c r="L136" i="7"/>
  <c r="M136" i="7"/>
  <c r="N136" i="7" s="1"/>
  <c r="J137" i="7"/>
  <c r="K137" i="7" s="1"/>
  <c r="L137" i="7"/>
  <c r="M137" i="7" s="1"/>
  <c r="N137" i="7" s="1"/>
  <c r="J138" i="7"/>
  <c r="K138" i="7"/>
  <c r="L138" i="7"/>
  <c r="M138" i="7"/>
  <c r="N138" i="7" s="1"/>
  <c r="J139" i="7"/>
  <c r="K139" i="7" s="1"/>
  <c r="L139" i="7"/>
  <c r="M139" i="7" s="1"/>
  <c r="N139" i="7"/>
  <c r="J140" i="7"/>
  <c r="K140" i="7"/>
  <c r="L140" i="7"/>
  <c r="M140" i="7"/>
  <c r="N140" i="7" s="1"/>
  <c r="J141" i="7"/>
  <c r="K141" i="7" s="1"/>
  <c r="L141" i="7"/>
  <c r="M141" i="7" s="1"/>
  <c r="N141" i="7" s="1"/>
  <c r="J142" i="7"/>
  <c r="K142" i="7"/>
  <c r="L142" i="7"/>
  <c r="M142" i="7"/>
  <c r="N142" i="7" s="1"/>
  <c r="J143" i="7"/>
  <c r="K143" i="7" s="1"/>
  <c r="L143" i="7"/>
  <c r="M143" i="7" s="1"/>
  <c r="N143" i="7"/>
  <c r="J144" i="7"/>
  <c r="K144" i="7"/>
  <c r="L144" i="7"/>
  <c r="M144" i="7"/>
  <c r="N144" i="7" s="1"/>
  <c r="J145" i="7"/>
  <c r="K145" i="7" s="1"/>
  <c r="L145" i="7"/>
  <c r="M145" i="7" s="1"/>
  <c r="N145" i="7" s="1"/>
  <c r="J146" i="7"/>
  <c r="K146" i="7"/>
  <c r="L146" i="7"/>
  <c r="M146" i="7"/>
  <c r="N146" i="7" s="1"/>
  <c r="J147" i="7"/>
  <c r="K147" i="7" s="1"/>
  <c r="L147" i="7"/>
  <c r="M147" i="7" s="1"/>
  <c r="N147" i="7"/>
  <c r="J148" i="7"/>
  <c r="K148" i="7"/>
  <c r="L148" i="7"/>
  <c r="M148" i="7"/>
  <c r="N148" i="7" s="1"/>
  <c r="J149" i="7"/>
  <c r="K149" i="7" s="1"/>
  <c r="L149" i="7"/>
  <c r="M149" i="7" s="1"/>
  <c r="N149" i="7" s="1"/>
  <c r="J150" i="7"/>
  <c r="K150" i="7"/>
  <c r="L150" i="7"/>
  <c r="M150" i="7"/>
  <c r="N150" i="7" s="1"/>
  <c r="J151" i="7"/>
  <c r="K151" i="7" s="1"/>
  <c r="L151" i="7"/>
  <c r="M151" i="7" s="1"/>
  <c r="N151" i="7"/>
  <c r="J152" i="7"/>
  <c r="K152" i="7"/>
  <c r="L152" i="7"/>
  <c r="M152" i="7"/>
  <c r="N152" i="7" s="1"/>
  <c r="J153" i="7"/>
  <c r="K153" i="7" s="1"/>
  <c r="L153" i="7"/>
  <c r="M153" i="7" s="1"/>
  <c r="N153" i="7" s="1"/>
  <c r="J154" i="7"/>
  <c r="K154" i="7"/>
  <c r="L154" i="7"/>
  <c r="M154" i="7"/>
  <c r="N154" i="7" s="1"/>
  <c r="J155" i="7"/>
  <c r="K155" i="7" s="1"/>
  <c r="L155" i="7"/>
  <c r="M155" i="7" s="1"/>
  <c r="N155" i="7"/>
  <c r="J156" i="7"/>
  <c r="K156" i="7"/>
  <c r="L156" i="7"/>
  <c r="M156" i="7"/>
  <c r="N156" i="7" s="1"/>
  <c r="J157" i="7"/>
  <c r="K157" i="7" s="1"/>
  <c r="L157" i="7"/>
  <c r="M157" i="7" s="1"/>
  <c r="N157" i="7" s="1"/>
  <c r="J158" i="7"/>
  <c r="K158" i="7"/>
  <c r="L158" i="7"/>
  <c r="M158" i="7"/>
  <c r="N158" i="7" s="1"/>
  <c r="J159" i="7"/>
  <c r="K159" i="7" s="1"/>
  <c r="L159" i="7"/>
  <c r="M159" i="7" s="1"/>
  <c r="N159" i="7"/>
  <c r="J160" i="7"/>
  <c r="K160" i="7"/>
  <c r="L160" i="7"/>
  <c r="M160" i="7"/>
  <c r="N160" i="7" s="1"/>
  <c r="J161" i="7"/>
  <c r="K161" i="7" s="1"/>
  <c r="L161" i="7"/>
  <c r="M161" i="7" s="1"/>
  <c r="N161" i="7" s="1"/>
  <c r="J162" i="7"/>
  <c r="K162" i="7"/>
  <c r="L162" i="7"/>
  <c r="M162" i="7"/>
  <c r="N162" i="7" s="1"/>
  <c r="J163" i="7"/>
  <c r="K163" i="7" s="1"/>
  <c r="L163" i="7"/>
  <c r="M163" i="7" s="1"/>
  <c r="N163" i="7"/>
  <c r="J164" i="7"/>
  <c r="K164" i="7"/>
  <c r="L164" i="7"/>
  <c r="M164" i="7"/>
  <c r="N164" i="7" s="1"/>
  <c r="J165" i="7"/>
  <c r="K165" i="7" s="1"/>
  <c r="L165" i="7"/>
  <c r="M165" i="7" s="1"/>
  <c r="N165" i="7" s="1"/>
  <c r="J166" i="7"/>
  <c r="K166" i="7"/>
  <c r="L166" i="7"/>
  <c r="M166" i="7"/>
  <c r="N166" i="7" s="1"/>
  <c r="J167" i="7"/>
  <c r="K167" i="7" s="1"/>
  <c r="L167" i="7"/>
  <c r="M167" i="7" s="1"/>
  <c r="N167" i="7"/>
  <c r="J168" i="7"/>
  <c r="K168" i="7"/>
  <c r="L168" i="7"/>
  <c r="M168" i="7"/>
  <c r="N168" i="7" s="1"/>
  <c r="J169" i="7"/>
  <c r="K169" i="7" s="1"/>
  <c r="L169" i="7"/>
  <c r="M169" i="7" s="1"/>
  <c r="N169" i="7" s="1"/>
  <c r="J170" i="7"/>
  <c r="K170" i="7"/>
  <c r="L170" i="7"/>
  <c r="M170" i="7"/>
  <c r="N170" i="7" s="1"/>
  <c r="J171" i="7"/>
  <c r="K171" i="7" s="1"/>
  <c r="L171" i="7"/>
  <c r="M171" i="7" s="1"/>
  <c r="N171" i="7"/>
  <c r="J172" i="7"/>
  <c r="K172" i="7"/>
  <c r="L172" i="7"/>
  <c r="M172" i="7"/>
  <c r="N172" i="7" s="1"/>
  <c r="J173" i="7"/>
  <c r="K173" i="7" s="1"/>
  <c r="L173" i="7"/>
  <c r="M173" i="7" s="1"/>
  <c r="N173" i="7" s="1"/>
  <c r="J174" i="7"/>
  <c r="K174" i="7"/>
  <c r="L174" i="7"/>
  <c r="M174" i="7"/>
  <c r="N174" i="7" s="1"/>
  <c r="J175" i="7"/>
  <c r="K175" i="7" s="1"/>
  <c r="L175" i="7"/>
  <c r="M175" i="7" s="1"/>
  <c r="N175" i="7"/>
  <c r="J176" i="7"/>
  <c r="K176" i="7"/>
  <c r="L176" i="7"/>
  <c r="M176" i="7"/>
  <c r="N176" i="7" s="1"/>
  <c r="J177" i="7"/>
  <c r="K177" i="7" s="1"/>
  <c r="L177" i="7"/>
  <c r="M177" i="7" s="1"/>
  <c r="N177" i="7" s="1"/>
  <c r="J178" i="7"/>
  <c r="K178" i="7"/>
  <c r="L178" i="7"/>
  <c r="M178" i="7"/>
  <c r="N178" i="7" s="1"/>
  <c r="J179" i="7"/>
  <c r="K179" i="7" s="1"/>
  <c r="L179" i="7"/>
  <c r="M179" i="7" s="1"/>
  <c r="N179" i="7"/>
  <c r="J180" i="7"/>
  <c r="K180" i="7"/>
  <c r="L180" i="7"/>
  <c r="M180" i="7"/>
  <c r="N180" i="7" s="1"/>
  <c r="J181" i="7"/>
  <c r="K181" i="7" s="1"/>
  <c r="L181" i="7"/>
  <c r="M181" i="7" s="1"/>
  <c r="N181" i="7" s="1"/>
  <c r="J182" i="7"/>
  <c r="K182" i="7"/>
  <c r="L182" i="7"/>
  <c r="M182" i="7"/>
  <c r="N182" i="7" s="1"/>
  <c r="J183" i="7"/>
  <c r="K183" i="7" s="1"/>
  <c r="L183" i="7"/>
  <c r="M183" i="7" s="1"/>
  <c r="N183" i="7"/>
  <c r="J184" i="7"/>
  <c r="K184" i="7"/>
  <c r="L184" i="7"/>
  <c r="M184" i="7"/>
  <c r="N184" i="7" s="1"/>
  <c r="J185" i="7"/>
  <c r="K185" i="7" s="1"/>
  <c r="L185" i="7"/>
  <c r="M185" i="7" s="1"/>
  <c r="N185" i="7" s="1"/>
  <c r="J186" i="7"/>
  <c r="K186" i="7"/>
  <c r="L186" i="7"/>
  <c r="M186" i="7"/>
  <c r="N186" i="7" s="1"/>
  <c r="J187" i="7"/>
  <c r="K187" i="7" s="1"/>
  <c r="L187" i="7"/>
  <c r="M187" i="7" s="1"/>
  <c r="N187" i="7"/>
  <c r="J188" i="7"/>
  <c r="K188" i="7"/>
  <c r="L188" i="7"/>
  <c r="M188" i="7"/>
  <c r="N188" i="7" s="1"/>
  <c r="J189" i="7"/>
  <c r="K189" i="7" s="1"/>
  <c r="L189" i="7"/>
  <c r="M189" i="7" s="1"/>
  <c r="N189" i="7" s="1"/>
  <c r="J190" i="7"/>
  <c r="K190" i="7"/>
  <c r="L190" i="7"/>
  <c r="M190" i="7"/>
  <c r="N190" i="7" s="1"/>
  <c r="J191" i="7"/>
  <c r="K191" i="7" s="1"/>
  <c r="L191" i="7"/>
  <c r="M191" i="7" s="1"/>
  <c r="N191" i="7"/>
  <c r="J192" i="7"/>
  <c r="K192" i="7"/>
  <c r="L192" i="7"/>
  <c r="M192" i="7"/>
  <c r="N192" i="7" s="1"/>
  <c r="J193" i="7"/>
  <c r="K193" i="7" s="1"/>
  <c r="L193" i="7"/>
  <c r="M193" i="7" s="1"/>
  <c r="N193" i="7" s="1"/>
  <c r="J194" i="7"/>
  <c r="K194" i="7"/>
  <c r="L194" i="7"/>
  <c r="M194" i="7"/>
  <c r="N194" i="7" s="1"/>
  <c r="J195" i="7"/>
  <c r="K195" i="7" s="1"/>
  <c r="L195" i="7"/>
  <c r="M195" i="7" s="1"/>
  <c r="N195" i="7"/>
  <c r="J196" i="7"/>
  <c r="K196" i="7"/>
  <c r="L196" i="7"/>
  <c r="M196" i="7"/>
  <c r="N196" i="7" s="1"/>
  <c r="J197" i="7"/>
  <c r="K197" i="7" s="1"/>
  <c r="L197" i="7"/>
  <c r="M197" i="7" s="1"/>
  <c r="N197" i="7" s="1"/>
  <c r="J198" i="7"/>
  <c r="K198" i="7"/>
  <c r="L198" i="7"/>
  <c r="M198" i="7"/>
  <c r="N198" i="7" s="1"/>
  <c r="J199" i="7"/>
  <c r="K199" i="7" s="1"/>
  <c r="L199" i="7"/>
  <c r="M199" i="7" s="1"/>
  <c r="N199" i="7"/>
  <c r="J200" i="7"/>
  <c r="K200" i="7"/>
  <c r="L200" i="7"/>
  <c r="M200" i="7"/>
  <c r="N200" i="7" s="1"/>
  <c r="J201" i="7"/>
  <c r="K201" i="7" s="1"/>
  <c r="L201" i="7"/>
  <c r="M201" i="7" s="1"/>
  <c r="N201" i="7" s="1"/>
  <c r="J202" i="7"/>
  <c r="K202" i="7"/>
  <c r="L202" i="7"/>
  <c r="M202" i="7"/>
  <c r="N202" i="7" s="1"/>
  <c r="J203" i="7"/>
  <c r="K203" i="7" s="1"/>
  <c r="L203" i="7"/>
  <c r="M203" i="7" s="1"/>
  <c r="N203" i="7"/>
  <c r="J204" i="7"/>
  <c r="K204" i="7"/>
  <c r="L204" i="7"/>
  <c r="M204" i="7"/>
  <c r="N204" i="7" s="1"/>
  <c r="J205" i="7"/>
  <c r="K205" i="7" s="1"/>
  <c r="L205" i="7"/>
  <c r="M205" i="7" s="1"/>
  <c r="N205" i="7" s="1"/>
  <c r="J206" i="7"/>
  <c r="K206" i="7"/>
  <c r="L206" i="7"/>
  <c r="M206" i="7"/>
  <c r="N206" i="7" s="1"/>
  <c r="J207" i="7"/>
  <c r="K207" i="7" s="1"/>
  <c r="L207" i="7"/>
  <c r="M207" i="7" s="1"/>
  <c r="N207" i="7"/>
  <c r="J208" i="7"/>
  <c r="K208" i="7"/>
  <c r="L208" i="7"/>
  <c r="M208" i="7"/>
  <c r="N208" i="7" s="1"/>
  <c r="J209" i="7"/>
  <c r="K209" i="7" s="1"/>
  <c r="L209" i="7"/>
  <c r="M209" i="7" s="1"/>
  <c r="N209" i="7" s="1"/>
  <c r="J210" i="7"/>
  <c r="K210" i="7"/>
  <c r="L210" i="7"/>
  <c r="M210" i="7"/>
  <c r="N210" i="7" s="1"/>
  <c r="J211" i="7"/>
  <c r="K211" i="7" s="1"/>
  <c r="L211" i="7"/>
  <c r="M211" i="7" s="1"/>
  <c r="N211" i="7"/>
  <c r="J212" i="7"/>
  <c r="K212" i="7"/>
  <c r="L212" i="7"/>
  <c r="M212" i="7"/>
  <c r="N212" i="7" s="1"/>
  <c r="J213" i="7"/>
  <c r="K213" i="7" s="1"/>
  <c r="L213" i="7"/>
  <c r="M213" i="7" s="1"/>
  <c r="N213" i="7" s="1"/>
  <c r="J214" i="7"/>
  <c r="K214" i="7"/>
  <c r="L214" i="7"/>
  <c r="M214" i="7"/>
  <c r="N214" i="7" s="1"/>
  <c r="J215" i="7"/>
  <c r="K215" i="7" s="1"/>
  <c r="L215" i="7"/>
  <c r="M215" i="7" s="1"/>
  <c r="N215" i="7"/>
  <c r="J216" i="7"/>
  <c r="K216" i="7"/>
  <c r="L216" i="7"/>
  <c r="M216" i="7"/>
  <c r="N216" i="7" s="1"/>
  <c r="J217" i="7"/>
  <c r="K217" i="7" s="1"/>
  <c r="L217" i="7"/>
  <c r="M217" i="7" s="1"/>
  <c r="N217" i="7" s="1"/>
  <c r="J218" i="7"/>
  <c r="K218" i="7"/>
  <c r="L218" i="7"/>
  <c r="M218" i="7"/>
  <c r="N218" i="7" s="1"/>
  <c r="J219" i="7"/>
  <c r="K219" i="7" s="1"/>
  <c r="L219" i="7"/>
  <c r="M219" i="7" s="1"/>
  <c r="N219" i="7"/>
  <c r="J220" i="7"/>
  <c r="K220" i="7"/>
  <c r="L220" i="7"/>
  <c r="M220" i="7"/>
  <c r="N220" i="7" s="1"/>
  <c r="J221" i="7"/>
  <c r="K221" i="7" s="1"/>
  <c r="L221" i="7"/>
  <c r="M221" i="7" s="1"/>
  <c r="N221" i="7" s="1"/>
  <c r="J222" i="7"/>
  <c r="K222" i="7"/>
  <c r="L222" i="7"/>
  <c r="M222" i="7"/>
  <c r="N222" i="7" s="1"/>
  <c r="J223" i="7"/>
  <c r="K223" i="7" s="1"/>
  <c r="L223" i="7"/>
  <c r="M223" i="7" s="1"/>
  <c r="N223" i="7"/>
  <c r="J224" i="7"/>
  <c r="K224" i="7"/>
  <c r="L224" i="7"/>
  <c r="M224" i="7"/>
  <c r="N224" i="7" s="1"/>
  <c r="J225" i="7"/>
  <c r="K225" i="7" s="1"/>
  <c r="L225" i="7"/>
  <c r="M225" i="7" s="1"/>
  <c r="N225" i="7" s="1"/>
  <c r="J226" i="7"/>
  <c r="K226" i="7"/>
  <c r="L226" i="7"/>
  <c r="M226" i="7"/>
  <c r="N226" i="7" s="1"/>
  <c r="J227" i="7"/>
  <c r="K227" i="7" s="1"/>
  <c r="L227" i="7"/>
  <c r="M227" i="7" s="1"/>
  <c r="N227" i="7"/>
  <c r="J228" i="7"/>
  <c r="K228" i="7"/>
  <c r="L228" i="7"/>
  <c r="M228" i="7"/>
  <c r="N228" i="7" s="1"/>
  <c r="J229" i="7"/>
  <c r="K229" i="7" s="1"/>
  <c r="L229" i="7"/>
  <c r="M229" i="7" s="1"/>
  <c r="N229" i="7" s="1"/>
  <c r="J230" i="7"/>
  <c r="K230" i="7"/>
  <c r="L230" i="7"/>
  <c r="M230" i="7"/>
  <c r="N230" i="7" s="1"/>
  <c r="J231" i="7"/>
  <c r="K231" i="7" s="1"/>
  <c r="L231" i="7"/>
  <c r="M231" i="7" s="1"/>
  <c r="N231" i="7"/>
  <c r="J232" i="7"/>
  <c r="K232" i="7"/>
  <c r="L232" i="7"/>
  <c r="M232" i="7"/>
  <c r="N232" i="7" s="1"/>
  <c r="J233" i="7"/>
  <c r="K233" i="7" s="1"/>
  <c r="L233" i="7"/>
  <c r="M233" i="7" s="1"/>
  <c r="N233" i="7" s="1"/>
  <c r="J234" i="7"/>
  <c r="K234" i="7"/>
  <c r="L234" i="7"/>
  <c r="M234" i="7"/>
  <c r="N234" i="7" s="1"/>
  <c r="J235" i="7"/>
  <c r="K235" i="7" s="1"/>
  <c r="L235" i="7"/>
  <c r="M235" i="7" s="1"/>
  <c r="N235" i="7"/>
  <c r="J236" i="7"/>
  <c r="K236" i="7"/>
  <c r="L236" i="7"/>
  <c r="M236" i="7"/>
  <c r="N236" i="7" s="1"/>
  <c r="J237" i="7"/>
  <c r="K237" i="7" s="1"/>
  <c r="L237" i="7"/>
  <c r="M237" i="7" s="1"/>
  <c r="N237" i="7" s="1"/>
  <c r="J238" i="7"/>
  <c r="K238" i="7"/>
  <c r="L238" i="7"/>
  <c r="M238" i="7"/>
  <c r="N238" i="7" s="1"/>
  <c r="J239" i="7"/>
  <c r="K239" i="7" s="1"/>
  <c r="L239" i="7"/>
  <c r="M239" i="7" s="1"/>
  <c r="N239" i="7"/>
  <c r="J240" i="7"/>
  <c r="K240" i="7"/>
  <c r="L240" i="7"/>
  <c r="M240" i="7"/>
  <c r="N240" i="7" s="1"/>
  <c r="J241" i="7"/>
  <c r="K241" i="7" s="1"/>
  <c r="L241" i="7"/>
  <c r="M241" i="7" s="1"/>
  <c r="N241" i="7" s="1"/>
  <c r="J242" i="7"/>
  <c r="K242" i="7"/>
  <c r="L242" i="7"/>
  <c r="M242" i="7"/>
  <c r="N242" i="7" s="1"/>
  <c r="J243" i="7"/>
  <c r="K243" i="7" s="1"/>
  <c r="L243" i="7"/>
  <c r="M243" i="7" s="1"/>
  <c r="N243" i="7"/>
  <c r="J244" i="7"/>
  <c r="K244" i="7"/>
  <c r="L244" i="7"/>
  <c r="M244" i="7"/>
  <c r="N244" i="7" s="1"/>
  <c r="J245" i="7"/>
  <c r="K245" i="7" s="1"/>
  <c r="L245" i="7"/>
  <c r="M245" i="7" s="1"/>
  <c r="N245" i="7" s="1"/>
  <c r="J246" i="7"/>
  <c r="K246" i="7"/>
  <c r="L246" i="7"/>
  <c r="M246" i="7"/>
  <c r="N246" i="7" s="1"/>
  <c r="J247" i="7"/>
  <c r="K247" i="7" s="1"/>
  <c r="L247" i="7"/>
  <c r="M247" i="7" s="1"/>
  <c r="N247" i="7"/>
  <c r="J248" i="7"/>
  <c r="K248" i="7"/>
  <c r="L248" i="7"/>
  <c r="M248" i="7"/>
  <c r="N248" i="7" s="1"/>
  <c r="J249" i="7"/>
  <c r="K249" i="7" s="1"/>
  <c r="L249" i="7"/>
  <c r="M249" i="7" s="1"/>
  <c r="N249" i="7" s="1"/>
  <c r="J250" i="7"/>
  <c r="K250" i="7"/>
  <c r="L250" i="7"/>
  <c r="M250" i="7"/>
  <c r="N250" i="7" s="1"/>
  <c r="J251" i="7"/>
  <c r="K251" i="7" s="1"/>
  <c r="L251" i="7"/>
  <c r="M251" i="7" s="1"/>
  <c r="N251" i="7"/>
  <c r="J252" i="7"/>
  <c r="K252" i="7"/>
  <c r="L252" i="7"/>
  <c r="M252" i="7"/>
  <c r="N252" i="7" s="1"/>
  <c r="J253" i="7"/>
  <c r="K253" i="7" s="1"/>
  <c r="L253" i="7"/>
  <c r="M253" i="7" s="1"/>
  <c r="N253" i="7" s="1"/>
  <c r="J254" i="7"/>
  <c r="K254" i="7"/>
  <c r="L254" i="7"/>
  <c r="M254" i="7"/>
  <c r="N254" i="7" s="1"/>
  <c r="J255" i="7"/>
  <c r="K255" i="7" s="1"/>
  <c r="L255" i="7"/>
  <c r="M255" i="7" s="1"/>
  <c r="N255" i="7"/>
  <c r="J256" i="7"/>
  <c r="K256" i="7"/>
  <c r="L256" i="7"/>
  <c r="M256" i="7"/>
  <c r="N256" i="7" s="1"/>
  <c r="J257" i="7"/>
  <c r="K257" i="7" s="1"/>
  <c r="L257" i="7"/>
  <c r="M257" i="7" s="1"/>
  <c r="N257" i="7" s="1"/>
  <c r="J258" i="7"/>
  <c r="K258" i="7"/>
  <c r="L258" i="7"/>
  <c r="M258" i="7"/>
  <c r="N258" i="7" s="1"/>
  <c r="J259" i="7"/>
  <c r="K259" i="7" s="1"/>
  <c r="L259" i="7"/>
  <c r="M259" i="7" s="1"/>
  <c r="N259" i="7"/>
  <c r="J260" i="7"/>
  <c r="K260" i="7"/>
  <c r="L260" i="7"/>
  <c r="M260" i="7"/>
  <c r="N260" i="7" s="1"/>
  <c r="J261" i="7"/>
  <c r="K261" i="7" s="1"/>
  <c r="L261" i="7"/>
  <c r="M261" i="7" s="1"/>
  <c r="N261" i="7" s="1"/>
  <c r="J262" i="7"/>
  <c r="K262" i="7"/>
  <c r="L262" i="7"/>
  <c r="M262" i="7"/>
  <c r="N262" i="7" s="1"/>
  <c r="J263" i="7"/>
  <c r="K263" i="7" s="1"/>
  <c r="L263" i="7"/>
  <c r="M263" i="7" s="1"/>
  <c r="N263" i="7"/>
  <c r="J264" i="7"/>
  <c r="K264" i="7"/>
  <c r="L264" i="7"/>
  <c r="M264" i="7"/>
  <c r="N264" i="7" s="1"/>
  <c r="J265" i="7"/>
  <c r="K265" i="7" s="1"/>
  <c r="L265" i="7"/>
  <c r="M265" i="7" s="1"/>
  <c r="N265" i="7" s="1"/>
  <c r="J266" i="7"/>
  <c r="K266" i="7"/>
  <c r="L266" i="7"/>
  <c r="M266" i="7"/>
  <c r="N266" i="7" s="1"/>
  <c r="J267" i="7"/>
  <c r="K267" i="7" s="1"/>
  <c r="L267" i="7"/>
  <c r="M267" i="7" s="1"/>
  <c r="N267" i="7"/>
  <c r="J268" i="7"/>
  <c r="K268" i="7"/>
  <c r="L268" i="7"/>
  <c r="M268" i="7"/>
  <c r="N268" i="7" s="1"/>
  <c r="J269" i="7"/>
  <c r="K269" i="7" s="1"/>
  <c r="L269" i="7"/>
  <c r="M269" i="7" s="1"/>
  <c r="N269" i="7" s="1"/>
  <c r="J270" i="7"/>
  <c r="K270" i="7"/>
  <c r="L270" i="7"/>
  <c r="M270" i="7"/>
  <c r="N270" i="7" s="1"/>
  <c r="J271" i="7"/>
  <c r="K271" i="7" s="1"/>
  <c r="L271" i="7"/>
  <c r="M271" i="7" s="1"/>
  <c r="N271" i="7"/>
  <c r="J272" i="7"/>
  <c r="K272" i="7"/>
  <c r="L272" i="7"/>
  <c r="M272" i="7"/>
  <c r="N272" i="7" s="1"/>
  <c r="J273" i="7"/>
  <c r="K273" i="7" s="1"/>
  <c r="L273" i="7"/>
  <c r="M273" i="7" s="1"/>
  <c r="N273" i="7" s="1"/>
  <c r="J274" i="7"/>
  <c r="K274" i="7"/>
  <c r="L274" i="7"/>
  <c r="M274" i="7"/>
  <c r="N274" i="7" s="1"/>
  <c r="J275" i="7"/>
  <c r="K275" i="7" s="1"/>
  <c r="L275" i="7"/>
  <c r="M275" i="7" s="1"/>
  <c r="N275" i="7"/>
  <c r="J276" i="7"/>
  <c r="K276" i="7"/>
  <c r="L276" i="7"/>
  <c r="M276" i="7"/>
  <c r="N276" i="7" s="1"/>
  <c r="J277" i="7"/>
  <c r="K277" i="7" s="1"/>
  <c r="L277" i="7"/>
  <c r="M277" i="7" s="1"/>
  <c r="N277" i="7" s="1"/>
  <c r="J278" i="7"/>
  <c r="K278" i="7"/>
  <c r="L278" i="7"/>
  <c r="M278" i="7"/>
  <c r="N278" i="7" s="1"/>
  <c r="J279" i="7"/>
  <c r="K279" i="7" s="1"/>
  <c r="L279" i="7"/>
  <c r="M279" i="7" s="1"/>
  <c r="N279" i="7"/>
  <c r="J280" i="7"/>
  <c r="K280" i="7"/>
  <c r="L280" i="7"/>
  <c r="M280" i="7"/>
  <c r="N280" i="7" s="1"/>
  <c r="J281" i="7"/>
  <c r="K281" i="7" s="1"/>
  <c r="L281" i="7"/>
  <c r="M281" i="7" s="1"/>
  <c r="N281" i="7" s="1"/>
  <c r="J282" i="7"/>
  <c r="K282" i="7"/>
  <c r="L282" i="7"/>
  <c r="M282" i="7"/>
  <c r="N282" i="7" s="1"/>
  <c r="J283" i="7"/>
  <c r="K283" i="7" s="1"/>
  <c r="L283" i="7"/>
  <c r="M283" i="7" s="1"/>
  <c r="N283" i="7"/>
  <c r="J284" i="7"/>
  <c r="K284" i="7"/>
  <c r="L284" i="7"/>
  <c r="M284" i="7"/>
  <c r="N284" i="7" s="1"/>
  <c r="J285" i="7"/>
  <c r="K285" i="7" s="1"/>
  <c r="L285" i="7"/>
  <c r="M285" i="7" s="1"/>
  <c r="N285" i="7" s="1"/>
  <c r="J286" i="7"/>
  <c r="K286" i="7"/>
  <c r="L286" i="7"/>
  <c r="M286" i="7"/>
  <c r="N286" i="7" s="1"/>
  <c r="J287" i="7"/>
  <c r="K287" i="7" s="1"/>
  <c r="L287" i="7"/>
  <c r="M287" i="7" s="1"/>
  <c r="N287" i="7"/>
  <c r="J288" i="7"/>
  <c r="K288" i="7"/>
  <c r="L288" i="7"/>
  <c r="M288" i="7"/>
  <c r="N288" i="7" s="1"/>
  <c r="J289" i="7"/>
  <c r="K289" i="7" s="1"/>
  <c r="L289" i="7"/>
  <c r="M289" i="7" s="1"/>
  <c r="N289" i="7" s="1"/>
  <c r="J290" i="7"/>
  <c r="K290" i="7"/>
  <c r="L290" i="7"/>
  <c r="M290" i="7"/>
  <c r="N290" i="7" s="1"/>
  <c r="J291" i="7"/>
  <c r="K291" i="7" s="1"/>
  <c r="L291" i="7"/>
  <c r="M291" i="7" s="1"/>
  <c r="N291" i="7"/>
  <c r="J292" i="7"/>
  <c r="K292" i="7"/>
  <c r="L292" i="7"/>
  <c r="M292" i="7"/>
  <c r="N292" i="7" s="1"/>
  <c r="J293" i="7"/>
  <c r="K293" i="7" s="1"/>
  <c r="L293" i="7"/>
  <c r="M293" i="7" s="1"/>
  <c r="N293" i="7" s="1"/>
  <c r="J294" i="7"/>
  <c r="K294" i="7"/>
  <c r="L294" i="7"/>
  <c r="M294" i="7"/>
  <c r="N294" i="7" s="1"/>
  <c r="J295" i="7"/>
  <c r="K295" i="7" s="1"/>
  <c r="L295" i="7"/>
  <c r="M295" i="7" s="1"/>
  <c r="N295" i="7"/>
  <c r="J296" i="7"/>
  <c r="K296" i="7"/>
  <c r="L296" i="7"/>
  <c r="M296" i="7"/>
  <c r="N296" i="7" s="1"/>
  <c r="J297" i="7"/>
  <c r="K297" i="7" s="1"/>
  <c r="L297" i="7"/>
  <c r="M297" i="7" s="1"/>
  <c r="N297" i="7" s="1"/>
  <c r="J298" i="7"/>
  <c r="K298" i="7"/>
  <c r="L298" i="7"/>
  <c r="M298" i="7"/>
  <c r="N298" i="7" s="1"/>
  <c r="J299" i="7"/>
  <c r="K299" i="7" s="1"/>
  <c r="L299" i="7"/>
  <c r="M299" i="7" s="1"/>
  <c r="N299" i="7"/>
  <c r="J300" i="7"/>
  <c r="K300" i="7"/>
  <c r="L300" i="7"/>
  <c r="M300" i="7"/>
  <c r="N300" i="7" s="1"/>
  <c r="J301" i="7"/>
  <c r="K301" i="7" s="1"/>
  <c r="L301" i="7"/>
  <c r="M301" i="7" s="1"/>
  <c r="N301" i="7" s="1"/>
  <c r="J302" i="7"/>
  <c r="K302" i="7"/>
  <c r="L302" i="7"/>
  <c r="M302" i="7"/>
  <c r="N302" i="7" s="1"/>
  <c r="J303" i="7"/>
  <c r="K303" i="7" s="1"/>
  <c r="L303" i="7"/>
  <c r="M303" i="7" s="1"/>
  <c r="N303" i="7"/>
  <c r="J304" i="7"/>
  <c r="K304" i="7"/>
  <c r="L304" i="7"/>
  <c r="M304" i="7"/>
  <c r="N304" i="7" s="1"/>
  <c r="J305" i="7"/>
  <c r="K305" i="7" s="1"/>
  <c r="L305" i="7"/>
  <c r="M305" i="7" s="1"/>
  <c r="N305" i="7" s="1"/>
  <c r="J306" i="7"/>
  <c r="K306" i="7"/>
  <c r="L306" i="7"/>
  <c r="M306" i="7"/>
  <c r="N306" i="7" s="1"/>
  <c r="J307" i="7"/>
  <c r="K307" i="7" s="1"/>
  <c r="L307" i="7"/>
  <c r="M307" i="7" s="1"/>
  <c r="N307" i="7"/>
  <c r="J308" i="7"/>
  <c r="K308" i="7"/>
  <c r="L308" i="7"/>
  <c r="M308" i="7"/>
  <c r="N308" i="7" s="1"/>
  <c r="J309" i="7"/>
  <c r="K309" i="7" s="1"/>
  <c r="L309" i="7"/>
  <c r="M309" i="7" s="1"/>
  <c r="N309" i="7" s="1"/>
  <c r="J310" i="7"/>
  <c r="K310" i="7"/>
  <c r="L310" i="7"/>
  <c r="M310" i="7"/>
  <c r="N310" i="7" s="1"/>
  <c r="J311" i="7"/>
  <c r="K311" i="7" s="1"/>
  <c r="L311" i="7"/>
  <c r="M311" i="7" s="1"/>
  <c r="N311" i="7"/>
  <c r="J312" i="7"/>
  <c r="K312" i="7"/>
  <c r="L312" i="7"/>
  <c r="M312" i="7"/>
  <c r="N312" i="7" s="1"/>
  <c r="J313" i="7"/>
  <c r="K313" i="7" s="1"/>
  <c r="L313" i="7"/>
  <c r="M313" i="7" s="1"/>
  <c r="N313" i="7" s="1"/>
  <c r="J314" i="7"/>
  <c r="K314" i="7"/>
  <c r="L314" i="7"/>
  <c r="M314" i="7"/>
  <c r="N314" i="7" s="1"/>
  <c r="J315" i="7"/>
  <c r="K315" i="7" s="1"/>
  <c r="L315" i="7"/>
  <c r="M315" i="7" s="1"/>
  <c r="N315" i="7"/>
  <c r="J316" i="7"/>
  <c r="K316" i="7"/>
  <c r="L316" i="7"/>
  <c r="M316" i="7"/>
  <c r="N316" i="7" s="1"/>
  <c r="J317" i="7"/>
  <c r="K317" i="7" s="1"/>
  <c r="L317" i="7"/>
  <c r="M317" i="7" s="1"/>
  <c r="N317" i="7" s="1"/>
  <c r="J318" i="7"/>
  <c r="K318" i="7"/>
  <c r="L318" i="7"/>
  <c r="M318" i="7"/>
  <c r="N318" i="7" s="1"/>
  <c r="J319" i="7"/>
  <c r="K319" i="7" s="1"/>
  <c r="L319" i="7"/>
  <c r="M319" i="7" s="1"/>
  <c r="N319" i="7"/>
  <c r="J320" i="7"/>
  <c r="K320" i="7"/>
  <c r="L320" i="7"/>
  <c r="M320" i="7"/>
  <c r="N320" i="7" s="1"/>
  <c r="J321" i="7"/>
  <c r="K321" i="7" s="1"/>
  <c r="L321" i="7"/>
  <c r="M321" i="7" s="1"/>
  <c r="N321" i="7" s="1"/>
  <c r="J322" i="7"/>
  <c r="K322" i="7"/>
  <c r="L322" i="7"/>
  <c r="M322" i="7"/>
  <c r="N322" i="7" s="1"/>
  <c r="J323" i="7"/>
  <c r="K323" i="7" s="1"/>
  <c r="L323" i="7"/>
  <c r="M323" i="7" s="1"/>
  <c r="N323" i="7"/>
  <c r="J324" i="7"/>
  <c r="K324" i="7"/>
  <c r="L324" i="7"/>
  <c r="M324" i="7"/>
  <c r="N324" i="7" s="1"/>
  <c r="J325" i="7"/>
  <c r="K325" i="7" s="1"/>
  <c r="L325" i="7"/>
  <c r="M325" i="7" s="1"/>
  <c r="N325" i="7" s="1"/>
  <c r="J326" i="7"/>
  <c r="K326" i="7"/>
  <c r="L326" i="7"/>
  <c r="M326" i="7"/>
  <c r="N326" i="7" s="1"/>
  <c r="J327" i="7"/>
  <c r="K327" i="7" s="1"/>
  <c r="L327" i="7"/>
  <c r="M327" i="7" s="1"/>
  <c r="N327" i="7"/>
  <c r="J328" i="7"/>
  <c r="K328" i="7"/>
  <c r="L328" i="7"/>
  <c r="M328" i="7"/>
  <c r="N328" i="7" s="1"/>
  <c r="J329" i="7"/>
  <c r="K329" i="7" s="1"/>
  <c r="L329" i="7"/>
  <c r="M329" i="7" s="1"/>
  <c r="N329" i="7" s="1"/>
  <c r="J330" i="7"/>
  <c r="K330" i="7"/>
  <c r="L330" i="7"/>
  <c r="M330" i="7"/>
  <c r="N330" i="7" s="1"/>
  <c r="J331" i="7"/>
  <c r="K331" i="7" s="1"/>
  <c r="L331" i="7"/>
  <c r="M331" i="7" s="1"/>
  <c r="N331" i="7"/>
  <c r="J332" i="7"/>
  <c r="K332" i="7"/>
  <c r="L332" i="7"/>
  <c r="M332" i="7"/>
  <c r="N332" i="7" s="1"/>
  <c r="J333" i="7"/>
  <c r="K333" i="7" s="1"/>
  <c r="L333" i="7"/>
  <c r="M333" i="7" s="1"/>
  <c r="N333" i="7" s="1"/>
  <c r="J334" i="7"/>
  <c r="K334" i="7"/>
  <c r="L334" i="7"/>
  <c r="M334" i="7"/>
  <c r="N334" i="7" s="1"/>
  <c r="J335" i="7"/>
  <c r="K335" i="7" s="1"/>
  <c r="L335" i="7"/>
  <c r="M335" i="7" s="1"/>
  <c r="N335" i="7"/>
  <c r="J336" i="7"/>
  <c r="K336" i="7"/>
  <c r="L336" i="7"/>
  <c r="M336" i="7"/>
  <c r="N336" i="7" s="1"/>
  <c r="J337" i="7"/>
  <c r="K337" i="7" s="1"/>
  <c r="L337" i="7"/>
  <c r="M337" i="7" s="1"/>
  <c r="N337" i="7" s="1"/>
  <c r="J338" i="7"/>
  <c r="K338" i="7"/>
  <c r="L338" i="7"/>
  <c r="M338" i="7"/>
  <c r="N338" i="7" s="1"/>
  <c r="J339" i="7"/>
  <c r="K339" i="7" s="1"/>
  <c r="L339" i="7"/>
  <c r="M339" i="7" s="1"/>
  <c r="N339" i="7"/>
  <c r="J340" i="7"/>
  <c r="K340" i="7"/>
  <c r="L340" i="7"/>
  <c r="M340" i="7"/>
  <c r="N340" i="7" s="1"/>
  <c r="J341" i="7"/>
  <c r="K341" i="7" s="1"/>
  <c r="L341" i="7"/>
  <c r="M341" i="7" s="1"/>
  <c r="N341" i="7" s="1"/>
  <c r="J342" i="7"/>
  <c r="K342" i="7"/>
  <c r="L342" i="7"/>
  <c r="M342" i="7"/>
  <c r="N342" i="7" s="1"/>
  <c r="J343" i="7"/>
  <c r="K343" i="7" s="1"/>
  <c r="L343" i="7"/>
  <c r="M343" i="7" s="1"/>
  <c r="N343" i="7"/>
  <c r="J344" i="7"/>
  <c r="K344" i="7"/>
  <c r="L344" i="7"/>
  <c r="M344" i="7"/>
  <c r="N344" i="7" s="1"/>
  <c r="J345" i="7"/>
  <c r="K345" i="7" s="1"/>
  <c r="L345" i="7"/>
  <c r="M345" i="7" s="1"/>
  <c r="N345" i="7" s="1"/>
  <c r="J346" i="7"/>
  <c r="K346" i="7"/>
  <c r="L346" i="7"/>
  <c r="M346" i="7"/>
  <c r="N346" i="7" s="1"/>
  <c r="J347" i="7"/>
  <c r="K347" i="7" s="1"/>
  <c r="L347" i="7"/>
  <c r="M347" i="7" s="1"/>
  <c r="N347" i="7"/>
  <c r="J348" i="7"/>
  <c r="K348" i="7"/>
  <c r="L348" i="7"/>
  <c r="M348" i="7"/>
  <c r="N348" i="7" s="1"/>
  <c r="J349" i="7"/>
  <c r="K349" i="7" s="1"/>
  <c r="L349" i="7"/>
  <c r="M349" i="7" s="1"/>
  <c r="N349" i="7" s="1"/>
  <c r="J350" i="7"/>
  <c r="K350" i="7"/>
  <c r="L350" i="7"/>
  <c r="M350" i="7"/>
  <c r="N350" i="7" s="1"/>
  <c r="J351" i="7"/>
  <c r="K351" i="7" s="1"/>
  <c r="L351" i="7"/>
  <c r="M351" i="7" s="1"/>
  <c r="N351" i="7"/>
  <c r="J352" i="7"/>
  <c r="K352" i="7"/>
  <c r="L352" i="7"/>
  <c r="M352" i="7"/>
  <c r="N352" i="7" s="1"/>
  <c r="J353" i="7"/>
  <c r="K353" i="7" s="1"/>
  <c r="L353" i="7"/>
  <c r="M353" i="7" s="1"/>
  <c r="N353" i="7" s="1"/>
  <c r="J354" i="7"/>
  <c r="K354" i="7"/>
  <c r="L354" i="7"/>
  <c r="M354" i="7"/>
  <c r="N354" i="7" s="1"/>
  <c r="J355" i="7"/>
  <c r="K355" i="7" s="1"/>
  <c r="L355" i="7"/>
  <c r="M355" i="7" s="1"/>
  <c r="N355" i="7"/>
  <c r="J356" i="7"/>
  <c r="K356" i="7"/>
  <c r="L356" i="7"/>
  <c r="M356" i="7"/>
  <c r="N356" i="7" s="1"/>
  <c r="J357" i="7"/>
  <c r="K357" i="7" s="1"/>
  <c r="L357" i="7"/>
  <c r="M357" i="7" s="1"/>
  <c r="N357" i="7" s="1"/>
  <c r="J358" i="7"/>
  <c r="K358" i="7"/>
  <c r="L358" i="7"/>
  <c r="M358" i="7"/>
  <c r="N358" i="7" s="1"/>
  <c r="J359" i="7"/>
  <c r="K359" i="7" s="1"/>
  <c r="L359" i="7"/>
  <c r="M359" i="7" s="1"/>
  <c r="N359" i="7"/>
  <c r="J360" i="7"/>
  <c r="K360" i="7"/>
  <c r="L360" i="7"/>
  <c r="M360" i="7"/>
  <c r="N360" i="7" s="1"/>
  <c r="J361" i="7"/>
  <c r="K361" i="7" s="1"/>
  <c r="L361" i="7"/>
  <c r="M361" i="7" s="1"/>
  <c r="N361" i="7" s="1"/>
  <c r="J362" i="7"/>
  <c r="K362" i="7"/>
  <c r="L362" i="7"/>
  <c r="M362" i="7"/>
  <c r="N362" i="7" s="1"/>
  <c r="J363" i="7"/>
  <c r="K363" i="7" s="1"/>
  <c r="L363" i="7"/>
  <c r="M363" i="7" s="1"/>
  <c r="N363" i="7"/>
  <c r="J364" i="7"/>
  <c r="K364" i="7"/>
  <c r="L364" i="7"/>
  <c r="M364" i="7"/>
  <c r="N364" i="7" s="1"/>
  <c r="J365" i="7"/>
  <c r="K365" i="7" s="1"/>
  <c r="L365" i="7"/>
  <c r="M365" i="7" s="1"/>
  <c r="N365" i="7" s="1"/>
  <c r="J366" i="7"/>
  <c r="K366" i="7"/>
  <c r="L366" i="7"/>
  <c r="M366" i="7"/>
  <c r="N366" i="7" s="1"/>
  <c r="J367" i="7"/>
  <c r="K367" i="7" s="1"/>
  <c r="L367" i="7"/>
  <c r="M367" i="7" s="1"/>
  <c r="N367" i="7"/>
  <c r="J368" i="7"/>
  <c r="K368" i="7"/>
  <c r="L368" i="7"/>
  <c r="M368" i="7"/>
  <c r="N368" i="7" s="1"/>
  <c r="J369" i="7"/>
  <c r="K369" i="7" s="1"/>
  <c r="L369" i="7"/>
  <c r="M369" i="7" s="1"/>
  <c r="N369" i="7" s="1"/>
  <c r="J370" i="7"/>
  <c r="K370" i="7"/>
  <c r="L370" i="7"/>
  <c r="M370" i="7"/>
  <c r="N370" i="7" s="1"/>
  <c r="J371" i="7"/>
  <c r="K371" i="7" s="1"/>
  <c r="L371" i="7"/>
  <c r="M371" i="7" s="1"/>
  <c r="N371" i="7"/>
  <c r="J372" i="7"/>
  <c r="K372" i="7"/>
  <c r="L372" i="7"/>
  <c r="M372" i="7"/>
  <c r="N372" i="7" s="1"/>
  <c r="J373" i="7"/>
  <c r="K373" i="7" s="1"/>
  <c r="L373" i="7"/>
  <c r="M373" i="7" s="1"/>
  <c r="N373" i="7" s="1"/>
  <c r="J374" i="7"/>
  <c r="K374" i="7"/>
  <c r="L374" i="7"/>
  <c r="M374" i="7"/>
  <c r="N374" i="7" s="1"/>
  <c r="J375" i="7"/>
  <c r="K375" i="7" s="1"/>
  <c r="L375" i="7"/>
  <c r="M375" i="7" s="1"/>
  <c r="N375" i="7"/>
  <c r="J376" i="7"/>
  <c r="K376" i="7"/>
  <c r="L376" i="7"/>
  <c r="M376" i="7"/>
  <c r="N376" i="7" s="1"/>
  <c r="J377" i="7"/>
  <c r="K377" i="7" s="1"/>
  <c r="L377" i="7"/>
  <c r="M377" i="7" s="1"/>
  <c r="N377" i="7" s="1"/>
  <c r="J378" i="7"/>
  <c r="K378" i="7"/>
  <c r="L378" i="7"/>
  <c r="M378" i="7"/>
  <c r="N378" i="7" s="1"/>
  <c r="J379" i="7"/>
  <c r="K379" i="7" s="1"/>
  <c r="L379" i="7"/>
  <c r="M379" i="7" s="1"/>
  <c r="N379" i="7"/>
  <c r="J380" i="7"/>
  <c r="K380" i="7"/>
  <c r="L380" i="7"/>
  <c r="M380" i="7"/>
  <c r="N380" i="7" s="1"/>
  <c r="J381" i="7"/>
  <c r="K381" i="7" s="1"/>
  <c r="L381" i="7"/>
  <c r="M381" i="7" s="1"/>
  <c r="N381" i="7" s="1"/>
  <c r="J382" i="7"/>
  <c r="K382" i="7" s="1"/>
  <c r="L382" i="7"/>
  <c r="M382" i="7" s="1"/>
  <c r="N382" i="7" s="1"/>
  <c r="J383" i="7"/>
  <c r="K383" i="7"/>
  <c r="L383" i="7"/>
  <c r="M383" i="7"/>
  <c r="N383" i="7" s="1"/>
  <c r="J384" i="7"/>
  <c r="K384" i="7" s="1"/>
  <c r="L384" i="7"/>
  <c r="M384" i="7" s="1"/>
  <c r="N384" i="7" s="1"/>
  <c r="J385" i="7"/>
  <c r="K385" i="7"/>
  <c r="L385" i="7"/>
  <c r="M385" i="7"/>
  <c r="N385" i="7" s="1"/>
  <c r="J386" i="7"/>
  <c r="K386" i="7" s="1"/>
  <c r="L386" i="7"/>
  <c r="M386" i="7" s="1"/>
  <c r="N386" i="7" s="1"/>
  <c r="J387" i="7"/>
  <c r="K387" i="7"/>
  <c r="L387" i="7"/>
  <c r="M387" i="7"/>
  <c r="N387" i="7" s="1"/>
  <c r="J388" i="7"/>
  <c r="K388" i="7" s="1"/>
  <c r="L388" i="7"/>
  <c r="M388" i="7" s="1"/>
  <c r="N388" i="7" s="1"/>
  <c r="J389" i="7"/>
  <c r="K389" i="7"/>
  <c r="L389" i="7"/>
  <c r="M389" i="7"/>
  <c r="N389" i="7" s="1"/>
  <c r="J390" i="7"/>
  <c r="K390" i="7" s="1"/>
  <c r="L390" i="7"/>
  <c r="M390" i="7" s="1"/>
  <c r="N390" i="7" s="1"/>
  <c r="J391" i="7"/>
  <c r="K391" i="7"/>
  <c r="L391" i="7"/>
  <c r="M391" i="7"/>
  <c r="N391" i="7" s="1"/>
  <c r="J392" i="7"/>
  <c r="K392" i="7" s="1"/>
  <c r="L392" i="7"/>
  <c r="M392" i="7" s="1"/>
  <c r="N392" i="7" s="1"/>
  <c r="J393" i="7"/>
  <c r="K393" i="7"/>
  <c r="L393" i="7"/>
  <c r="M393" i="7"/>
  <c r="N393" i="7" s="1"/>
  <c r="J394" i="7"/>
  <c r="K394" i="7" s="1"/>
  <c r="L394" i="7"/>
  <c r="M394" i="7" s="1"/>
  <c r="N394" i="7" s="1"/>
  <c r="J395" i="7"/>
  <c r="K395" i="7"/>
  <c r="L395" i="7"/>
  <c r="M395" i="7"/>
  <c r="N395" i="7" s="1"/>
  <c r="J396" i="7"/>
  <c r="K396" i="7" s="1"/>
  <c r="L396" i="7"/>
  <c r="M396" i="7" s="1"/>
  <c r="N396" i="7" s="1"/>
  <c r="J397" i="7"/>
  <c r="K397" i="7"/>
  <c r="L397" i="7"/>
  <c r="M397" i="7"/>
  <c r="N397" i="7" s="1"/>
  <c r="J398" i="7"/>
  <c r="K398" i="7" s="1"/>
  <c r="L398" i="7"/>
  <c r="M398" i="7" s="1"/>
  <c r="N398" i="7" s="1"/>
  <c r="J399" i="7"/>
  <c r="K399" i="7"/>
  <c r="L399" i="7"/>
  <c r="M399" i="7"/>
  <c r="N399" i="7" s="1"/>
  <c r="J400" i="7"/>
  <c r="K400" i="7" s="1"/>
  <c r="L400" i="7"/>
  <c r="M400" i="7" s="1"/>
  <c r="N400" i="7" s="1"/>
  <c r="J401" i="7"/>
  <c r="K401" i="7"/>
  <c r="L401" i="7"/>
  <c r="M401" i="7"/>
  <c r="N401" i="7" s="1"/>
  <c r="J402" i="7"/>
  <c r="K402" i="7" s="1"/>
  <c r="L402" i="7"/>
  <c r="M402" i="7" s="1"/>
  <c r="N402" i="7" s="1"/>
  <c r="J403" i="7"/>
  <c r="K403" i="7"/>
  <c r="L403" i="7"/>
  <c r="M403" i="7"/>
  <c r="N403" i="7" s="1"/>
  <c r="J404" i="7"/>
  <c r="K404" i="7" s="1"/>
  <c r="L404" i="7"/>
  <c r="M404" i="7" s="1"/>
  <c r="N404" i="7" s="1"/>
  <c r="J405" i="7"/>
  <c r="K405" i="7"/>
  <c r="L405" i="7"/>
  <c r="M405" i="7"/>
  <c r="N405" i="7" s="1"/>
  <c r="J406" i="7"/>
  <c r="K406" i="7" s="1"/>
  <c r="L406" i="7"/>
  <c r="M406" i="7" s="1"/>
  <c r="N406" i="7" s="1"/>
  <c r="J407" i="7"/>
  <c r="K407" i="7"/>
  <c r="L407" i="7"/>
  <c r="M407" i="7"/>
  <c r="N407" i="7" s="1"/>
  <c r="J408" i="7"/>
  <c r="K408" i="7" s="1"/>
  <c r="L408" i="7"/>
  <c r="M408" i="7" s="1"/>
  <c r="N408" i="7" s="1"/>
  <c r="J409" i="7"/>
  <c r="K409" i="7"/>
  <c r="L409" i="7"/>
  <c r="M409" i="7"/>
  <c r="N409" i="7" s="1"/>
  <c r="J410" i="7"/>
  <c r="K410" i="7" s="1"/>
  <c r="L410" i="7"/>
  <c r="M410" i="7" s="1"/>
  <c r="N410" i="7" s="1"/>
  <c r="J411" i="7"/>
  <c r="K411" i="7"/>
  <c r="L411" i="7"/>
  <c r="M411" i="7"/>
  <c r="N411" i="7" s="1"/>
  <c r="J412" i="7"/>
  <c r="K412" i="7" s="1"/>
  <c r="L412" i="7"/>
  <c r="M412" i="7" s="1"/>
  <c r="N412" i="7" s="1"/>
  <c r="J413" i="7"/>
  <c r="K413" i="7"/>
  <c r="L413" i="7"/>
  <c r="M413" i="7"/>
  <c r="N413" i="7" s="1"/>
  <c r="J414" i="7"/>
  <c r="K414" i="7" s="1"/>
  <c r="L414" i="7"/>
  <c r="M414" i="7" s="1"/>
  <c r="N414" i="7" s="1"/>
  <c r="J415" i="7"/>
  <c r="K415" i="7"/>
  <c r="L415" i="7"/>
  <c r="M415" i="7"/>
  <c r="N415" i="7" s="1"/>
  <c r="J416" i="7"/>
  <c r="K416" i="7" s="1"/>
  <c r="L416" i="7"/>
  <c r="M416" i="7" s="1"/>
  <c r="N416" i="7" s="1"/>
  <c r="J417" i="7"/>
  <c r="K417" i="7"/>
  <c r="L417" i="7"/>
  <c r="M417" i="7"/>
  <c r="N417" i="7" s="1"/>
  <c r="J418" i="7"/>
  <c r="K418" i="7" s="1"/>
  <c r="L418" i="7"/>
  <c r="M418" i="7" s="1"/>
  <c r="N418" i="7" s="1"/>
  <c r="J419" i="7"/>
  <c r="K419" i="7"/>
  <c r="L419" i="7"/>
  <c r="M419" i="7"/>
  <c r="N419" i="7" s="1"/>
  <c r="J420" i="7"/>
  <c r="K420" i="7" s="1"/>
  <c r="L420" i="7"/>
  <c r="M420" i="7" s="1"/>
  <c r="N420" i="7" s="1"/>
  <c r="J421" i="7"/>
  <c r="K421" i="7"/>
  <c r="L421" i="7"/>
  <c r="M421" i="7"/>
  <c r="N421" i="7" s="1"/>
  <c r="J422" i="7"/>
  <c r="K422" i="7" s="1"/>
  <c r="L422" i="7"/>
  <c r="M422" i="7" s="1"/>
  <c r="N422" i="7" s="1"/>
  <c r="J423" i="7"/>
  <c r="K423" i="7"/>
  <c r="L423" i="7"/>
  <c r="M423" i="7"/>
  <c r="N423" i="7" s="1"/>
  <c r="J424" i="7"/>
  <c r="K424" i="7" s="1"/>
  <c r="L424" i="7"/>
  <c r="M424" i="7" s="1"/>
  <c r="N424" i="7" s="1"/>
  <c r="J425" i="7"/>
  <c r="K425" i="7"/>
  <c r="L425" i="7"/>
  <c r="M425" i="7"/>
  <c r="N425" i="7" s="1"/>
  <c r="J426" i="7"/>
  <c r="K426" i="7" s="1"/>
  <c r="L426" i="7"/>
  <c r="M426" i="7" s="1"/>
  <c r="N426" i="7" s="1"/>
  <c r="J427" i="7"/>
  <c r="K427" i="7"/>
  <c r="L427" i="7"/>
  <c r="M427" i="7"/>
  <c r="N427" i="7" s="1"/>
  <c r="J428" i="7"/>
  <c r="K428" i="7" s="1"/>
  <c r="L428" i="7"/>
  <c r="M428" i="7" s="1"/>
  <c r="N428" i="7" s="1"/>
  <c r="J429" i="7"/>
  <c r="K429" i="7"/>
  <c r="L429" i="7"/>
  <c r="M429" i="7"/>
  <c r="N429" i="7" s="1"/>
  <c r="J430" i="7"/>
  <c r="K430" i="7" s="1"/>
  <c r="L430" i="7"/>
  <c r="M430" i="7" s="1"/>
  <c r="N430" i="7" s="1"/>
  <c r="J431" i="7"/>
  <c r="K431" i="7"/>
  <c r="L431" i="7"/>
  <c r="M431" i="7"/>
  <c r="N431" i="7" s="1"/>
  <c r="J432" i="7"/>
  <c r="K432" i="7" s="1"/>
  <c r="L432" i="7"/>
  <c r="M432" i="7" s="1"/>
  <c r="N432" i="7" s="1"/>
  <c r="J433" i="7"/>
  <c r="K433" i="7"/>
  <c r="L433" i="7"/>
  <c r="M433" i="7"/>
  <c r="N433" i="7" s="1"/>
  <c r="J434" i="7"/>
  <c r="K434" i="7" s="1"/>
  <c r="L434" i="7"/>
  <c r="M434" i="7" s="1"/>
  <c r="N434" i="7" s="1"/>
  <c r="J435" i="7"/>
  <c r="K435" i="7"/>
  <c r="L435" i="7"/>
  <c r="M435" i="7"/>
  <c r="N435" i="7" s="1"/>
  <c r="J436" i="7"/>
  <c r="K436" i="7" s="1"/>
  <c r="L436" i="7"/>
  <c r="M436" i="7" s="1"/>
  <c r="N436" i="7" s="1"/>
  <c r="J437" i="7"/>
  <c r="K437" i="7"/>
  <c r="L437" i="7"/>
  <c r="M437" i="7"/>
  <c r="N437" i="7" s="1"/>
  <c r="J438" i="7"/>
  <c r="K438" i="7" s="1"/>
  <c r="L438" i="7"/>
  <c r="M438" i="7" s="1"/>
  <c r="N438" i="7" s="1"/>
  <c r="J439" i="7"/>
  <c r="K439" i="7"/>
  <c r="L439" i="7"/>
  <c r="M439" i="7"/>
  <c r="N439" i="7" s="1"/>
  <c r="J440" i="7"/>
  <c r="K440" i="7" s="1"/>
  <c r="L440" i="7"/>
  <c r="M440" i="7" s="1"/>
  <c r="N440" i="7" s="1"/>
  <c r="J441" i="7"/>
  <c r="K441" i="7"/>
  <c r="L441" i="7"/>
  <c r="M441" i="7"/>
  <c r="N441" i="7" s="1"/>
  <c r="J442" i="7"/>
  <c r="K442" i="7" s="1"/>
  <c r="L442" i="7"/>
  <c r="M442" i="7" s="1"/>
  <c r="N442" i="7" s="1"/>
  <c r="J443" i="7"/>
  <c r="K443" i="7"/>
  <c r="L443" i="7"/>
  <c r="M443" i="7"/>
  <c r="N443" i="7" s="1"/>
  <c r="J444" i="7"/>
  <c r="K444" i="7" s="1"/>
  <c r="L444" i="7"/>
  <c r="M444" i="7" s="1"/>
  <c r="N444" i="7" s="1"/>
  <c r="J445" i="7"/>
  <c r="K445" i="7"/>
  <c r="L445" i="7"/>
  <c r="M445" i="7"/>
  <c r="N445" i="7" s="1"/>
  <c r="J446" i="7"/>
  <c r="K446" i="7" s="1"/>
  <c r="L446" i="7"/>
  <c r="M446" i="7" s="1"/>
  <c r="N446" i="7" s="1"/>
  <c r="J447" i="7"/>
  <c r="K447" i="7"/>
  <c r="L447" i="7"/>
  <c r="M447" i="7"/>
  <c r="N447" i="7" s="1"/>
  <c r="J448" i="7"/>
  <c r="K448" i="7" s="1"/>
  <c r="L448" i="7"/>
  <c r="M448" i="7" s="1"/>
  <c r="N448" i="7" s="1"/>
  <c r="J449" i="7"/>
  <c r="K449" i="7"/>
  <c r="L449" i="7"/>
  <c r="M449" i="7"/>
  <c r="N449" i="7" s="1"/>
  <c r="J450" i="7"/>
  <c r="K450" i="7" s="1"/>
  <c r="L450" i="7"/>
  <c r="M450" i="7" s="1"/>
  <c r="N450" i="7" s="1"/>
  <c r="J451" i="7"/>
  <c r="K451" i="7"/>
  <c r="L451" i="7"/>
  <c r="M451" i="7"/>
  <c r="N451" i="7" s="1"/>
  <c r="J452" i="7"/>
  <c r="K452" i="7" s="1"/>
  <c r="L452" i="7"/>
  <c r="M452" i="7" s="1"/>
  <c r="N452" i="7" s="1"/>
  <c r="J453" i="7"/>
  <c r="K453" i="7"/>
  <c r="L453" i="7"/>
  <c r="M453" i="7"/>
  <c r="N453" i="7" s="1"/>
  <c r="J454" i="7"/>
  <c r="K454" i="7" s="1"/>
  <c r="L454" i="7"/>
  <c r="M454" i="7" s="1"/>
  <c r="N454" i="7" s="1"/>
  <c r="J455" i="7"/>
  <c r="K455" i="7"/>
  <c r="L455" i="7"/>
  <c r="M455" i="7"/>
  <c r="N455" i="7" s="1"/>
  <c r="J456" i="7"/>
  <c r="K456" i="7" s="1"/>
  <c r="L456" i="7"/>
  <c r="M456" i="7" s="1"/>
  <c r="N456" i="7" s="1"/>
  <c r="J457" i="7"/>
  <c r="K457" i="7"/>
  <c r="L457" i="7"/>
  <c r="M457" i="7"/>
  <c r="N457" i="7" s="1"/>
  <c r="J458" i="7"/>
  <c r="K458" i="7" s="1"/>
  <c r="L458" i="7"/>
  <c r="M458" i="7" s="1"/>
  <c r="N458" i="7" s="1"/>
  <c r="J459" i="7"/>
  <c r="K459" i="7"/>
  <c r="L459" i="7"/>
  <c r="M459" i="7"/>
  <c r="N459" i="7" s="1"/>
  <c r="J460" i="7"/>
  <c r="K460" i="7" s="1"/>
  <c r="L460" i="7"/>
  <c r="M460" i="7" s="1"/>
  <c r="N460" i="7" s="1"/>
  <c r="J461" i="7"/>
  <c r="K461" i="7"/>
  <c r="L461" i="7"/>
  <c r="M461" i="7"/>
  <c r="N461" i="7" s="1"/>
  <c r="J462" i="7"/>
  <c r="K462" i="7" s="1"/>
  <c r="L462" i="7"/>
  <c r="M462" i="7" s="1"/>
  <c r="N462" i="7" s="1"/>
  <c r="J463" i="7"/>
  <c r="K463" i="7"/>
  <c r="L463" i="7"/>
  <c r="M463" i="7"/>
  <c r="N463" i="7" s="1"/>
  <c r="J464" i="7"/>
  <c r="K464" i="7" s="1"/>
  <c r="L464" i="7"/>
  <c r="M464" i="7" s="1"/>
  <c r="N464" i="7" s="1"/>
  <c r="J465" i="7"/>
  <c r="K465" i="7"/>
  <c r="L465" i="7"/>
  <c r="M465" i="7"/>
  <c r="N465" i="7" s="1"/>
  <c r="J466" i="7"/>
  <c r="K466" i="7" s="1"/>
  <c r="L466" i="7"/>
  <c r="M466" i="7" s="1"/>
  <c r="N466" i="7" s="1"/>
  <c r="J467" i="7"/>
  <c r="K467" i="7"/>
  <c r="L467" i="7"/>
  <c r="M467" i="7"/>
  <c r="N467" i="7" s="1"/>
  <c r="J468" i="7"/>
  <c r="K468" i="7" s="1"/>
  <c r="L468" i="7"/>
  <c r="M468" i="7" s="1"/>
  <c r="N468" i="7" s="1"/>
  <c r="J469" i="7"/>
  <c r="K469" i="7"/>
  <c r="L469" i="7"/>
  <c r="M469" i="7"/>
  <c r="N469" i="7" s="1"/>
  <c r="J470" i="7"/>
  <c r="K470" i="7" s="1"/>
  <c r="L470" i="7"/>
  <c r="M470" i="7" s="1"/>
  <c r="N470" i="7" s="1"/>
  <c r="J471" i="7"/>
  <c r="K471" i="7"/>
  <c r="L471" i="7"/>
  <c r="M471" i="7"/>
  <c r="N471" i="7" s="1"/>
  <c r="J472" i="7"/>
  <c r="K472" i="7" s="1"/>
  <c r="L472" i="7"/>
  <c r="M472" i="7" s="1"/>
  <c r="N472" i="7" s="1"/>
  <c r="J473" i="7"/>
  <c r="K473" i="7"/>
  <c r="L473" i="7"/>
  <c r="M473" i="7"/>
  <c r="N473" i="7" s="1"/>
  <c r="J474" i="7"/>
  <c r="K474" i="7" s="1"/>
  <c r="L474" i="7"/>
  <c r="M474" i="7" s="1"/>
  <c r="N474" i="7" s="1"/>
  <c r="J475" i="7"/>
  <c r="K475" i="7"/>
  <c r="L475" i="7"/>
  <c r="M475" i="7"/>
  <c r="N475" i="7" s="1"/>
  <c r="J476" i="7"/>
  <c r="K476" i="7" s="1"/>
  <c r="L476" i="7"/>
  <c r="M476" i="7" s="1"/>
  <c r="N476" i="7" s="1"/>
  <c r="J477" i="7"/>
  <c r="K477" i="7"/>
  <c r="L477" i="7"/>
  <c r="M477" i="7"/>
  <c r="N477" i="7" s="1"/>
  <c r="J478" i="7"/>
  <c r="K478" i="7" s="1"/>
  <c r="L478" i="7"/>
  <c r="M478" i="7" s="1"/>
  <c r="N478" i="7" s="1"/>
  <c r="J479" i="7"/>
  <c r="K479" i="7"/>
  <c r="L479" i="7"/>
  <c r="M479" i="7"/>
  <c r="N479" i="7" s="1"/>
  <c r="J480" i="7"/>
  <c r="K480" i="7" s="1"/>
  <c r="L480" i="7"/>
  <c r="M480" i="7" s="1"/>
  <c r="N480" i="7" s="1"/>
  <c r="J481" i="7"/>
  <c r="K481" i="7"/>
  <c r="L481" i="7"/>
  <c r="M481" i="7"/>
  <c r="N481" i="7" s="1"/>
  <c r="J482" i="7"/>
  <c r="K482" i="7" s="1"/>
  <c r="L482" i="7"/>
  <c r="M482" i="7" s="1"/>
  <c r="N482" i="7" s="1"/>
  <c r="J483" i="7"/>
  <c r="K483" i="7"/>
  <c r="L483" i="7"/>
  <c r="M483" i="7"/>
  <c r="N483" i="7" s="1"/>
  <c r="J484" i="7"/>
  <c r="K484" i="7" s="1"/>
  <c r="L484" i="7"/>
  <c r="M484" i="7" s="1"/>
  <c r="N484" i="7" s="1"/>
  <c r="J485" i="7"/>
  <c r="K485" i="7"/>
  <c r="L485" i="7"/>
  <c r="M485" i="7"/>
  <c r="N485" i="7" s="1"/>
  <c r="J486" i="7"/>
  <c r="K486" i="7" s="1"/>
  <c r="L486" i="7"/>
  <c r="M486" i="7" s="1"/>
  <c r="N486" i="7" s="1"/>
  <c r="J487" i="7"/>
  <c r="K487" i="7"/>
  <c r="L487" i="7"/>
  <c r="M487" i="7"/>
  <c r="N487" i="7" s="1"/>
  <c r="J488" i="7"/>
  <c r="K488" i="7" s="1"/>
  <c r="L488" i="7"/>
  <c r="M488" i="7" s="1"/>
  <c r="N488" i="7" s="1"/>
  <c r="J489" i="7"/>
  <c r="K489" i="7"/>
  <c r="L489" i="7"/>
  <c r="M489" i="7"/>
  <c r="N489" i="7" s="1"/>
  <c r="J490" i="7"/>
  <c r="K490" i="7" s="1"/>
  <c r="L490" i="7"/>
  <c r="M490" i="7" s="1"/>
  <c r="N490" i="7" s="1"/>
  <c r="J491" i="7"/>
  <c r="K491" i="7"/>
  <c r="L491" i="7"/>
  <c r="M491" i="7"/>
  <c r="N491" i="7" s="1"/>
  <c r="J492" i="7"/>
  <c r="K492" i="7" s="1"/>
  <c r="L492" i="7"/>
  <c r="M492" i="7" s="1"/>
  <c r="N492" i="7" s="1"/>
  <c r="J493" i="7"/>
  <c r="K493" i="7"/>
  <c r="L493" i="7"/>
  <c r="M493" i="7"/>
  <c r="N493" i="7" s="1"/>
  <c r="J494" i="7"/>
  <c r="K494" i="7" s="1"/>
  <c r="L494" i="7"/>
  <c r="M494" i="7" s="1"/>
  <c r="N494" i="7" s="1"/>
  <c r="J495" i="7"/>
  <c r="K495" i="7"/>
  <c r="L495" i="7"/>
  <c r="M495" i="7"/>
  <c r="N495" i="7" s="1"/>
  <c r="J496" i="7"/>
  <c r="K496" i="7" s="1"/>
  <c r="L496" i="7"/>
  <c r="M496" i="7" s="1"/>
  <c r="N496" i="7" s="1"/>
  <c r="J497" i="7"/>
  <c r="K497" i="7"/>
  <c r="L497" i="7"/>
  <c r="M497" i="7"/>
  <c r="N497" i="7" s="1"/>
  <c r="J498" i="7"/>
  <c r="K498" i="7" s="1"/>
  <c r="L498" i="7"/>
  <c r="M498" i="7" s="1"/>
  <c r="N498" i="7" s="1"/>
  <c r="J499" i="7"/>
  <c r="K499" i="7"/>
  <c r="L499" i="7"/>
  <c r="M499" i="7"/>
  <c r="N499" i="7" s="1"/>
  <c r="J500" i="7"/>
  <c r="K500" i="7" s="1"/>
  <c r="L500" i="7"/>
  <c r="M500" i="7" s="1"/>
  <c r="N500" i="7" s="1"/>
  <c r="J501" i="7"/>
  <c r="K501" i="7"/>
  <c r="L501" i="7"/>
  <c r="M501" i="7"/>
  <c r="N501" i="7" s="1"/>
  <c r="J502" i="7"/>
  <c r="K502" i="7" s="1"/>
  <c r="L502" i="7"/>
  <c r="M502" i="7" s="1"/>
  <c r="N502" i="7" s="1"/>
  <c r="J503" i="7"/>
  <c r="K503" i="7"/>
  <c r="L503" i="7"/>
  <c r="M503" i="7"/>
  <c r="N503" i="7" s="1"/>
  <c r="J504" i="7"/>
  <c r="K504" i="7" s="1"/>
  <c r="L504" i="7"/>
  <c r="M504" i="7" s="1"/>
  <c r="N504" i="7" s="1"/>
  <c r="J505" i="7"/>
  <c r="K505" i="7"/>
  <c r="L505" i="7"/>
  <c r="M505" i="7"/>
  <c r="N505" i="7" s="1"/>
  <c r="J506" i="7"/>
  <c r="K506" i="7" s="1"/>
  <c r="L506" i="7"/>
  <c r="M506" i="7" s="1"/>
  <c r="N506" i="7" s="1"/>
  <c r="J507" i="7"/>
  <c r="K507" i="7"/>
  <c r="L507" i="7"/>
  <c r="M507" i="7"/>
  <c r="N507" i="7" s="1"/>
  <c r="J508" i="7"/>
  <c r="K508" i="7" s="1"/>
  <c r="L508" i="7"/>
  <c r="M508" i="7" s="1"/>
  <c r="N508" i="7" s="1"/>
  <c r="J509" i="7"/>
  <c r="K509" i="7"/>
  <c r="L509" i="7"/>
  <c r="M509" i="7"/>
  <c r="N509" i="7" s="1"/>
  <c r="J510" i="7"/>
  <c r="K510" i="7" s="1"/>
  <c r="L510" i="7"/>
  <c r="M510" i="7" s="1"/>
  <c r="N510" i="7" s="1"/>
  <c r="J511" i="7"/>
  <c r="K511" i="7"/>
  <c r="L511" i="7"/>
  <c r="M511" i="7"/>
  <c r="N511" i="7" s="1"/>
  <c r="J512" i="7"/>
  <c r="K512" i="7" s="1"/>
  <c r="L512" i="7"/>
  <c r="M512" i="7" s="1"/>
  <c r="N512" i="7" s="1"/>
  <c r="J513" i="7"/>
  <c r="K513" i="7"/>
  <c r="L513" i="7"/>
  <c r="M513" i="7"/>
  <c r="N513" i="7" s="1"/>
  <c r="J514" i="7"/>
  <c r="K514" i="7" s="1"/>
  <c r="L514" i="7"/>
  <c r="M514" i="7" s="1"/>
  <c r="N514" i="7" s="1"/>
  <c r="J515" i="7"/>
  <c r="K515" i="7"/>
  <c r="L515" i="7"/>
  <c r="M515" i="7"/>
  <c r="N515" i="7" s="1"/>
  <c r="J516" i="7"/>
  <c r="K516" i="7" s="1"/>
  <c r="L516" i="7"/>
  <c r="M516" i="7" s="1"/>
  <c r="N516" i="7" s="1"/>
  <c r="J517" i="7"/>
  <c r="K517" i="7"/>
  <c r="L517" i="7"/>
  <c r="M517" i="7"/>
  <c r="N517" i="7" s="1"/>
  <c r="J518" i="7"/>
  <c r="K518" i="7" s="1"/>
  <c r="L518" i="7"/>
  <c r="M518" i="7" s="1"/>
  <c r="N518" i="7" s="1"/>
  <c r="J519" i="7"/>
  <c r="K519" i="7"/>
  <c r="L519" i="7"/>
  <c r="M519" i="7"/>
  <c r="N519" i="7" s="1"/>
  <c r="J520" i="7"/>
  <c r="K520" i="7" s="1"/>
  <c r="L520" i="7"/>
  <c r="M520" i="7" s="1"/>
  <c r="N520" i="7" s="1"/>
  <c r="J521" i="7"/>
  <c r="K521" i="7"/>
  <c r="L521" i="7"/>
  <c r="M521" i="7"/>
  <c r="N521" i="7" s="1"/>
  <c r="J522" i="7"/>
  <c r="K522" i="7" s="1"/>
  <c r="L522" i="7"/>
  <c r="M522" i="7" s="1"/>
  <c r="N522" i="7" s="1"/>
  <c r="J523" i="7"/>
  <c r="K523" i="7"/>
  <c r="L523" i="7"/>
  <c r="M523" i="7"/>
  <c r="N523" i="7" s="1"/>
  <c r="J524" i="7"/>
  <c r="K524" i="7" s="1"/>
  <c r="L524" i="7"/>
  <c r="M524" i="7" s="1"/>
  <c r="N524" i="7" s="1"/>
  <c r="J525" i="7"/>
  <c r="K525" i="7"/>
  <c r="L525" i="7"/>
  <c r="M525" i="7"/>
  <c r="N525" i="7" s="1"/>
  <c r="J526" i="7"/>
  <c r="K526" i="7" s="1"/>
  <c r="L526" i="7"/>
  <c r="M526" i="7" s="1"/>
  <c r="N526" i="7" s="1"/>
  <c r="J527" i="7"/>
  <c r="K527" i="7"/>
  <c r="L527" i="7"/>
  <c r="M527" i="7"/>
  <c r="N527" i="7" s="1"/>
  <c r="J528" i="7"/>
  <c r="K528" i="7" s="1"/>
  <c r="L528" i="7"/>
  <c r="M528" i="7" s="1"/>
  <c r="N528" i="7" s="1"/>
  <c r="J529" i="7"/>
  <c r="K529" i="7"/>
  <c r="L529" i="7"/>
  <c r="M529" i="7"/>
  <c r="N529" i="7" s="1"/>
  <c r="J530" i="7"/>
  <c r="K530" i="7" s="1"/>
  <c r="L530" i="7"/>
  <c r="M530" i="7" s="1"/>
  <c r="N530" i="7" s="1"/>
  <c r="J531" i="7"/>
  <c r="K531" i="7"/>
  <c r="L531" i="7"/>
  <c r="M531" i="7"/>
  <c r="N531" i="7" s="1"/>
  <c r="J532" i="7"/>
  <c r="K532" i="7" s="1"/>
  <c r="L532" i="7"/>
  <c r="M532" i="7" s="1"/>
  <c r="N532" i="7" s="1"/>
  <c r="J533" i="7"/>
  <c r="K533" i="7"/>
  <c r="L533" i="7"/>
  <c r="M533" i="7"/>
  <c r="N533" i="7" s="1"/>
  <c r="J534" i="7"/>
  <c r="K534" i="7" s="1"/>
  <c r="L534" i="7"/>
  <c r="M534" i="7" s="1"/>
  <c r="N534" i="7" s="1"/>
  <c r="J535" i="7"/>
  <c r="K535" i="7"/>
  <c r="L535" i="7"/>
  <c r="M535" i="7"/>
  <c r="N535" i="7" s="1"/>
  <c r="J536" i="7"/>
  <c r="K536" i="7" s="1"/>
  <c r="L536" i="7"/>
  <c r="M536" i="7" s="1"/>
  <c r="N536" i="7" s="1"/>
  <c r="J537" i="7"/>
  <c r="K537" i="7"/>
  <c r="L537" i="7"/>
  <c r="M537" i="7"/>
  <c r="N537" i="7" s="1"/>
  <c r="J538" i="7"/>
  <c r="K538" i="7" s="1"/>
  <c r="L538" i="7"/>
  <c r="M538" i="7" s="1"/>
  <c r="N538" i="7" s="1"/>
  <c r="J539" i="7"/>
  <c r="K539" i="7"/>
  <c r="L539" i="7"/>
  <c r="M539" i="7"/>
  <c r="N539" i="7" s="1"/>
  <c r="J540" i="7"/>
  <c r="K540" i="7" s="1"/>
  <c r="L540" i="7"/>
  <c r="M540" i="7" s="1"/>
  <c r="N540" i="7" s="1"/>
  <c r="J541" i="7"/>
  <c r="K541" i="7"/>
  <c r="L541" i="7"/>
  <c r="M541" i="7"/>
  <c r="N541" i="7" s="1"/>
  <c r="J542" i="7"/>
  <c r="K542" i="7" s="1"/>
  <c r="L542" i="7"/>
  <c r="M542" i="7" s="1"/>
  <c r="N542" i="7" s="1"/>
  <c r="J543" i="7"/>
  <c r="K543" i="7"/>
  <c r="L543" i="7"/>
  <c r="M543" i="7"/>
  <c r="N543" i="7" s="1"/>
  <c r="J544" i="7"/>
  <c r="K544" i="7" s="1"/>
  <c r="L544" i="7"/>
  <c r="M544" i="7" s="1"/>
  <c r="N544" i="7" s="1"/>
  <c r="J545" i="7"/>
  <c r="K545" i="7"/>
  <c r="L545" i="7"/>
  <c r="M545" i="7"/>
  <c r="N545" i="7" s="1"/>
  <c r="J546" i="7"/>
  <c r="K546" i="7" s="1"/>
  <c r="L546" i="7"/>
  <c r="M546" i="7" s="1"/>
  <c r="N546" i="7" s="1"/>
  <c r="J547" i="7"/>
  <c r="K547" i="7"/>
  <c r="L547" i="7"/>
  <c r="M547" i="7"/>
  <c r="N547" i="7" s="1"/>
  <c r="J548" i="7"/>
  <c r="K548" i="7" s="1"/>
  <c r="L548" i="7"/>
  <c r="M548" i="7" s="1"/>
  <c r="N548" i="7" s="1"/>
  <c r="J549" i="7"/>
  <c r="K549" i="7"/>
  <c r="L549" i="7"/>
  <c r="M549" i="7"/>
  <c r="N549" i="7" s="1"/>
  <c r="J550" i="7"/>
  <c r="K550" i="7" s="1"/>
  <c r="L550" i="7"/>
  <c r="M550" i="7" s="1"/>
  <c r="N550" i="7" s="1"/>
  <c r="J551" i="7"/>
  <c r="K551" i="7"/>
  <c r="L551" i="7"/>
  <c r="M551" i="7"/>
  <c r="N551" i="7" s="1"/>
  <c r="J552" i="7"/>
  <c r="K552" i="7" s="1"/>
  <c r="L552" i="7"/>
  <c r="M552" i="7" s="1"/>
  <c r="N552" i="7" s="1"/>
  <c r="J553" i="7"/>
  <c r="K553" i="7"/>
  <c r="L553" i="7"/>
  <c r="M553" i="7"/>
  <c r="N553" i="7" s="1"/>
  <c r="J554" i="7"/>
  <c r="K554" i="7" s="1"/>
  <c r="L554" i="7"/>
  <c r="M554" i="7" s="1"/>
  <c r="N554" i="7" s="1"/>
  <c r="J555" i="7"/>
  <c r="K555" i="7"/>
  <c r="L555" i="7"/>
  <c r="M555" i="7"/>
  <c r="N555" i="7" s="1"/>
  <c r="J556" i="7"/>
  <c r="K556" i="7" s="1"/>
  <c r="L556" i="7"/>
  <c r="M556" i="7" s="1"/>
  <c r="N556" i="7" s="1"/>
  <c r="J557" i="7"/>
  <c r="K557" i="7"/>
  <c r="L557" i="7"/>
  <c r="M557" i="7"/>
  <c r="N557" i="7" s="1"/>
  <c r="J558" i="7"/>
  <c r="K558" i="7" s="1"/>
  <c r="L558" i="7"/>
  <c r="M558" i="7" s="1"/>
  <c r="N558" i="7" s="1"/>
  <c r="J559" i="7"/>
  <c r="K559" i="7"/>
  <c r="L559" i="7"/>
  <c r="M559" i="7"/>
  <c r="N559" i="7" s="1"/>
  <c r="J560" i="7"/>
  <c r="K560" i="7" s="1"/>
  <c r="L560" i="7"/>
  <c r="M560" i="7" s="1"/>
  <c r="N560" i="7" s="1"/>
  <c r="J561" i="7"/>
  <c r="K561" i="7"/>
  <c r="L561" i="7"/>
  <c r="M561" i="7"/>
  <c r="N561" i="7" s="1"/>
  <c r="J562" i="7"/>
  <c r="K562" i="7" s="1"/>
  <c r="L562" i="7"/>
  <c r="M562" i="7" s="1"/>
  <c r="N562" i="7" s="1"/>
  <c r="J563" i="7"/>
  <c r="K563" i="7"/>
  <c r="L563" i="7"/>
  <c r="M563" i="7"/>
  <c r="N563" i="7" s="1"/>
  <c r="J564" i="7"/>
  <c r="K564" i="7" s="1"/>
  <c r="L564" i="7"/>
  <c r="M564" i="7" s="1"/>
  <c r="N564" i="7" s="1"/>
  <c r="J565" i="7"/>
  <c r="K565" i="7"/>
  <c r="L565" i="7"/>
  <c r="M565" i="7"/>
  <c r="N565" i="7" s="1"/>
  <c r="J566" i="7"/>
  <c r="K566" i="7" s="1"/>
  <c r="L566" i="7"/>
  <c r="M566" i="7" s="1"/>
  <c r="N566" i="7" s="1"/>
  <c r="J567" i="7"/>
  <c r="K567" i="7"/>
  <c r="L567" i="7"/>
  <c r="M567" i="7"/>
  <c r="N567" i="7" s="1"/>
  <c r="J568" i="7"/>
  <c r="K568" i="7" s="1"/>
  <c r="L568" i="7"/>
  <c r="M568" i="7" s="1"/>
  <c r="N568" i="7" s="1"/>
  <c r="J569" i="7"/>
  <c r="K569" i="7"/>
  <c r="L569" i="7"/>
  <c r="M569" i="7"/>
  <c r="N569" i="7" s="1"/>
  <c r="J570" i="7"/>
  <c r="K570" i="7" s="1"/>
  <c r="L570" i="7"/>
  <c r="M570" i="7" s="1"/>
  <c r="N570" i="7" s="1"/>
  <c r="J571" i="7"/>
  <c r="K571" i="7"/>
  <c r="L571" i="7"/>
  <c r="M571" i="7"/>
  <c r="N571" i="7" s="1"/>
  <c r="J3" i="7"/>
  <c r="K3" i="7"/>
  <c r="L3" i="7"/>
  <c r="M3" i="7"/>
  <c r="N3" i="7" s="1"/>
  <c r="J4" i="7"/>
  <c r="K4" i="7" s="1"/>
  <c r="L4" i="7"/>
  <c r="M4" i="7" s="1"/>
  <c r="J5" i="7"/>
  <c r="K5" i="7"/>
  <c r="L5" i="7"/>
  <c r="M5" i="7"/>
  <c r="N5" i="7" s="1"/>
  <c r="J6" i="7"/>
  <c r="K6" i="7" s="1"/>
  <c r="L6" i="7"/>
  <c r="M6" i="7" s="1"/>
  <c r="J7" i="7"/>
  <c r="K7" i="7"/>
  <c r="L7" i="7"/>
  <c r="M7" i="7"/>
  <c r="N7" i="7" s="1"/>
  <c r="J8" i="7"/>
  <c r="K8" i="7" s="1"/>
  <c r="L8" i="7"/>
  <c r="M8" i="7" s="1"/>
  <c r="J9" i="7"/>
  <c r="K9" i="7"/>
  <c r="L9" i="7"/>
  <c r="M9" i="7"/>
  <c r="N9" i="7" s="1"/>
  <c r="J10" i="7"/>
  <c r="K10" i="7" s="1"/>
  <c r="L10" i="7"/>
  <c r="M10" i="7" s="1"/>
  <c r="L2" i="7"/>
  <c r="J2" i="7"/>
  <c r="K2" i="7" s="1"/>
  <c r="N2" i="7" s="1"/>
  <c r="M2" i="7"/>
  <c r="N10" i="7" l="1"/>
  <c r="N8" i="7"/>
  <c r="N6" i="7"/>
  <c r="N4" i="7"/>
  <c r="I335" i="7" l="1"/>
  <c r="I334" i="7"/>
  <c r="I63" i="7"/>
  <c r="I21" i="7"/>
  <c r="I570" i="7"/>
  <c r="I569" i="7"/>
  <c r="I567" i="7"/>
  <c r="I78" i="7"/>
  <c r="I565" i="7"/>
  <c r="I523" i="7"/>
  <c r="I522" i="7"/>
  <c r="I521" i="7"/>
  <c r="I503" i="7"/>
  <c r="I488" i="7"/>
  <c r="I483" i="7"/>
  <c r="I478" i="7"/>
  <c r="I422" i="7"/>
  <c r="I393" i="7"/>
  <c r="I371" i="7"/>
  <c r="I370" i="7"/>
  <c r="I369" i="7"/>
  <c r="I350" i="7"/>
  <c r="I349" i="7"/>
  <c r="I348" i="7"/>
  <c r="I347" i="7"/>
  <c r="I345" i="7"/>
  <c r="I344" i="7"/>
  <c r="I342" i="7"/>
  <c r="I340" i="7"/>
  <c r="I339" i="7"/>
  <c r="I307" i="7"/>
  <c r="I302" i="7"/>
  <c r="I299" i="7"/>
  <c r="I288" i="7"/>
  <c r="I246" i="7"/>
  <c r="I245" i="7"/>
  <c r="I244" i="7"/>
  <c r="I241" i="7"/>
  <c r="I230" i="7"/>
  <c r="I229" i="7"/>
  <c r="I226" i="7"/>
  <c r="I225" i="7"/>
  <c r="I224" i="7"/>
  <c r="I222" i="7"/>
  <c r="I221" i="7"/>
  <c r="I218" i="7"/>
  <c r="I210" i="7"/>
  <c r="I208" i="7"/>
  <c r="I207" i="7"/>
  <c r="I203" i="7"/>
  <c r="I181" i="7"/>
  <c r="I94" i="7" l="1"/>
  <c r="I87" i="7"/>
  <c r="I86" i="7"/>
  <c r="I82" i="7"/>
  <c r="I81" i="7"/>
  <c r="I80" i="7"/>
  <c r="I79" i="7"/>
  <c r="I77" i="7"/>
  <c r="I76" i="7"/>
  <c r="I65" i="7"/>
  <c r="I2" i="7"/>
  <c r="I3" i="7"/>
  <c r="I5" i="7"/>
  <c r="I6" i="7"/>
  <c r="I7" i="7"/>
  <c r="I8" i="7"/>
  <c r="I9" i="7"/>
  <c r="I11" i="7"/>
  <c r="I12" i="7"/>
  <c r="I13" i="7"/>
  <c r="I16" i="7"/>
  <c r="I20" i="7"/>
  <c r="I22" i="7"/>
  <c r="I23" i="7"/>
  <c r="I25" i="7"/>
  <c r="I26" i="7"/>
  <c r="I27" i="7"/>
  <c r="I28" i="7"/>
  <c r="I31" i="7"/>
  <c r="I36" i="7"/>
  <c r="I38" i="7"/>
  <c r="I40" i="7"/>
  <c r="I41" i="7"/>
  <c r="I42" i="7"/>
  <c r="I43" i="7"/>
  <c r="I45" i="7"/>
  <c r="I46" i="7"/>
  <c r="I50" i="7"/>
  <c r="I51" i="7"/>
  <c r="I52" i="7"/>
  <c r="I54" i="7"/>
  <c r="I55" i="7"/>
  <c r="I56" i="7"/>
  <c r="I57" i="7"/>
  <c r="I58" i="7"/>
  <c r="I59" i="7"/>
  <c r="I60" i="7"/>
  <c r="I61" i="7"/>
  <c r="I67" i="7"/>
  <c r="I68" i="7"/>
  <c r="I69" i="7"/>
  <c r="I70" i="7"/>
  <c r="I71" i="7"/>
  <c r="I72" i="7"/>
  <c r="I73" i="7"/>
  <c r="I75" i="7"/>
  <c r="I83" i="7"/>
  <c r="I88" i="7"/>
  <c r="I95" i="7"/>
  <c r="I97" i="7"/>
  <c r="I98" i="7"/>
  <c r="I99" i="7"/>
  <c r="I100" i="7"/>
  <c r="I101" i="7"/>
  <c r="I102" i="7"/>
  <c r="I103" i="7"/>
  <c r="I104" i="7"/>
  <c r="I106" i="7"/>
  <c r="I107" i="7"/>
  <c r="I108" i="7"/>
  <c r="I109" i="7"/>
  <c r="I110" i="7"/>
  <c r="I111" i="7"/>
  <c r="I112" i="7"/>
  <c r="I114" i="7"/>
  <c r="I115" i="7"/>
  <c r="I119" i="7"/>
  <c r="I120" i="7"/>
  <c r="I121" i="7"/>
  <c r="I122" i="7"/>
  <c r="I123" i="7"/>
  <c r="I125" i="7"/>
  <c r="I128" i="7"/>
  <c r="I129" i="7"/>
  <c r="I131" i="7"/>
  <c r="I134" i="7"/>
  <c r="I135" i="7"/>
  <c r="I136" i="7"/>
  <c r="I137" i="7"/>
  <c r="I138" i="7"/>
  <c r="I140" i="7"/>
  <c r="I141" i="7"/>
  <c r="I144" i="7"/>
  <c r="I145" i="7"/>
  <c r="I146" i="7"/>
  <c r="I147" i="7"/>
  <c r="I148" i="7"/>
  <c r="I149" i="7"/>
  <c r="I150" i="7"/>
  <c r="I151" i="7"/>
  <c r="I152" i="7"/>
  <c r="I155" i="7"/>
  <c r="I156" i="7"/>
  <c r="I158" i="7"/>
  <c r="I159" i="7"/>
  <c r="I160" i="7"/>
  <c r="I161" i="7"/>
  <c r="I162" i="7"/>
  <c r="I163" i="7"/>
  <c r="I165" i="7"/>
  <c r="I167" i="7"/>
  <c r="I168" i="7"/>
  <c r="I169" i="7"/>
  <c r="I170" i="7"/>
  <c r="I171" i="7"/>
  <c r="I172" i="7"/>
  <c r="I175" i="7"/>
  <c r="I177" i="7"/>
  <c r="I179" i="7"/>
  <c r="I180" i="7"/>
  <c r="I185" i="7"/>
  <c r="I186" i="7"/>
  <c r="I187" i="7"/>
  <c r="I189" i="7"/>
  <c r="I191" i="7"/>
  <c r="I192" i="7"/>
  <c r="I193" i="7"/>
  <c r="I194" i="7"/>
  <c r="I195" i="7"/>
  <c r="I196" i="7"/>
  <c r="I199" i="7"/>
  <c r="I200" i="7"/>
  <c r="I202" i="7"/>
  <c r="I204" i="7"/>
  <c r="I205" i="7"/>
  <c r="I211" i="7"/>
  <c r="I212" i="7"/>
  <c r="I213" i="7"/>
  <c r="I216" i="7"/>
  <c r="I223" i="7"/>
  <c r="I228" i="7"/>
  <c r="I233" i="7"/>
  <c r="I234" i="7"/>
  <c r="I235" i="7"/>
  <c r="I236" i="7"/>
  <c r="I237" i="7"/>
  <c r="I238" i="7"/>
  <c r="I239" i="7"/>
  <c r="I240" i="7"/>
  <c r="I242" i="7"/>
  <c r="I248" i="7"/>
  <c r="I251" i="7"/>
  <c r="I252" i="7"/>
  <c r="I253" i="7"/>
  <c r="I254" i="7"/>
  <c r="I255" i="7"/>
  <c r="I257" i="7"/>
  <c r="I258" i="7"/>
  <c r="I259" i="7"/>
  <c r="I262" i="7"/>
  <c r="I265" i="7"/>
  <c r="I266" i="7"/>
  <c r="I267" i="7"/>
  <c r="I268" i="7"/>
  <c r="I270" i="7"/>
  <c r="I271" i="7"/>
  <c r="I272" i="7"/>
  <c r="I273" i="7"/>
  <c r="I274" i="7"/>
  <c r="I275" i="7"/>
  <c r="I276" i="7"/>
  <c r="I277" i="7"/>
  <c r="I280" i="7"/>
  <c r="I281" i="7"/>
  <c r="I284" i="7"/>
  <c r="I285" i="7"/>
  <c r="I286" i="7"/>
  <c r="I290" i="7"/>
  <c r="I292" i="7"/>
  <c r="I293" i="7"/>
  <c r="I294" i="7"/>
  <c r="I295" i="7"/>
  <c r="I296" i="7"/>
  <c r="I298" i="7"/>
  <c r="I300" i="7"/>
  <c r="I303" i="7"/>
  <c r="I304" i="7"/>
  <c r="I305" i="7"/>
  <c r="I306" i="7"/>
  <c r="I308" i="7"/>
  <c r="I309" i="7"/>
  <c r="I314" i="7"/>
  <c r="I315" i="7"/>
  <c r="I316" i="7"/>
  <c r="I317" i="7"/>
  <c r="I322" i="7"/>
  <c r="I323" i="7"/>
  <c r="I326" i="7"/>
  <c r="I327" i="7"/>
  <c r="I328" i="7"/>
  <c r="I329" i="7"/>
  <c r="I330" i="7"/>
  <c r="I331" i="7"/>
  <c r="I332" i="7"/>
  <c r="I336" i="7"/>
  <c r="I337" i="7"/>
  <c r="I338" i="7"/>
  <c r="I343" i="7"/>
  <c r="I346" i="7"/>
  <c r="I351" i="7"/>
  <c r="I352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72" i="7"/>
  <c r="I373" i="7"/>
  <c r="I375" i="7"/>
  <c r="I376" i="7"/>
  <c r="I377" i="7"/>
  <c r="I378" i="7"/>
  <c r="I379" i="7"/>
  <c r="I382" i="7"/>
  <c r="I383" i="7"/>
  <c r="I385" i="7"/>
  <c r="I386" i="7"/>
  <c r="I387" i="7"/>
  <c r="I391" i="7"/>
  <c r="I395" i="7"/>
  <c r="I396" i="7"/>
  <c r="I397" i="7"/>
  <c r="I398" i="7"/>
  <c r="I399" i="7"/>
  <c r="I400" i="7"/>
  <c r="I401" i="7"/>
  <c r="I402" i="7"/>
  <c r="I403" i="7"/>
  <c r="I404" i="7"/>
  <c r="I405" i="7"/>
  <c r="I407" i="7"/>
  <c r="I408" i="7"/>
  <c r="I409" i="7"/>
  <c r="I410" i="7"/>
  <c r="I411" i="7"/>
  <c r="I412" i="7"/>
  <c r="I413" i="7"/>
  <c r="I415" i="7"/>
  <c r="I416" i="7"/>
  <c r="I417" i="7"/>
  <c r="I418" i="7"/>
  <c r="I420" i="7"/>
  <c r="I423" i="7"/>
  <c r="I424" i="7"/>
  <c r="I425" i="7"/>
  <c r="I426" i="7"/>
  <c r="I428" i="7"/>
  <c r="I433" i="7"/>
  <c r="I430" i="7"/>
  <c r="I431" i="7"/>
  <c r="I434" i="7"/>
  <c r="I435" i="7"/>
  <c r="I437" i="7"/>
  <c r="I438" i="7"/>
  <c r="I440" i="7"/>
  <c r="I441" i="7"/>
  <c r="I442" i="7"/>
  <c r="I444" i="7"/>
  <c r="I445" i="7"/>
  <c r="I446" i="7"/>
  <c r="I447" i="7"/>
  <c r="I448" i="7"/>
  <c r="I450" i="7"/>
  <c r="I451" i="7"/>
  <c r="I453" i="7"/>
  <c r="I455" i="7"/>
  <c r="I456" i="7"/>
  <c r="I457" i="7"/>
  <c r="I458" i="7"/>
  <c r="I460" i="7"/>
  <c r="I461" i="7"/>
  <c r="I462" i="7"/>
  <c r="I464" i="7"/>
  <c r="I465" i="7"/>
  <c r="I466" i="7"/>
  <c r="I468" i="7"/>
  <c r="I469" i="7"/>
  <c r="I470" i="7"/>
  <c r="I471" i="7"/>
  <c r="I476" i="7"/>
  <c r="I480" i="7"/>
  <c r="I481" i="7"/>
  <c r="I482" i="7"/>
  <c r="I484" i="7"/>
  <c r="I485" i="7"/>
  <c r="I486" i="7"/>
  <c r="I487" i="7"/>
  <c r="I489" i="7"/>
  <c r="I490" i="7"/>
  <c r="I491" i="7"/>
  <c r="I493" i="7"/>
  <c r="I495" i="7"/>
  <c r="I496" i="7"/>
  <c r="I497" i="7"/>
  <c r="I498" i="7"/>
  <c r="I501" i="7"/>
  <c r="I505" i="7"/>
  <c r="I511" i="7"/>
  <c r="I513" i="7"/>
  <c r="I514" i="7"/>
  <c r="I515" i="7"/>
  <c r="I516" i="7"/>
  <c r="I517" i="7"/>
  <c r="I518" i="7"/>
  <c r="I519" i="7"/>
  <c r="I520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41" i="7"/>
  <c r="I542" i="7"/>
  <c r="I544" i="7"/>
  <c r="I546" i="7"/>
  <c r="I547" i="7"/>
  <c r="I548" i="7"/>
  <c r="I549" i="7"/>
  <c r="I551" i="7"/>
  <c r="I552" i="7"/>
  <c r="I555" i="7"/>
  <c r="I557" i="7"/>
  <c r="I560" i="7"/>
  <c r="I562" i="7"/>
  <c r="I563" i="7"/>
  <c r="I564" i="7"/>
  <c r="I566" i="7"/>
  <c r="I568" i="7"/>
  <c r="I571" i="7"/>
  <c r="H540" i="7"/>
  <c r="I540" i="7" s="1"/>
  <c r="G540" i="7"/>
  <c r="G384" i="7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8" i="6"/>
  <c r="I789" i="6"/>
  <c r="I790" i="6"/>
  <c r="I791" i="6"/>
  <c r="I792" i="6"/>
  <c r="I793" i="6"/>
  <c r="I794" i="6"/>
  <c r="I795" i="6"/>
  <c r="I799" i="6"/>
  <c r="I80" i="6"/>
  <c r="H758" i="6"/>
  <c r="I758" i="6" s="1"/>
  <c r="G551" i="6"/>
  <c r="G758" i="6" l="1"/>
  <c r="CB71" i="6"/>
  <c r="U39" i="6" l="1"/>
  <c r="I39" i="6"/>
  <c r="CB32" i="6"/>
  <c r="G152" i="5"/>
  <c r="H39" i="6" l="1"/>
  <c r="J39" i="6"/>
  <c r="K39" i="6"/>
  <c r="N39" i="6"/>
  <c r="O39" i="6"/>
  <c r="Q39" i="6"/>
  <c r="R39" i="6"/>
  <c r="S39" i="6"/>
  <c r="T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M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C39" i="6"/>
  <c r="CF39" i="6"/>
  <c r="CG39" i="6"/>
  <c r="G39" i="6"/>
  <c r="CB35" i="5" l="1"/>
</calcChain>
</file>

<file path=xl/sharedStrings.xml><?xml version="1.0" encoding="utf-8"?>
<sst xmlns="http://schemas.openxmlformats.org/spreadsheetml/2006/main" count="3762" uniqueCount="671">
  <si>
    <t>б цен</t>
  </si>
  <si>
    <t>б цен ск</t>
  </si>
  <si>
    <t>б отс</t>
  </si>
  <si>
    <t>б отс с к</t>
  </si>
  <si>
    <t>общ б</t>
  </si>
  <si>
    <t>ранг</t>
  </si>
  <si>
    <t>Суисенг</t>
  </si>
  <si>
    <t>Фарошур Голд В</t>
  </si>
  <si>
    <t>Порцилис ERY+PARVO</t>
  </si>
  <si>
    <t>Вакцина против КЧС</t>
  </si>
  <si>
    <t>Уст</t>
  </si>
  <si>
    <t>Свид</t>
  </si>
  <si>
    <t xml:space="preserve">цена </t>
  </si>
  <si>
    <t>вск</t>
  </si>
  <si>
    <t>отсрочка</t>
  </si>
  <si>
    <t>пр</t>
  </si>
  <si>
    <t>№ Лота</t>
  </si>
  <si>
    <t>Организация</t>
  </si>
  <si>
    <t>ООО "ШаулаАгро"</t>
  </si>
  <si>
    <t>УП "Белйодобром"</t>
  </si>
  <si>
    <t>ЗАО "БелАсептика"</t>
  </si>
  <si>
    <t>СЦ</t>
  </si>
  <si>
    <t>острочка, дн</t>
  </si>
  <si>
    <t>Сертф</t>
  </si>
  <si>
    <t>Отзыв</t>
  </si>
  <si>
    <t>Бан</t>
  </si>
  <si>
    <t>Налог</t>
  </si>
  <si>
    <t>дил</t>
  </si>
  <si>
    <t>тел</t>
  </si>
  <si>
    <t>мэйл</t>
  </si>
  <si>
    <t>47 от 27.02</t>
  </si>
  <si>
    <t>№ 2018-546801</t>
  </si>
  <si>
    <t>ООО "КИПгруппинвест"</t>
  </si>
  <si>
    <t>ИПП "СОИТРА"</t>
  </si>
  <si>
    <t>ООО "РУБИКОН"</t>
  </si>
  <si>
    <t>ЧТУП "Элитмикс"</t>
  </si>
  <si>
    <t>Частное торговое унитраное предприятие "Биоветпром"</t>
  </si>
  <si>
    <t>ООО "АМИТЕХ"</t>
  </si>
  <si>
    <t>ООО "НПЦ БелАгроГен"</t>
  </si>
  <si>
    <t>ООО "Лакруа"</t>
  </si>
  <si>
    <t>ЗАО "Биотехпром"</t>
  </si>
  <si>
    <t>Производственное унитарное предприятие "Гомельский завод ветеринарных препаратов"</t>
  </si>
  <si>
    <t>ОАО "БелВитунифарм"</t>
  </si>
  <si>
    <t>ИП Зеваков</t>
  </si>
  <si>
    <t>ООО "СЭНТИС"</t>
  </si>
  <si>
    <t>ООО "Коин Групп"</t>
  </si>
  <si>
    <t>ООО "Вест"</t>
  </si>
  <si>
    <t>ЧПТУП "ВетКомпани"</t>
  </si>
  <si>
    <t>ООО "Промветсервис"</t>
  </si>
  <si>
    <t>ООО "Ветбиотех"</t>
  </si>
  <si>
    <t>ООО "Тениза"</t>
  </si>
  <si>
    <t>ООО "Белкаролин"</t>
  </si>
  <si>
    <t>Частное торговое унитарное предприятие "Биоветфарм"</t>
  </si>
  <si>
    <t>ООО "МирПак"</t>
  </si>
  <si>
    <t>ИП Полякова А. А.</t>
  </si>
  <si>
    <t>ООО "Левет-Агро"</t>
  </si>
  <si>
    <t>ООО "ТМ"</t>
  </si>
  <si>
    <t>ЗАО "ВетАльянс"</t>
  </si>
  <si>
    <t>ЗАО "КОНСУЛ"</t>
  </si>
  <si>
    <t>ЧТУП "Галфид"</t>
  </si>
  <si>
    <t>ООО "КЛМ"</t>
  </si>
  <si>
    <t>ЧП "Зернобелокпрод"</t>
  </si>
  <si>
    <t>УП "Агриматко-96"</t>
  </si>
  <si>
    <t>ООО "АгриПО-Бел"</t>
  </si>
  <si>
    <t>45,61/114,1</t>
  </si>
  <si>
    <t>38,02/28,43</t>
  </si>
  <si>
    <t>0,8/3,3</t>
  </si>
  <si>
    <t>24,9/130</t>
  </si>
  <si>
    <t>8/8,2</t>
  </si>
  <si>
    <t>116,42/27,6</t>
  </si>
  <si>
    <t>ООО "Эффективные технологии кормления"</t>
  </si>
  <si>
    <t>16,1/20,4</t>
  </si>
  <si>
    <t>61,2/48,7</t>
  </si>
  <si>
    <t>4,35/2,85</t>
  </si>
  <si>
    <t>41,2/37,3</t>
  </si>
  <si>
    <t>1,84/3,2</t>
  </si>
  <si>
    <t>4,5/2</t>
  </si>
  <si>
    <t>6,3/28,9/15,37</t>
  </si>
  <si>
    <t>15,5/13,5</t>
  </si>
  <si>
    <t>42,66/31,64</t>
  </si>
  <si>
    <t>134,7/118,8</t>
  </si>
  <si>
    <t>35,5/99</t>
  </si>
  <si>
    <t>25,3/34,5</t>
  </si>
  <si>
    <t>30,5/23,5</t>
  </si>
  <si>
    <t>7,88/13,38</t>
  </si>
  <si>
    <t>4,54/4,35</t>
  </si>
  <si>
    <t>3,13/78,79</t>
  </si>
  <si>
    <t>27/42</t>
  </si>
  <si>
    <t>18,8/16,5</t>
  </si>
  <si>
    <t>+375447796055</t>
  </si>
  <si>
    <t>agripo@mail.ru</t>
  </si>
  <si>
    <t>+375296873622</t>
  </si>
  <si>
    <t>Sm.AL777@mail.ru</t>
  </si>
  <si>
    <t>info@kip-invest.by</t>
  </si>
  <si>
    <t>80177621785</t>
  </si>
  <si>
    <t>SOITRA2011@mail.ru</t>
  </si>
  <si>
    <t>производитель</t>
  </si>
  <si>
    <t>янв</t>
  </si>
  <si>
    <t>дек</t>
  </si>
  <si>
    <t>trade_by@rubikon.by</t>
  </si>
  <si>
    <t>secretar@rubikon.by</t>
  </si>
  <si>
    <t>+375445758058</t>
  </si>
  <si>
    <t>elitmix-grodno@tut.by</t>
  </si>
  <si>
    <t xml:space="preserve">KERBL,БиоХимФарм, </t>
  </si>
  <si>
    <t>ramed2013@mail.ru</t>
  </si>
  <si>
    <t>Частное предприятие "Биоветпром"</t>
  </si>
  <si>
    <t>Биогель,ГЗВП,МЗВП,ИндустриалВетеринария,БелВитунифарм</t>
  </si>
  <si>
    <t>+375295587702</t>
  </si>
  <si>
    <t>+375296636535</t>
  </si>
  <si>
    <t>info@amitech.by</t>
  </si>
  <si>
    <t>+375293690779</t>
  </si>
  <si>
    <t>tdbelagrogen@mail.ru</t>
  </si>
  <si>
    <t>+375293919919</t>
  </si>
  <si>
    <t>lakrua.ooo@gmail.com</t>
  </si>
  <si>
    <t>Shaula.agroprod@mail.ru</t>
  </si>
  <si>
    <t>+375296448020</t>
  </si>
  <si>
    <t>+375447443369</t>
  </si>
  <si>
    <t>info@belvet.by</t>
  </si>
  <si>
    <t>spisok</t>
  </si>
  <si>
    <t>Zoetis,Vemedim,WooGene,Montajat,Dong Bang,</t>
  </si>
  <si>
    <t>+375336459459</t>
  </si>
  <si>
    <t>effektivft@gmail.com</t>
  </si>
  <si>
    <t>+375296656776</t>
  </si>
  <si>
    <t>gzvp11@mail.ru</t>
  </si>
  <si>
    <t>80212209396</t>
  </si>
  <si>
    <t>belvitunipharm@mail.ru</t>
  </si>
  <si>
    <t>Покровский завод биопрепаратов,</t>
  </si>
  <si>
    <t>+375299533482</t>
  </si>
  <si>
    <t>biosanzoovet1@mail.ru</t>
  </si>
  <si>
    <t>ПТЦ Промтехкомплекс</t>
  </si>
  <si>
    <t>-</t>
  </si>
  <si>
    <t>+375292554405</t>
  </si>
  <si>
    <t>sentis18052012@yandex.ru</t>
  </si>
  <si>
    <t>koin.grupp@yandex.ru</t>
  </si>
  <si>
    <t>+375445188996</t>
  </si>
  <si>
    <t>ПРОВЕТ,</t>
  </si>
  <si>
    <t>6012560(vel)</t>
  </si>
  <si>
    <t>info@beliodobrom.by</t>
  </si>
  <si>
    <t>Ветеринарные препараты,Белфармаком</t>
  </si>
  <si>
    <t>+375336494280</t>
  </si>
  <si>
    <t>Sashka_Lazovska@mail.ru</t>
  </si>
  <si>
    <t>Мосагроген,Индустриал Ветеренария,БиоФармГарант,Юрген Бранд,ImmCont,WapStep</t>
  </si>
  <si>
    <t>+375447383707</t>
  </si>
  <si>
    <t>vetkompany@mail.ru</t>
  </si>
  <si>
    <t>Ветлюкс,iMMcONT,Индастриал Ветеринария,Магнум Ветеринария,Ars Iniversum,Круз,Симбио,АгроВетСоюз</t>
  </si>
  <si>
    <t>80175035367</t>
  </si>
  <si>
    <t>promvetservis@yandex.ru</t>
  </si>
  <si>
    <t>80173135260</t>
  </si>
  <si>
    <t>Vetbioteh@yandex.ru</t>
  </si>
  <si>
    <t>Берингер Ингельхайм</t>
  </si>
  <si>
    <t>teniza_minsk@mail.ru</t>
  </si>
  <si>
    <t>+375445171797</t>
  </si>
  <si>
    <t>?Интерхеми,Ветинтерфарм,Интервет,Байер,Инвеса</t>
  </si>
  <si>
    <t>+375295138859</t>
  </si>
  <si>
    <t>belkarolin@bk.ru</t>
  </si>
  <si>
    <t>+375296922517</t>
  </si>
  <si>
    <t>Асконт+,</t>
  </si>
  <si>
    <t>biovetfarm2012@bk.ru</t>
  </si>
  <si>
    <t>+375296858088</t>
  </si>
  <si>
    <t>meshki@mail.ru</t>
  </si>
  <si>
    <t>июль</t>
  </si>
  <si>
    <t>80175003311</t>
  </si>
  <si>
    <t>belAsept@open.by</t>
  </si>
  <si>
    <t>МедХимРесурс</t>
  </si>
  <si>
    <t>+375296606690</t>
  </si>
  <si>
    <t>polyakovaby@mail.ru</t>
  </si>
  <si>
    <t>ЗападВетСервис</t>
  </si>
  <si>
    <t>+375291814869</t>
  </si>
  <si>
    <t>levet.agro@gmail.com</t>
  </si>
  <si>
    <t>LIPTOSA,Anupco,Arthur Schopf</t>
  </si>
  <si>
    <t>+375296157505</t>
  </si>
  <si>
    <t>tm@tmltd.by</t>
  </si>
  <si>
    <t>+375293773981</t>
  </si>
  <si>
    <t>+375293987655</t>
  </si>
  <si>
    <t>konsul.vet@gmail.com</t>
  </si>
  <si>
    <t>+375293270136</t>
  </si>
  <si>
    <t>ТекноФид</t>
  </si>
  <si>
    <t>3317034@gmail.com</t>
  </si>
  <si>
    <t>+375291489548</t>
  </si>
  <si>
    <t>tender@klm-agro.by</t>
  </si>
  <si>
    <t>Бровафарма,Зоэтис,Interchemie,Нита-Форм,Уорлд Вет,</t>
  </si>
  <si>
    <t>+375296593944</t>
  </si>
  <si>
    <t>zerno1977@yandex.ru</t>
  </si>
  <si>
    <t>80172747599</t>
  </si>
  <si>
    <t>agrimatco.belarus@agrimatco-eu.com</t>
  </si>
  <si>
    <t>Инвеса(Индастриал ветеринария),Кела Н. В.,УКАЛ</t>
  </si>
  <si>
    <t>385,8(тулавитрил)100мл</t>
  </si>
  <si>
    <t>140(зупрево 4%) 100мл</t>
  </si>
  <si>
    <t>399 (Зупрево 18% 100мл)/478,08(250мл)/1134,18(Тулавитрил 100мл)</t>
  </si>
  <si>
    <t>276,57(Зупрево 4% 100мл)</t>
  </si>
  <si>
    <t xml:space="preserve"> </t>
  </si>
  <si>
    <t>25,75(прошок)</t>
  </si>
  <si>
    <t>26,31(сухой)</t>
  </si>
  <si>
    <t>ед</t>
  </si>
  <si>
    <t>цен сн</t>
  </si>
  <si>
    <t>Гентафлокс</t>
  </si>
  <si>
    <t>100 мл</t>
  </si>
  <si>
    <t>цена(б. НДС)</t>
  </si>
  <si>
    <t>Азифлумин</t>
  </si>
  <si>
    <t>Цефтисил</t>
  </si>
  <si>
    <t>ВитОкей</t>
  </si>
  <si>
    <t>л</t>
  </si>
  <si>
    <t>Парацетам АВ3</t>
  </si>
  <si>
    <t>АСД-2 фракция 2</t>
  </si>
  <si>
    <t>Макротил форте</t>
  </si>
  <si>
    <t>кг</t>
  </si>
  <si>
    <t>Руферран</t>
  </si>
  <si>
    <t>Торукокс 5%</t>
  </si>
  <si>
    <t>Дуоцилин LA</t>
  </si>
  <si>
    <t>Марбофлокс</t>
  </si>
  <si>
    <t>Полибром концетрат</t>
  </si>
  <si>
    <t>Ацидокс</t>
  </si>
  <si>
    <t>Витасобр</t>
  </si>
  <si>
    <t>Имупрофен</t>
  </si>
  <si>
    <t>Амоген</t>
  </si>
  <si>
    <t>Окситоцин 10ЕД</t>
  </si>
  <si>
    <t>Бутафарм</t>
  </si>
  <si>
    <t>Раносепт</t>
  </si>
  <si>
    <t>170 мл</t>
  </si>
  <si>
    <t>Мази ихтиоловая 20%</t>
  </si>
  <si>
    <t>400 г</t>
  </si>
  <si>
    <t>Азитрофарм</t>
  </si>
  <si>
    <t>Амоксициллин 15%</t>
  </si>
  <si>
    <t>Энросан 10%</t>
  </si>
  <si>
    <t>Энросан 5%</t>
  </si>
  <si>
    <t>Бистомасан</t>
  </si>
  <si>
    <t>1000 мл</t>
  </si>
  <si>
    <t>Натрий хлорид 0,9%</t>
  </si>
  <si>
    <t>Кальция борглюканат</t>
  </si>
  <si>
    <t>Экосан</t>
  </si>
  <si>
    <t>Тилозин БХФ 200</t>
  </si>
  <si>
    <t>Тилозин 50</t>
  </si>
  <si>
    <t>Раствор дексаметазона 0,4%</t>
  </si>
  <si>
    <t>RAIDEX</t>
  </si>
  <si>
    <t>шт.</t>
  </si>
  <si>
    <t>VETtop</t>
  </si>
  <si>
    <t>50 шт.</t>
  </si>
  <si>
    <t>VETbasic</t>
  </si>
  <si>
    <t>100 шт.</t>
  </si>
  <si>
    <t>HWS-ECO Luer-Lock 1,2*20</t>
  </si>
  <si>
    <t>12 шт.</t>
  </si>
  <si>
    <t>Tro-Microcut №21</t>
  </si>
  <si>
    <t>Tro-Microcut №4</t>
  </si>
  <si>
    <t>Энротим 10%</t>
  </si>
  <si>
    <t>Щипцы для удаления клычков у поросят</t>
  </si>
  <si>
    <t>Термометр ртутный медицинский</t>
  </si>
  <si>
    <t>Ивермезол</t>
  </si>
  <si>
    <t>Альбендазол БХФ-500</t>
  </si>
  <si>
    <t>Биококс 5%</t>
  </si>
  <si>
    <t>Гентамоксвет</t>
  </si>
  <si>
    <t>Мази ихтиоловая 10%</t>
  </si>
  <si>
    <t>800 г</t>
  </si>
  <si>
    <t>Пенстрепвет</t>
  </si>
  <si>
    <t>Амоксивет Депо</t>
  </si>
  <si>
    <t>Энробиозол 10%</t>
  </si>
  <si>
    <t>Цефтиовет</t>
  </si>
  <si>
    <t>Амоксикол</t>
  </si>
  <si>
    <t>Агита 10 WG</t>
  </si>
  <si>
    <t>Тилозин Р 200</t>
  </si>
  <si>
    <t>Тилозин Р50</t>
  </si>
  <si>
    <t>Кетопрофен 10%</t>
  </si>
  <si>
    <t>Дексавет</t>
  </si>
  <si>
    <t>Антидиарейко</t>
  </si>
  <si>
    <t>Тилозин П500</t>
  </si>
  <si>
    <t>Перчатки для и/о</t>
  </si>
  <si>
    <t>Энрофлоксовет 80</t>
  </si>
  <si>
    <t>Тромексин 25 кг</t>
  </si>
  <si>
    <t>Доксимед</t>
  </si>
  <si>
    <t>Норвет 20%</t>
  </si>
  <si>
    <t>Тиамулин 10%</t>
  </si>
  <si>
    <t>Тиамулин 80</t>
  </si>
  <si>
    <t>Пандекс 10</t>
  </si>
  <si>
    <t>Антитокс</t>
  </si>
  <si>
    <t>Чиктоник</t>
  </si>
  <si>
    <t>Альбовет</t>
  </si>
  <si>
    <t>Аэстрофан</t>
  </si>
  <si>
    <t>10 мл</t>
  </si>
  <si>
    <t xml:space="preserve">D25RE2 0.2 -2 % VF </t>
  </si>
  <si>
    <t>Феррумвет</t>
  </si>
  <si>
    <t>Баг-окситоцин</t>
  </si>
  <si>
    <t>Фосфозал</t>
  </si>
  <si>
    <t>Стреппен LA</t>
  </si>
  <si>
    <t>Баг-Амоксицилин LA</t>
  </si>
  <si>
    <t>Энрофлоксаферон-С</t>
  </si>
  <si>
    <t>Рецефур</t>
  </si>
  <si>
    <t>Рецефур ПС-100</t>
  </si>
  <si>
    <t>Кетопробаг</t>
  </si>
  <si>
    <t>Бромодил</t>
  </si>
  <si>
    <t>Вермектин</t>
  </si>
  <si>
    <t>Аква-Ацид Био</t>
  </si>
  <si>
    <t>Аддкон XNC</t>
  </si>
  <si>
    <t>Нормофер 200</t>
  </si>
  <si>
    <t>Толтразурил 50</t>
  </si>
  <si>
    <t>Чеми спрей</t>
  </si>
  <si>
    <t>200 мл</t>
  </si>
  <si>
    <t>Неострепин 200/200</t>
  </si>
  <si>
    <t>Амоксилонг 150ЛА</t>
  </si>
  <si>
    <t>Цефтиомит</t>
  </si>
  <si>
    <t>Борглюконат кальция 20%</t>
  </si>
  <si>
    <t>Хемастал Био</t>
  </si>
  <si>
    <t>Тилозин ТМ 200</t>
  </si>
  <si>
    <t>Тилозин ТМ 50</t>
  </si>
  <si>
    <t>Тилозин ТМ 500</t>
  </si>
  <si>
    <t>Энрофлоксацин 100, 10% р-р</t>
  </si>
  <si>
    <t>Ивермектим 1%</t>
  </si>
  <si>
    <t>Альбендатим 10%</t>
  </si>
  <si>
    <t>Цефкином 25</t>
  </si>
  <si>
    <t>Метабол</t>
  </si>
  <si>
    <t>Террамицин спрей</t>
  </si>
  <si>
    <t>150 мл</t>
  </si>
  <si>
    <t>Авимецин</t>
  </si>
  <si>
    <t>Амокси 20%</t>
  </si>
  <si>
    <t>Марбовитрил 100</t>
  </si>
  <si>
    <t>Виметрил 100</t>
  </si>
  <si>
    <t>Цефалик 5%</t>
  </si>
  <si>
    <t>Агита</t>
  </si>
  <si>
    <t>Локсик 2%</t>
  </si>
  <si>
    <t>Декса VMD</t>
  </si>
  <si>
    <t>Доксижат 50%</t>
  </si>
  <si>
    <t>Афлабонд</t>
  </si>
  <si>
    <t>Тиамулин</t>
  </si>
  <si>
    <t>Зоомектин</t>
  </si>
  <si>
    <t>Монвит-L</t>
  </si>
  <si>
    <t>Z-Альбен</t>
  </si>
  <si>
    <t>500 мл</t>
  </si>
  <si>
    <t>Цевкин 250</t>
  </si>
  <si>
    <t>Динолитик</t>
  </si>
  <si>
    <t>Диноплюс</t>
  </si>
  <si>
    <t>50 мл</t>
  </si>
  <si>
    <t>20 мл</t>
  </si>
  <si>
    <t>д</t>
  </si>
  <si>
    <t>Сувакцин PCV MH</t>
  </si>
  <si>
    <t>Сальмокил Аква</t>
  </si>
  <si>
    <t>Толтразурил 5%</t>
  </si>
  <si>
    <t>Витозал</t>
  </si>
  <si>
    <t>Стрептопен Бел</t>
  </si>
  <si>
    <t>Ветамокс 15% LA</t>
  </si>
  <si>
    <t>Энробиозол 5</t>
  </si>
  <si>
    <t>Натрия хлористого 0,9%</t>
  </si>
  <si>
    <t>400 мл</t>
  </si>
  <si>
    <t>Биотил - 200</t>
  </si>
  <si>
    <t>Биотил - 50</t>
  </si>
  <si>
    <t>Гермицид 1%</t>
  </si>
  <si>
    <t>Кобакто Бел</t>
  </si>
  <si>
    <t>Окситоцин ВБФ 10 МЕ</t>
  </si>
  <si>
    <t>Энрофлоксацин 10%</t>
  </si>
  <si>
    <t>Энрофлоксацин 5%</t>
  </si>
  <si>
    <t>Цефтиофур натрия</t>
  </si>
  <si>
    <t>4 гр</t>
  </si>
  <si>
    <t>Натрия хлорид изотонический</t>
  </si>
  <si>
    <t>Кальций борглюканат 20%</t>
  </si>
  <si>
    <t>Тилозин 20%</t>
  </si>
  <si>
    <t>Тилозин 5%</t>
  </si>
  <si>
    <t>Тилозин тартар ВБФ</t>
  </si>
  <si>
    <t>500 г</t>
  </si>
  <si>
    <t>Энрофлоксацин ВБФ</t>
  </si>
  <si>
    <t>500 гр</t>
  </si>
  <si>
    <t>Ивермектин 1%</t>
  </si>
  <si>
    <t>Вакцина против КЧС культурная сухая</t>
  </si>
  <si>
    <t>1000 д</t>
  </si>
  <si>
    <t>Вакцина сухая против рожи свиней</t>
  </si>
  <si>
    <t>Дезприма</t>
  </si>
  <si>
    <t>Сульфазитрим</t>
  </si>
  <si>
    <t>Перчатки для ИО</t>
  </si>
  <si>
    <t>Биогента</t>
  </si>
  <si>
    <t>Чеми-спрей</t>
  </si>
  <si>
    <t>Пенстреп 400 ЛА</t>
  </si>
  <si>
    <t>Амоксифарм 150</t>
  </si>
  <si>
    <t>Неостамозан</t>
  </si>
  <si>
    <t>Глобиген Диа Стоп</t>
  </si>
  <si>
    <t>Ультимит Асид</t>
  </si>
  <si>
    <t>Карандаш маркировочный</t>
  </si>
  <si>
    <t xml:space="preserve">D25REVF 0.2 -2 %/10-2500 л/ч  </t>
  </si>
  <si>
    <t>Энрофарм</t>
  </si>
  <si>
    <t>Норфлокс</t>
  </si>
  <si>
    <t>Элитокс</t>
  </si>
  <si>
    <t>Про-Мак</t>
  </si>
  <si>
    <t>Орего-Стим</t>
  </si>
  <si>
    <t>Интести-Витал</t>
  </si>
  <si>
    <t>Вакцина Суисенг</t>
  </si>
  <si>
    <t>Вакцина КЧС</t>
  </si>
  <si>
    <t xml:space="preserve">Вакцина ВР-2 </t>
  </si>
  <si>
    <t>Тилмозин</t>
  </si>
  <si>
    <t>Биорекс-ГХ 5%</t>
  </si>
  <si>
    <t>Макродокс-200</t>
  </si>
  <si>
    <t>Карандаши маркировочный</t>
  </si>
  <si>
    <t>Игла</t>
  </si>
  <si>
    <t>уп 12 шт</t>
  </si>
  <si>
    <t>Альбамелин 10%</t>
  </si>
  <si>
    <t>Либекрин</t>
  </si>
  <si>
    <t>Окситоцин 10ед/мл</t>
  </si>
  <si>
    <t>Бутастим</t>
  </si>
  <si>
    <t>Азитронит</t>
  </si>
  <si>
    <t>Амоксицилин 15% LA</t>
  </si>
  <si>
    <t>Амоксицилин 20% LA</t>
  </si>
  <si>
    <t>Энтомазан-с</t>
  </si>
  <si>
    <t>Цефтимаг 10%</t>
  </si>
  <si>
    <t>Цефтонит</t>
  </si>
  <si>
    <t>Цефтиприм 5%</t>
  </si>
  <si>
    <t>Натрия хлорид изотонический 0,9%</t>
  </si>
  <si>
    <t>Тиломаг 20%</t>
  </si>
  <si>
    <t>Тиломаг 5%</t>
  </si>
  <si>
    <t>Айнил</t>
  </si>
  <si>
    <t>TOP Marker</t>
  </si>
  <si>
    <t>Перчатки И. О.</t>
  </si>
  <si>
    <t>Tro-Sensosoft plus</t>
  </si>
  <si>
    <t>пара</t>
  </si>
  <si>
    <t>Tro-Microcut</t>
  </si>
  <si>
    <t>Tro-Microgrip №4</t>
  </si>
  <si>
    <t>Нить Perlon, т 2,4М, №6</t>
  </si>
  <si>
    <t>Энромаг О</t>
  </si>
  <si>
    <t>Кусачки для клыков поросят (NL908)</t>
  </si>
  <si>
    <t>Токсинфайбер</t>
  </si>
  <si>
    <t>АСД-2 фракция</t>
  </si>
  <si>
    <t>Ультрацеф 2,5%</t>
  </si>
  <si>
    <t>Вирусвакцина против КЧС из штамма ЛК-ВНИИВВиМ</t>
  </si>
  <si>
    <t>Вакцина против рожи свиней ВР-2</t>
  </si>
  <si>
    <t>Феролекс В12</t>
  </si>
  <si>
    <t>Дуплоциллин</t>
  </si>
  <si>
    <t>Пенстреп100LA</t>
  </si>
  <si>
    <t>Амоксимаг</t>
  </si>
  <si>
    <t>Энромаг 10%</t>
  </si>
  <si>
    <t>Энромаг 5%</t>
  </si>
  <si>
    <t>Актионис</t>
  </si>
  <si>
    <t>Изотанический р-р натрия хлорида 0,9%</t>
  </si>
  <si>
    <t>Р-р кальция борглюканата 20%</t>
  </si>
  <si>
    <t>Каракурт</t>
  </si>
  <si>
    <t>Кетопроф 10%</t>
  </si>
  <si>
    <t>Кортексон ретард</t>
  </si>
  <si>
    <t>Тилокол</t>
  </si>
  <si>
    <t>Перчатки для ИО 90см</t>
  </si>
  <si>
    <t>Перчатки нитриловые</t>
  </si>
  <si>
    <t>Лезвие для скальпеля №24</t>
  </si>
  <si>
    <t>200 шт.</t>
  </si>
  <si>
    <t>Ручка для скальпеля</t>
  </si>
  <si>
    <t>Поликом</t>
  </si>
  <si>
    <t>Норфлоком</t>
  </si>
  <si>
    <t>Тиамулин 80%</t>
  </si>
  <si>
    <t>Альбиком 10%</t>
  </si>
  <si>
    <t>АСД фракция 2</t>
  </si>
  <si>
    <t>Вирусвакцина ЛК- против КЧС</t>
  </si>
  <si>
    <t>100 д</t>
  </si>
  <si>
    <t>Гентамокс</t>
  </si>
  <si>
    <t>Катозал</t>
  </si>
  <si>
    <t>Каф спрей</t>
  </si>
  <si>
    <t>Зупрево 4%</t>
  </si>
  <si>
    <t>Азалицин</t>
  </si>
  <si>
    <t>Амоксицилин 150ЛА</t>
  </si>
  <si>
    <t>Фтормакс</t>
  </si>
  <si>
    <t>Биостомасан</t>
  </si>
  <si>
    <t>Квадрисрб</t>
  </si>
  <si>
    <t>Тилостин</t>
  </si>
  <si>
    <t>Тифарм</t>
  </si>
  <si>
    <t>Дексамет</t>
  </si>
  <si>
    <t>Дозатрон</t>
  </si>
  <si>
    <t>Энрокс 80</t>
  </si>
  <si>
    <t>Норфлотинат</t>
  </si>
  <si>
    <t>Кобактан</t>
  </si>
  <si>
    <t>Парвоэрисин</t>
  </si>
  <si>
    <t>Эрисенг Парво</t>
  </si>
  <si>
    <t>Порцилис ПЦВ Мнуо</t>
  </si>
  <si>
    <t>Зактран</t>
  </si>
  <si>
    <t>Ингельвак ЦиркоФЛЕКС</t>
  </si>
  <si>
    <t>Ингельвак МикоФЛЕКС</t>
  </si>
  <si>
    <t>Интерфарм 200 В12</t>
  </si>
  <si>
    <t>Бутазал-100</t>
  </si>
  <si>
    <t>Резистим</t>
  </si>
  <si>
    <t>Мазь Ихтиол-М 10%</t>
  </si>
  <si>
    <t>Зупрево 18%</t>
  </si>
  <si>
    <t>250 мл</t>
  </si>
  <si>
    <t>Тулавитрил</t>
  </si>
  <si>
    <t>Мультипен</t>
  </si>
  <si>
    <t>Пенстрепфарм ЛА</t>
  </si>
  <si>
    <t>Амоксифарм - 150 ЛА</t>
  </si>
  <si>
    <t>Марбофарм 10%</t>
  </si>
  <si>
    <t>Энрофарм-100</t>
  </si>
  <si>
    <t>Фармастамозан</t>
  </si>
  <si>
    <t>Цефтиофарм</t>
  </si>
  <si>
    <t>Амоксиколфарм</t>
  </si>
  <si>
    <t>Борглюконат кальция</t>
  </si>
  <si>
    <t>Стоп-Флай</t>
  </si>
  <si>
    <t>Тилофарм-200</t>
  </si>
  <si>
    <t>Тилофарм-50</t>
  </si>
  <si>
    <t>Кетозол-100</t>
  </si>
  <si>
    <t>Колитрим</t>
  </si>
  <si>
    <t>Тилофарм-500</t>
  </si>
  <si>
    <t>Тилофарм-1000</t>
  </si>
  <si>
    <t>0,5 кг</t>
  </si>
  <si>
    <t>Перчатки для ИО Kerbl</t>
  </si>
  <si>
    <t>Карандаш маркировочный Raidl</t>
  </si>
  <si>
    <t>Игла Луер Локк 1,2*20</t>
  </si>
  <si>
    <t>Игла Луер Локк 1,8*35</t>
  </si>
  <si>
    <t>Игла Луер Локк 1,6*35</t>
  </si>
  <si>
    <t>Игла Луер Локк 1,4*25</t>
  </si>
  <si>
    <t>Нить Perlon №6</t>
  </si>
  <si>
    <t>Энрофарм 10%</t>
  </si>
  <si>
    <t>Доксифарм</t>
  </si>
  <si>
    <t>Кусачки зубны для поросят</t>
  </si>
  <si>
    <t>Тиамуфарм 80%</t>
  </si>
  <si>
    <t>Тиамуфарм 10%</t>
  </si>
  <si>
    <t>Ивермекфарм 1%</t>
  </si>
  <si>
    <t>100 мл.</t>
  </si>
  <si>
    <t>Альбендафарм 10%</t>
  </si>
  <si>
    <t>Цефарм 2,5%</t>
  </si>
  <si>
    <t>Цефарм 7,5%</t>
  </si>
  <si>
    <t>Байовак Парвери 1</t>
  </si>
  <si>
    <t>Вирусвакцина против КЧС</t>
  </si>
  <si>
    <t>Тилобел 200</t>
  </si>
  <si>
    <t>Тилобел 50</t>
  </si>
  <si>
    <t>Дексает 0,4%</t>
  </si>
  <si>
    <t>Перчатки для осеменения</t>
  </si>
  <si>
    <t>Цефтиприм</t>
  </si>
  <si>
    <t>Тилозин 200</t>
  </si>
  <si>
    <t>Айнил 100 ML</t>
  </si>
  <si>
    <t>Кетопроф</t>
  </si>
  <si>
    <t>Детокс</t>
  </si>
  <si>
    <t>АСД фракция 3</t>
  </si>
  <si>
    <t>Рувак</t>
  </si>
  <si>
    <t>Перчатки нитриловые Essenti Care Protective</t>
  </si>
  <si>
    <t>Комбикел 40 ЛА</t>
  </si>
  <si>
    <t>Келасил</t>
  </si>
  <si>
    <t>Дексакел 02</t>
  </si>
  <si>
    <t>Иглы иньекционные 18G*1 1/2</t>
  </si>
  <si>
    <t>Иглы иньекционные 16G*1 1/2</t>
  </si>
  <si>
    <t>Лезвие скальпеля стерильное №10/№20</t>
  </si>
  <si>
    <t>Ручка скальпеля №3/№4</t>
  </si>
  <si>
    <t>Кусачки зубные</t>
  </si>
  <si>
    <t>Диазин 600</t>
  </si>
  <si>
    <t>Липтобэк Эдванс Аква</t>
  </si>
  <si>
    <t>Анкоциллин ЛА</t>
  </si>
  <si>
    <t>Цирацид 2,0</t>
  </si>
  <si>
    <t>5 кг</t>
  </si>
  <si>
    <t>Ферропен 200</t>
  </si>
  <si>
    <t>Тольтразор 5%</t>
  </si>
  <si>
    <t>Гентаприм</t>
  </si>
  <si>
    <t>Витабутан</t>
  </si>
  <si>
    <t xml:space="preserve">Азитронит </t>
  </si>
  <si>
    <t>Дуплоциллин ЛА</t>
  </si>
  <si>
    <t>Пен-стреп</t>
  </si>
  <si>
    <t>Амоксилайф-LA</t>
  </si>
  <si>
    <t>Марбоцил 10%</t>
  </si>
  <si>
    <t>Марбоцил 2%</t>
  </si>
  <si>
    <t>Энронит</t>
  </si>
  <si>
    <t>Колиприм 24%</t>
  </si>
  <si>
    <t>Дезосан вигор</t>
  </si>
  <si>
    <t>Аттракт инсектицид</t>
  </si>
  <si>
    <t>600 г</t>
  </si>
  <si>
    <t>Аинил</t>
  </si>
  <si>
    <t>Сал карб к2 жидкий</t>
  </si>
  <si>
    <t>Асид лак Сухой</t>
  </si>
  <si>
    <t>Мелок для маркировки животных RAIDEX</t>
  </si>
  <si>
    <t>Перчатки одноразовые VET TOP, 90 см</t>
  </si>
  <si>
    <t>Шприц пробирка KABE LABORTECHNIK</t>
  </si>
  <si>
    <t>Иглы металлические 1,2х100 мм</t>
  </si>
  <si>
    <t>Иглы металлические 1,2х20 мм</t>
  </si>
  <si>
    <t>Скальпель</t>
  </si>
  <si>
    <t>Ручка скальпеля</t>
  </si>
  <si>
    <t>D25RE2</t>
  </si>
  <si>
    <t>Энрофлокс 10%</t>
  </si>
  <si>
    <t>Доксипрекс</t>
  </si>
  <si>
    <t>Шипцы для клыков</t>
  </si>
  <si>
    <t>Токсифин сухой</t>
  </si>
  <si>
    <t>Тиамовет 200</t>
  </si>
  <si>
    <t>Родотиум 80%</t>
  </si>
  <si>
    <t>Мерадок</t>
  </si>
  <si>
    <t>Циамин плюс</t>
  </si>
  <si>
    <t>Кобактан LA 7,5%</t>
  </si>
  <si>
    <t>Порцилис COLICLOS</t>
  </si>
  <si>
    <t>М+ПАК</t>
  </si>
  <si>
    <t>Порцилис ERY</t>
  </si>
  <si>
    <t>Порцилис PCV</t>
  </si>
  <si>
    <t>Стрептовак-С</t>
  </si>
  <si>
    <t>фл</t>
  </si>
  <si>
    <t>Циамин</t>
  </si>
  <si>
    <t>Перчатки нитр. Однор. Essenti Care Protective NF</t>
  </si>
  <si>
    <t>Циамин жидкий</t>
  </si>
  <si>
    <t>Циамин порошок</t>
  </si>
  <si>
    <t>Ферровит 20%+И12</t>
  </si>
  <si>
    <t>Амоксицилин 15% LA (пролонгированный)</t>
  </si>
  <si>
    <t>Энротим 5%</t>
  </si>
  <si>
    <t>Цефтиомит 5%</t>
  </si>
  <si>
    <t>Р-р натрия хлорид 0,9%</t>
  </si>
  <si>
    <t>Р-р кальция борглюканат 20%</t>
  </si>
  <si>
    <t>Цефкином 2,5%</t>
  </si>
  <si>
    <t>Интрафер-100</t>
  </si>
  <si>
    <t>Колистин КМ 1200</t>
  </si>
  <si>
    <t>Толтарокс 5%</t>
  </si>
  <si>
    <t>Гепавекс</t>
  </si>
  <si>
    <t>5 л</t>
  </si>
  <si>
    <t>Окситоцин (10ЕД)</t>
  </si>
  <si>
    <t>Бутофан</t>
  </si>
  <si>
    <t>Биоциллин 150 ЛА</t>
  </si>
  <si>
    <t>Марфлоксин 10%</t>
  </si>
  <si>
    <t>Марфлоксин 2%</t>
  </si>
  <si>
    <t>Энроксил 10%</t>
  </si>
  <si>
    <t>Энроксил 5%</t>
  </si>
  <si>
    <t>Неостомазан</t>
  </si>
  <si>
    <t>Цефтил</t>
  </si>
  <si>
    <t>Дезособр</t>
  </si>
  <si>
    <t>Аттракт</t>
  </si>
  <si>
    <t>Тиламил</t>
  </si>
  <si>
    <t>Биотроник СЕ форте</t>
  </si>
  <si>
    <t>Игла металлическая 1,2*20</t>
  </si>
  <si>
    <t>уп.</t>
  </si>
  <si>
    <t>Игла металлическая 1,8*25</t>
  </si>
  <si>
    <t>Игла металлическая 1,5*35</t>
  </si>
  <si>
    <t>Игла металлическая 1,5*25</t>
  </si>
  <si>
    <t>Тромексин</t>
  </si>
  <si>
    <t>Доксицикллин КМ 20%</t>
  </si>
  <si>
    <t>Офлоксацин</t>
  </si>
  <si>
    <t>Фунгинорм</t>
  </si>
  <si>
    <t>Тиалонг</t>
  </si>
  <si>
    <t>Тиамулин Л-45%</t>
  </si>
  <si>
    <t>Альвет</t>
  </si>
  <si>
    <t>12,5 кг</t>
  </si>
  <si>
    <t>АСД 3</t>
  </si>
  <si>
    <t>АСД 2</t>
  </si>
  <si>
    <t>Летабактан</t>
  </si>
  <si>
    <t>Энзапрост Т</t>
  </si>
  <si>
    <t>30 мл</t>
  </si>
  <si>
    <t>Парворувакс</t>
  </si>
  <si>
    <t>25 д</t>
  </si>
  <si>
    <t>Цирковак + Хиоген</t>
  </si>
  <si>
    <t>Вирусвакцина ЛК-ВНИИВВи М</t>
  </si>
  <si>
    <t>АкваФорт</t>
  </si>
  <si>
    <t>Акватокс</t>
  </si>
  <si>
    <t>Экацид</t>
  </si>
  <si>
    <t>Акватек</t>
  </si>
  <si>
    <t>АкваВит Амино</t>
  </si>
  <si>
    <t>Интрафер-100 В12</t>
  </si>
  <si>
    <t>Окситоцин 10 ЕД</t>
  </si>
  <si>
    <t>Фос-Бевит</t>
  </si>
  <si>
    <t>Лимоксин-25 Спрей</t>
  </si>
  <si>
    <t>Пенстреп-400 ЛА</t>
  </si>
  <si>
    <t>Биоциллин-150 LA</t>
  </si>
  <si>
    <t>Амоксилайф-ЛА</t>
  </si>
  <si>
    <t>Цефтиоклин</t>
  </si>
  <si>
    <t>Макролан 200</t>
  </si>
  <si>
    <t>Кефен</t>
  </si>
  <si>
    <t>Ализерил WS</t>
  </si>
  <si>
    <t>Стролитин</t>
  </si>
  <si>
    <t>Бровафом</t>
  </si>
  <si>
    <t>Кормосан</t>
  </si>
  <si>
    <t>ТимТил</t>
  </si>
  <si>
    <t>Ивервексан 1%</t>
  </si>
  <si>
    <t>АСД 2 фракция</t>
  </si>
  <si>
    <t>Медикатор DOSATRON</t>
  </si>
  <si>
    <t>Либекрин Zn-хелат</t>
  </si>
  <si>
    <t>90 дн отс</t>
  </si>
  <si>
    <t>Наименование организации</t>
  </si>
  <si>
    <t>Отс., дн</t>
  </si>
  <si>
    <t>Название препарата</t>
  </si>
  <si>
    <t>Окон прив ц</t>
  </si>
  <si>
    <t>Карнивет</t>
  </si>
  <si>
    <t>Стимулонг</t>
  </si>
  <si>
    <t>Пенстреп</t>
  </si>
  <si>
    <t>Рамоксил LA</t>
  </si>
  <si>
    <t>Ратокс</t>
  </si>
  <si>
    <t>Рецеф</t>
  </si>
  <si>
    <t>Биосан</t>
  </si>
  <si>
    <t>Тилар 50%</t>
  </si>
  <si>
    <t>Рэнровет 10%</t>
  </si>
  <si>
    <t>Норфлоксацина никотинат 20%</t>
  </si>
  <si>
    <t>Альбазен 20%</t>
  </si>
  <si>
    <t>Рефкином 2,5%</t>
  </si>
  <si>
    <t>Рефкином 7,5%</t>
  </si>
  <si>
    <t>Цефтифарм</t>
  </si>
  <si>
    <t>СЦ2</t>
  </si>
  <si>
    <t>Рез</t>
  </si>
  <si>
    <t>Galfid.opt@gmail.com</t>
  </si>
  <si>
    <t>РезО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</si>
</sst>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148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1" fontId="0" fillId="0" borderId="8" xfId="0" applyNumberFormat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Alignment="1">
      <alignment wrapText="1"/>
    </xf>
    <xf numFmtId="14" fontId="0" fillId="0" borderId="0" xfId="0" applyNumberFormat="1"/>
    <xf numFmtId="0" fontId="2" fillId="0" borderId="1" xfId="0" applyFont="1" applyFill="1" applyBorder="1" applyAlignment="1">
      <alignment wrapText="1"/>
    </xf>
    <xf numFmtId="49" fontId="0" fillId="0" borderId="0" xfId="0" applyNumberFormat="1"/>
    <xf numFmtId="0" fontId="3" fillId="0" borderId="0" xfId="1"/>
    <xf numFmtId="0" fontId="0" fillId="0" borderId="1" xfId="0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7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0" borderId="0" xfId="0" applyFill="1"/>
    <xf numFmtId="0" fontId="4" fillId="0" borderId="0" xfId="0" applyFont="1" applyAlignment="1">
      <alignment horizontal="justify" vertical="top"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/>
    <xf numFmtId="49" fontId="3" fillId="0" borderId="1" xfId="1" applyNumberFormat="1" applyBorder="1"/>
    <xf numFmtId="0" fontId="3" fillId="0" borderId="1" xfId="1" applyBorder="1"/>
    <xf numFmtId="0" fontId="2" fillId="0" borderId="1" xfId="0" applyFont="1" applyFill="1" applyBorder="1" applyAlignment="1"/>
    <xf numFmtId="0" fontId="0" fillId="0" borderId="0" xfId="0" applyAlignment="1">
      <alignment horizontal="right"/>
    </xf>
    <xf numFmtId="0" fontId="0" fillId="0" borderId="10" xfId="0" applyBorder="1" applyAlignment="1">
      <alignment horizontal="right" vertical="top"/>
    </xf>
    <xf numFmtId="0" fontId="0" fillId="0" borderId="9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>
      <alignment horizontal="right" vertical="top"/>
    </xf>
    <xf numFmtId="0" fontId="2" fillId="2" borderId="1" xfId="0" applyFont="1" applyFill="1" applyBorder="1" applyAlignme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/>
    <xf numFmtId="0" fontId="1" fillId="0" borderId="9" xfId="0" applyFont="1" applyBorder="1" applyAlignment="1"/>
    <xf numFmtId="0" fontId="1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2" fontId="1" fillId="0" borderId="1" xfId="0" applyNumberFormat="1" applyFont="1" applyBorder="1"/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3" xfId="0" applyFont="1" applyBorder="1"/>
    <xf numFmtId="0" fontId="1" fillId="0" borderId="13" xfId="0" applyFont="1" applyBorder="1" applyAlignment="1">
      <alignment wrapText="1"/>
    </xf>
    <xf numFmtId="0" fontId="1" fillId="0" borderId="7" xfId="0" applyFont="1" applyBorder="1"/>
    <xf numFmtId="0" fontId="1" fillId="0" borderId="7" xfId="0" applyFont="1" applyFill="1" applyBorder="1" applyAlignment="1">
      <alignment wrapText="1"/>
    </xf>
    <xf numFmtId="0" fontId="1" fillId="0" borderId="7" xfId="0" applyFont="1" applyFill="1" applyBorder="1" applyAlignment="1"/>
    <xf numFmtId="0" fontId="1" fillId="0" borderId="15" xfId="0" applyFont="1" applyBorder="1" applyAlignment="1"/>
    <xf numFmtId="0" fontId="1" fillId="0" borderId="5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/>
    <xf numFmtId="0" fontId="1" fillId="0" borderId="19" xfId="0" applyFont="1" applyBorder="1" applyAlignment="1"/>
    <xf numFmtId="0" fontId="1" fillId="0" borderId="6" xfId="0" applyFont="1" applyBorder="1"/>
    <xf numFmtId="0" fontId="1" fillId="0" borderId="22" xfId="0" applyFont="1" applyBorder="1"/>
    <xf numFmtId="0" fontId="1" fillId="0" borderId="22" xfId="0" applyFont="1" applyFill="1" applyBorder="1" applyAlignment="1">
      <alignment wrapText="1"/>
    </xf>
    <xf numFmtId="0" fontId="1" fillId="0" borderId="22" xfId="0" applyFont="1" applyFill="1" applyBorder="1" applyAlignment="1"/>
    <xf numFmtId="0" fontId="1" fillId="0" borderId="23" xfId="0" applyFont="1" applyBorder="1" applyAlignment="1"/>
    <xf numFmtId="0" fontId="1" fillId="0" borderId="24" xfId="0" applyFont="1" applyBorder="1"/>
    <xf numFmtId="0" fontId="1" fillId="0" borderId="3" xfId="0" applyFont="1" applyFill="1" applyBorder="1"/>
    <xf numFmtId="0" fontId="1" fillId="2" borderId="22" xfId="0" applyFont="1" applyFill="1" applyBorder="1"/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25" xfId="0" applyFont="1" applyBorder="1"/>
    <xf numFmtId="0" fontId="1" fillId="0" borderId="25" xfId="0" applyFont="1" applyFill="1" applyBorder="1" applyAlignment="1">
      <alignment wrapText="1"/>
    </xf>
    <xf numFmtId="0" fontId="1" fillId="0" borderId="25" xfId="0" applyFont="1" applyBorder="1" applyAlignment="1">
      <alignment wrapText="1"/>
    </xf>
    <xf numFmtId="0" fontId="1" fillId="0" borderId="26" xfId="0" applyFont="1" applyBorder="1" applyAlignment="1"/>
    <xf numFmtId="0" fontId="1" fillId="2" borderId="25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9" xfId="0" applyFont="1" applyFill="1" applyBorder="1" applyAlignment="1"/>
    <xf numFmtId="0" fontId="1" fillId="2" borderId="7" xfId="0" applyFont="1" applyFill="1" applyBorder="1" applyAlignment="1">
      <alignment wrapText="1"/>
    </xf>
    <xf numFmtId="0" fontId="1" fillId="0" borderId="20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/>
    <xf numFmtId="0" fontId="1" fillId="0" borderId="30" xfId="0" applyFont="1" applyBorder="1" applyAlignment="1"/>
    <xf numFmtId="0" fontId="1" fillId="0" borderId="31" xfId="0" applyFont="1" applyBorder="1" applyAlignment="1"/>
    <xf numFmtId="0" fontId="1" fillId="0" borderId="27" xfId="0" applyFont="1" applyBorder="1" applyAlignment="1"/>
    <xf numFmtId="0" fontId="1" fillId="0" borderId="32" xfId="0" applyFont="1" applyBorder="1" applyAlignment="1"/>
    <xf numFmtId="0" fontId="1" fillId="2" borderId="30" xfId="0" applyFont="1" applyFill="1" applyBorder="1" applyAlignment="1"/>
    <xf numFmtId="0" fontId="1" fillId="0" borderId="30" xfId="0" applyFont="1" applyBorder="1" applyAlignment="1">
      <alignment vertical="top"/>
    </xf>
    <xf numFmtId="0" fontId="1" fillId="0" borderId="33" xfId="0" applyFont="1" applyBorder="1"/>
    <xf numFmtId="0" fontId="1" fillId="0" borderId="35" xfId="0" applyFont="1" applyBorder="1" applyAlignment="1"/>
    <xf numFmtId="0" fontId="1" fillId="2" borderId="22" xfId="0" applyFont="1" applyFill="1" applyBorder="1" applyAlignment="1">
      <alignment wrapText="1"/>
    </xf>
    <xf numFmtId="0" fontId="1" fillId="2" borderId="23" xfId="0" applyFont="1" applyFill="1" applyBorder="1" applyAlignment="1"/>
    <xf numFmtId="0" fontId="1" fillId="2" borderId="27" xfId="0" applyFont="1" applyFill="1" applyBorder="1" applyAlignment="1"/>
    <xf numFmtId="0" fontId="1" fillId="2" borderId="0" xfId="0" applyFont="1" applyFill="1" applyBorder="1"/>
    <xf numFmtId="0" fontId="1" fillId="2" borderId="24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wrapText="1"/>
    </xf>
    <xf numFmtId="0" fontId="1" fillId="3" borderId="7" xfId="0" applyFont="1" applyFill="1" applyBorder="1" applyAlignment="1"/>
    <xf numFmtId="0" fontId="1" fillId="3" borderId="15" xfId="0" applyFont="1" applyFill="1" applyBorder="1" applyAlignment="1"/>
    <xf numFmtId="0" fontId="1" fillId="3" borderId="29" xfId="0" applyFont="1" applyFill="1" applyBorder="1" applyAlignme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9" xfId="0" applyFont="1" applyFill="1" applyBorder="1" applyAlignment="1"/>
    <xf numFmtId="0" fontId="1" fillId="3" borderId="30" xfId="0" applyFont="1" applyFill="1" applyBorder="1" applyAlignment="1"/>
    <xf numFmtId="0" fontId="1" fillId="0" borderId="15" xfId="0" applyFont="1" applyFill="1" applyBorder="1" applyAlignment="1"/>
    <xf numFmtId="0" fontId="1" fillId="0" borderId="29" xfId="0" applyFont="1" applyFill="1" applyBorder="1" applyAlignment="1"/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/>
    <xf numFmtId="0" fontId="1" fillId="3" borderId="19" xfId="0" applyFont="1" applyFill="1" applyBorder="1" applyAlignment="1"/>
    <xf numFmtId="0" fontId="1" fillId="3" borderId="31" xfId="0" applyFont="1" applyFill="1" applyBorder="1" applyAlignment="1"/>
    <xf numFmtId="0" fontId="1" fillId="3" borderId="1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0" borderId="8" xfId="0" applyFont="1" applyBorder="1" applyAlignment="1"/>
    <xf numFmtId="0" fontId="1" fillId="3" borderId="2" xfId="0" applyFont="1" applyFill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5" fillId="0" borderId="0" xfId="2"/>
    <xf numFmtId="0" fontId="1" fillId="0" borderId="9" xfId="0" applyFont="1" applyFill="1" applyBorder="1" applyAlignment="1"/>
    <xf numFmtId="0" fontId="1" fillId="0" borderId="30" xfId="0" applyFont="1" applyFill="1" applyBorder="1" applyAlignment="1"/>
    <xf numFmtId="0" fontId="1" fillId="0" borderId="7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2" xfId="0" applyFont="1" applyFill="1" applyBorder="1" applyAlignment="1"/>
    <xf numFmtId="0" fontId="1" fillId="0" borderId="7" xfId="0" applyFont="1" applyFill="1" applyBorder="1"/>
    <xf numFmtId="0" fontId="1" fillId="0" borderId="19" xfId="0" applyFont="1" applyFill="1" applyBorder="1" applyAlignment="1"/>
    <xf numFmtId="0" fontId="1" fillId="0" borderId="31" xfId="0" applyFont="1" applyFill="1" applyBorder="1" applyAlignment="1"/>
    <xf numFmtId="2" fontId="1" fillId="0" borderId="9" xfId="0" applyNumberFormat="1" applyFont="1" applyBorder="1" applyAlignment="1"/>
    <xf numFmtId="2" fontId="1" fillId="0" borderId="30" xfId="0" applyNumberFormat="1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right" vertical="top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2" fontId="0" fillId="0" borderId="7" xfId="0" applyNumberFormat="1" applyBorder="1"/>
    <xf numFmtId="2" fontId="1" fillId="0" borderId="16" xfId="0" applyNumberFormat="1" applyFont="1" applyBorder="1" applyAlignment="1"/>
    <xf numFmtId="2" fontId="1" fillId="0" borderId="0" xfId="0" applyNumberFormat="1" applyFont="1" applyBorder="1"/>
    <xf numFmtId="2" fontId="1" fillId="0" borderId="0" xfId="0" applyNumberFormat="1" applyFont="1"/>
    <xf numFmtId="0" fontId="1" fillId="0" borderId="1" xfId="0" applyFont="1" applyFill="1" applyBorder="1" applyAlignment="1">
      <alignment horizontal="left" vertical="top" wrapText="1"/>
    </xf>
  </cellXfs>
  <cellStyles count="3">
    <cellStyle name="Excel Built-in Normal" xfId="2"/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med2013@mail.ru" TargetMode="External"/><Relationship Id="rId13" Type="http://schemas.openxmlformats.org/officeDocument/2006/relationships/hyperlink" Target="mailto:info@belvet.by" TargetMode="External"/><Relationship Id="rId18" Type="http://schemas.openxmlformats.org/officeDocument/2006/relationships/hyperlink" Target="mailto:sentis18052012@yandex.ru" TargetMode="External"/><Relationship Id="rId26" Type="http://schemas.openxmlformats.org/officeDocument/2006/relationships/hyperlink" Target="mailto:belkarolin@bk.ru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mailto:info@kip-invest.by" TargetMode="External"/><Relationship Id="rId21" Type="http://schemas.openxmlformats.org/officeDocument/2006/relationships/hyperlink" Target="mailto:Sashka_Lazovska@mail.ru" TargetMode="External"/><Relationship Id="rId34" Type="http://schemas.openxmlformats.org/officeDocument/2006/relationships/hyperlink" Target="mailto:Galfid.opt@gmail.com" TargetMode="External"/><Relationship Id="rId7" Type="http://schemas.openxmlformats.org/officeDocument/2006/relationships/hyperlink" Target="mailto:elitmix-grodno@tut.by" TargetMode="External"/><Relationship Id="rId12" Type="http://schemas.openxmlformats.org/officeDocument/2006/relationships/hyperlink" Target="mailto:Shaula.agroprod@mail.ru" TargetMode="External"/><Relationship Id="rId17" Type="http://schemas.openxmlformats.org/officeDocument/2006/relationships/hyperlink" Target="mailto:biosanzoovet1@mail.ru" TargetMode="External"/><Relationship Id="rId25" Type="http://schemas.openxmlformats.org/officeDocument/2006/relationships/hyperlink" Target="mailto:teniza_minsk@mail.ru" TargetMode="External"/><Relationship Id="rId33" Type="http://schemas.openxmlformats.org/officeDocument/2006/relationships/hyperlink" Target="mailto:konsul.vet@gmail.com" TargetMode="External"/><Relationship Id="rId38" Type="http://schemas.openxmlformats.org/officeDocument/2006/relationships/hyperlink" Target="mailto:agrimatco.belarus@agrimatco-eu.com" TargetMode="External"/><Relationship Id="rId2" Type="http://schemas.openxmlformats.org/officeDocument/2006/relationships/hyperlink" Target="mailto:Sm.AL777@mail.ru" TargetMode="External"/><Relationship Id="rId16" Type="http://schemas.openxmlformats.org/officeDocument/2006/relationships/hyperlink" Target="mailto:belvitunipharm@mail.ru" TargetMode="External"/><Relationship Id="rId20" Type="http://schemas.openxmlformats.org/officeDocument/2006/relationships/hyperlink" Target="mailto:info@beliodobrom.by" TargetMode="External"/><Relationship Id="rId29" Type="http://schemas.openxmlformats.org/officeDocument/2006/relationships/hyperlink" Target="mailto:belAsept@open.by" TargetMode="External"/><Relationship Id="rId1" Type="http://schemas.openxmlformats.org/officeDocument/2006/relationships/hyperlink" Target="mailto:agripo@mail.ru" TargetMode="External"/><Relationship Id="rId6" Type="http://schemas.openxmlformats.org/officeDocument/2006/relationships/hyperlink" Target="mailto:secretar@rubikon.by" TargetMode="External"/><Relationship Id="rId11" Type="http://schemas.openxmlformats.org/officeDocument/2006/relationships/hyperlink" Target="mailto:lakrua.ooo@gmail.com" TargetMode="External"/><Relationship Id="rId24" Type="http://schemas.openxmlformats.org/officeDocument/2006/relationships/hyperlink" Target="mailto:Vetbioteh@yandex.ru" TargetMode="External"/><Relationship Id="rId32" Type="http://schemas.openxmlformats.org/officeDocument/2006/relationships/hyperlink" Target="mailto:tm@tmltd.by" TargetMode="External"/><Relationship Id="rId37" Type="http://schemas.openxmlformats.org/officeDocument/2006/relationships/hyperlink" Target="mailto:zerno1977@yandex.ru" TargetMode="External"/><Relationship Id="rId5" Type="http://schemas.openxmlformats.org/officeDocument/2006/relationships/hyperlink" Target="mailto:trade_by@rubikon.by" TargetMode="External"/><Relationship Id="rId15" Type="http://schemas.openxmlformats.org/officeDocument/2006/relationships/hyperlink" Target="mailto:gzvp11@mail.ru" TargetMode="External"/><Relationship Id="rId23" Type="http://schemas.openxmlformats.org/officeDocument/2006/relationships/hyperlink" Target="mailto:promvetservis@yandex.ru" TargetMode="External"/><Relationship Id="rId28" Type="http://schemas.openxmlformats.org/officeDocument/2006/relationships/hyperlink" Target="mailto:meshki@mail.ru" TargetMode="External"/><Relationship Id="rId36" Type="http://schemas.openxmlformats.org/officeDocument/2006/relationships/hyperlink" Target="mailto:tender@klm-agro.by" TargetMode="External"/><Relationship Id="rId10" Type="http://schemas.openxmlformats.org/officeDocument/2006/relationships/hyperlink" Target="mailto:tdbelagrogen@mail.ru" TargetMode="External"/><Relationship Id="rId19" Type="http://schemas.openxmlformats.org/officeDocument/2006/relationships/hyperlink" Target="mailto:koin.grupp@yandex.ru" TargetMode="External"/><Relationship Id="rId31" Type="http://schemas.openxmlformats.org/officeDocument/2006/relationships/hyperlink" Target="mailto:levet.agro@gmail.com" TargetMode="External"/><Relationship Id="rId4" Type="http://schemas.openxmlformats.org/officeDocument/2006/relationships/hyperlink" Target="mailto:SOITRA2011@mail.ru" TargetMode="External"/><Relationship Id="rId9" Type="http://schemas.openxmlformats.org/officeDocument/2006/relationships/hyperlink" Target="mailto:info@amitech.by" TargetMode="External"/><Relationship Id="rId14" Type="http://schemas.openxmlformats.org/officeDocument/2006/relationships/hyperlink" Target="mailto:effektivft@gmail.com" TargetMode="External"/><Relationship Id="rId22" Type="http://schemas.openxmlformats.org/officeDocument/2006/relationships/hyperlink" Target="mailto:vetkompany@mail.ru" TargetMode="External"/><Relationship Id="rId27" Type="http://schemas.openxmlformats.org/officeDocument/2006/relationships/hyperlink" Target="mailto:biovetfarm2012@bk.ru" TargetMode="External"/><Relationship Id="rId30" Type="http://schemas.openxmlformats.org/officeDocument/2006/relationships/hyperlink" Target="mailto:polyakovaby@mail.ru" TargetMode="External"/><Relationship Id="rId35" Type="http://schemas.openxmlformats.org/officeDocument/2006/relationships/hyperlink" Target="mailto:331703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56"/>
  <sheetViews>
    <sheetView zoomScaleNormal="100" workbookViewId="0">
      <pane ySplit="4" topLeftCell="A61" activePane="bottomLeft" state="frozen"/>
      <selection pane="bottomLeft" activeCell="F98" sqref="F63:F98"/>
    </sheetView>
  </sheetViews>
  <sheetFormatPr defaultRowHeight="15" x14ac:dyDescent="0.25"/>
  <cols>
    <col min="6" max="6" width="27.85546875" customWidth="1"/>
    <col min="7" max="10" width="9.140625" customWidth="1"/>
    <col min="11" max="11" width="10.85546875" customWidth="1"/>
    <col min="12" max="16" width="9.140625" customWidth="1"/>
    <col min="17" max="17" width="14.7109375" customWidth="1"/>
    <col min="18" max="25" width="9.140625" customWidth="1"/>
    <col min="27" max="32" width="9.140625" customWidth="1"/>
  </cols>
  <sheetData>
    <row r="1" spans="5:85" x14ac:dyDescent="0.25">
      <c r="G1" t="s">
        <v>12</v>
      </c>
      <c r="H1">
        <v>80</v>
      </c>
      <c r="J1" t="s">
        <v>13</v>
      </c>
      <c r="K1" s="8">
        <v>43165</v>
      </c>
      <c r="M1" t="s">
        <v>31</v>
      </c>
    </row>
    <row r="2" spans="5:85" x14ac:dyDescent="0.25">
      <c r="G2" t="s">
        <v>14</v>
      </c>
      <c r="H2">
        <v>20</v>
      </c>
      <c r="J2" t="s">
        <v>15</v>
      </c>
      <c r="K2" t="s">
        <v>30</v>
      </c>
    </row>
    <row r="3" spans="5:85" x14ac:dyDescent="0.25">
      <c r="G3" t="s">
        <v>22</v>
      </c>
      <c r="H3" t="s">
        <v>11</v>
      </c>
      <c r="I3" t="s">
        <v>10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</row>
    <row r="4" spans="5:85" x14ac:dyDescent="0.25">
      <c r="E4" s="1"/>
      <c r="F4" s="1" t="s">
        <v>16</v>
      </c>
      <c r="G4" s="1">
        <v>1</v>
      </c>
      <c r="H4" s="1">
        <v>2</v>
      </c>
      <c r="I4" s="6">
        <v>3</v>
      </c>
      <c r="J4" s="6">
        <v>4</v>
      </c>
      <c r="K4" s="6">
        <v>5</v>
      </c>
      <c r="L4" s="1">
        <v>6</v>
      </c>
      <c r="M4" s="1">
        <v>7</v>
      </c>
      <c r="N4" s="1">
        <v>8</v>
      </c>
      <c r="O4" s="1">
        <v>9</v>
      </c>
      <c r="P4" s="1">
        <v>10</v>
      </c>
      <c r="Q4" s="1">
        <v>11</v>
      </c>
      <c r="R4" s="1">
        <v>12</v>
      </c>
      <c r="S4" s="1">
        <v>13</v>
      </c>
      <c r="T4" s="1">
        <v>14</v>
      </c>
      <c r="U4" s="1">
        <v>15</v>
      </c>
      <c r="V4" s="1">
        <v>16</v>
      </c>
      <c r="W4" s="1">
        <v>17</v>
      </c>
      <c r="X4" s="1">
        <v>18</v>
      </c>
      <c r="Y4" s="1">
        <v>19</v>
      </c>
      <c r="Z4" s="1">
        <v>20</v>
      </c>
      <c r="AA4" s="1">
        <v>21</v>
      </c>
      <c r="AB4" s="1">
        <v>22</v>
      </c>
      <c r="AC4" s="1">
        <v>23</v>
      </c>
      <c r="AD4" s="1">
        <v>24</v>
      </c>
      <c r="AE4" s="1">
        <v>25</v>
      </c>
      <c r="AF4" s="1">
        <v>26</v>
      </c>
      <c r="AG4" s="1">
        <v>27</v>
      </c>
      <c r="AH4" s="1">
        <v>28</v>
      </c>
      <c r="AI4" s="1">
        <v>29</v>
      </c>
      <c r="AJ4" s="1">
        <v>30</v>
      </c>
      <c r="AK4" s="1">
        <v>31</v>
      </c>
      <c r="AL4" s="1">
        <v>32</v>
      </c>
      <c r="AM4" s="1">
        <v>33</v>
      </c>
      <c r="AN4" s="1">
        <v>34</v>
      </c>
      <c r="AO4" s="1">
        <v>35</v>
      </c>
      <c r="AP4" s="1">
        <v>36</v>
      </c>
      <c r="AQ4" s="1">
        <v>37</v>
      </c>
      <c r="AR4" s="1">
        <v>38</v>
      </c>
      <c r="AS4" s="1">
        <v>39</v>
      </c>
      <c r="AT4" s="1">
        <v>40</v>
      </c>
      <c r="AU4" s="1">
        <v>41</v>
      </c>
      <c r="AV4" s="1">
        <v>42</v>
      </c>
      <c r="AW4" s="1">
        <v>43</v>
      </c>
      <c r="AX4" s="1">
        <v>44</v>
      </c>
      <c r="AY4" s="1">
        <v>45</v>
      </c>
      <c r="AZ4" s="1">
        <v>46</v>
      </c>
      <c r="BA4" s="1">
        <v>47</v>
      </c>
      <c r="BB4" s="1">
        <v>48</v>
      </c>
      <c r="BC4" s="1">
        <v>49</v>
      </c>
      <c r="BD4" s="1">
        <v>50</v>
      </c>
      <c r="BE4" s="1">
        <v>51</v>
      </c>
      <c r="BF4" s="1">
        <v>52</v>
      </c>
      <c r="BG4" s="1">
        <v>53</v>
      </c>
      <c r="BH4" s="1">
        <v>54</v>
      </c>
      <c r="BI4" s="1">
        <v>55</v>
      </c>
      <c r="BJ4" s="1">
        <v>56</v>
      </c>
      <c r="BK4" s="1">
        <v>57</v>
      </c>
      <c r="BL4" s="1">
        <v>58</v>
      </c>
      <c r="BM4" s="1">
        <v>59</v>
      </c>
      <c r="BN4" s="1">
        <v>60</v>
      </c>
      <c r="BO4" s="1">
        <v>61</v>
      </c>
      <c r="BP4" s="1">
        <v>62</v>
      </c>
      <c r="BQ4" s="1">
        <v>63</v>
      </c>
      <c r="BR4" s="1">
        <v>64</v>
      </c>
      <c r="BS4" s="1">
        <v>65</v>
      </c>
      <c r="BT4" s="1">
        <v>66</v>
      </c>
      <c r="BU4" s="1">
        <v>67</v>
      </c>
      <c r="BV4" s="1">
        <v>68</v>
      </c>
      <c r="BW4" s="1">
        <v>69</v>
      </c>
      <c r="BX4" s="1">
        <v>70</v>
      </c>
      <c r="BY4" s="1">
        <v>71</v>
      </c>
      <c r="BZ4" s="1">
        <v>72</v>
      </c>
      <c r="CA4" s="1">
        <v>73</v>
      </c>
      <c r="CB4" s="1">
        <v>74</v>
      </c>
      <c r="CC4" s="1">
        <v>75</v>
      </c>
      <c r="CD4" s="1">
        <v>76</v>
      </c>
      <c r="CE4" s="1">
        <v>77</v>
      </c>
      <c r="CF4" s="1">
        <v>78</v>
      </c>
      <c r="CG4" s="1">
        <v>79</v>
      </c>
    </row>
    <row r="5" spans="5:85" x14ac:dyDescent="0.25">
      <c r="E5" s="1"/>
      <c r="F5" s="1" t="s">
        <v>17</v>
      </c>
      <c r="G5" s="1"/>
      <c r="H5" s="1"/>
      <c r="I5" s="6"/>
      <c r="J5" s="6"/>
      <c r="K5" s="6"/>
      <c r="L5" s="6"/>
      <c r="M5" s="6"/>
      <c r="N5" s="1"/>
      <c r="O5" s="6"/>
      <c r="P5" s="6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5:85" ht="47.25" customHeight="1" x14ac:dyDescent="0.25">
      <c r="E6" s="1">
        <v>1</v>
      </c>
      <c r="F6" s="9" t="s">
        <v>32</v>
      </c>
      <c r="G6" s="9"/>
      <c r="H6" s="9"/>
      <c r="I6" s="9"/>
      <c r="J6" s="9">
        <v>17</v>
      </c>
      <c r="K6" s="9"/>
      <c r="L6" s="9"/>
      <c r="M6" s="9"/>
      <c r="N6" s="9"/>
      <c r="O6" s="9"/>
      <c r="P6" s="9"/>
      <c r="Q6" s="9">
        <v>45</v>
      </c>
      <c r="R6" s="9"/>
      <c r="S6" s="9"/>
      <c r="T6" s="9"/>
      <c r="U6" s="9"/>
      <c r="V6" s="9"/>
      <c r="W6" s="9"/>
      <c r="X6" s="1"/>
      <c r="Y6" s="1"/>
      <c r="Z6" s="1">
        <v>35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>
        <v>45</v>
      </c>
      <c r="BQ6" s="1"/>
      <c r="BR6" s="1">
        <v>45</v>
      </c>
      <c r="BS6" s="1"/>
      <c r="BT6" s="1">
        <v>59</v>
      </c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5:85" ht="47.25" customHeight="1" x14ac:dyDescent="0.25">
      <c r="E7" s="1">
        <v>2</v>
      </c>
      <c r="F7" s="9" t="s">
        <v>33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>
        <v>120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 spans="5:85" ht="47.25" customHeight="1" x14ac:dyDescent="0.25">
      <c r="E8" s="1">
        <v>3</v>
      </c>
      <c r="F8" s="9" t="s">
        <v>34</v>
      </c>
      <c r="G8" s="9">
        <v>5</v>
      </c>
      <c r="H8" s="9"/>
      <c r="I8" s="9">
        <v>149.85</v>
      </c>
      <c r="J8" s="9"/>
      <c r="K8" s="9">
        <v>16.5</v>
      </c>
      <c r="L8" s="9"/>
      <c r="M8" s="9">
        <v>20.399999999999999</v>
      </c>
      <c r="N8" s="9"/>
      <c r="O8" s="9"/>
      <c r="P8" s="9"/>
      <c r="Q8" s="9"/>
      <c r="R8" s="9">
        <v>11.5</v>
      </c>
      <c r="S8" s="9">
        <v>14.66</v>
      </c>
      <c r="T8" s="9">
        <v>14.03</v>
      </c>
      <c r="U8" s="9">
        <v>31.17</v>
      </c>
      <c r="V8" s="9"/>
      <c r="W8" s="9"/>
      <c r="X8" s="1"/>
      <c r="Y8" s="1">
        <v>39</v>
      </c>
      <c r="Z8" s="1">
        <v>20</v>
      </c>
      <c r="AA8" s="1"/>
      <c r="AB8" s="1"/>
      <c r="AC8" s="1"/>
      <c r="AD8" s="1"/>
      <c r="AE8" s="1">
        <v>1.87</v>
      </c>
      <c r="AF8" s="1"/>
      <c r="AG8" s="1"/>
      <c r="AH8" s="1"/>
      <c r="AI8" s="1"/>
      <c r="AJ8" s="1"/>
      <c r="AK8" s="1"/>
      <c r="AL8" s="1"/>
      <c r="AM8" s="1">
        <v>67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>
        <v>21.6</v>
      </c>
      <c r="BE8" s="1">
        <v>50.58</v>
      </c>
      <c r="BF8" s="1">
        <v>32.67</v>
      </c>
      <c r="BG8" s="1"/>
      <c r="BH8" s="1">
        <v>35.130000000000003</v>
      </c>
      <c r="BI8" s="1"/>
      <c r="BJ8" s="1"/>
      <c r="BK8" s="1">
        <v>5.55</v>
      </c>
      <c r="BL8" s="1"/>
      <c r="BM8" s="1"/>
      <c r="BN8" s="1"/>
      <c r="BO8" s="1"/>
      <c r="BP8" s="1"/>
      <c r="BQ8" s="1">
        <v>25.5</v>
      </c>
      <c r="BR8" s="1">
        <v>15.51</v>
      </c>
      <c r="BS8" s="1"/>
      <c r="BT8" s="1"/>
      <c r="BU8" s="1"/>
      <c r="BV8" s="1"/>
      <c r="BW8" s="1"/>
      <c r="BX8" s="12" t="s">
        <v>64</v>
      </c>
      <c r="BY8" s="1"/>
      <c r="BZ8" s="1"/>
      <c r="CA8" s="1"/>
      <c r="CB8" s="1"/>
      <c r="CC8" s="1"/>
      <c r="CD8" s="1"/>
      <c r="CE8" s="1"/>
      <c r="CF8" s="1"/>
      <c r="CG8" s="1"/>
    </row>
    <row r="9" spans="5:85" ht="47.25" customHeight="1" x14ac:dyDescent="0.25">
      <c r="E9" s="1">
        <v>4</v>
      </c>
      <c r="F9" s="9" t="s">
        <v>35</v>
      </c>
      <c r="G9" s="9"/>
      <c r="H9" s="9"/>
      <c r="I9" s="9"/>
      <c r="J9" s="9">
        <v>16.440000000000001</v>
      </c>
      <c r="K9" s="9"/>
      <c r="L9" s="9">
        <v>2.16</v>
      </c>
      <c r="M9" s="9">
        <v>11.28</v>
      </c>
      <c r="N9" s="9">
        <v>8.73</v>
      </c>
      <c r="O9" s="9">
        <v>10.32</v>
      </c>
      <c r="P9" s="9"/>
      <c r="Q9" s="9">
        <v>38.700000000000003</v>
      </c>
      <c r="R9" s="9"/>
      <c r="S9" s="9"/>
      <c r="T9" s="9">
        <v>9.8699999999999992</v>
      </c>
      <c r="U9" s="9"/>
      <c r="V9" s="9"/>
      <c r="W9" s="9">
        <v>5.64</v>
      </c>
      <c r="X9" s="1">
        <v>3.89</v>
      </c>
      <c r="Y9" s="1">
        <v>40.270000000000003</v>
      </c>
      <c r="Z9" s="21" t="s">
        <v>192</v>
      </c>
      <c r="AA9" s="1"/>
      <c r="AB9" s="1"/>
      <c r="AC9" s="1">
        <v>1.04</v>
      </c>
      <c r="AD9" s="1">
        <v>4.4400000000000004</v>
      </c>
      <c r="AE9" s="1">
        <v>1.48</v>
      </c>
      <c r="AF9" s="1"/>
      <c r="AG9" s="1">
        <v>9.16</v>
      </c>
      <c r="AH9" s="1">
        <v>3.85</v>
      </c>
      <c r="AI9" s="1"/>
      <c r="AJ9" s="1">
        <v>11.75</v>
      </c>
      <c r="AK9" s="1"/>
      <c r="AL9" s="1"/>
      <c r="AM9" s="1"/>
      <c r="AN9" s="1"/>
      <c r="AO9" s="1">
        <v>11.75</v>
      </c>
      <c r="AP9" s="1">
        <v>2.79</v>
      </c>
      <c r="AQ9" s="12" t="s">
        <v>65</v>
      </c>
      <c r="AR9" s="1"/>
      <c r="AS9" s="1"/>
      <c r="AT9" s="1"/>
      <c r="AU9" s="1">
        <v>9.08</v>
      </c>
      <c r="AV9" s="1"/>
      <c r="AW9" s="1"/>
      <c r="AX9" s="1"/>
      <c r="AY9" s="1">
        <v>22.95</v>
      </c>
      <c r="AZ9" s="1">
        <v>13.26</v>
      </c>
      <c r="BA9" s="1"/>
      <c r="BB9" s="1"/>
      <c r="BC9" s="1"/>
      <c r="BD9" s="1">
        <v>37.36</v>
      </c>
      <c r="BE9" s="1"/>
      <c r="BF9" s="1"/>
      <c r="BG9" s="1">
        <v>15.6</v>
      </c>
      <c r="BH9" s="1"/>
      <c r="BI9" s="1">
        <v>8.9600000000000009</v>
      </c>
      <c r="BJ9" s="1"/>
      <c r="BK9" s="1"/>
      <c r="BL9" s="1"/>
      <c r="BM9" s="1"/>
      <c r="BN9" s="1">
        <v>8.2899999999999991</v>
      </c>
      <c r="BO9" s="1"/>
      <c r="BP9" s="1"/>
      <c r="BQ9" s="1">
        <v>85.02</v>
      </c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5:85" ht="47.25" customHeight="1" x14ac:dyDescent="0.25">
      <c r="E10" s="1">
        <v>5</v>
      </c>
      <c r="F10" s="9" t="s">
        <v>36</v>
      </c>
      <c r="G10" s="9"/>
      <c r="H10" s="9"/>
      <c r="I10" s="9">
        <v>86.5</v>
      </c>
      <c r="J10" s="9">
        <v>13</v>
      </c>
      <c r="K10" s="9"/>
      <c r="L10" s="9">
        <v>3.5</v>
      </c>
      <c r="M10" s="9">
        <v>11.6</v>
      </c>
      <c r="N10" s="9"/>
      <c r="O10" s="9">
        <v>9</v>
      </c>
      <c r="P10" s="9"/>
      <c r="Q10" s="9"/>
      <c r="R10" s="9"/>
      <c r="S10" s="9">
        <v>15</v>
      </c>
      <c r="T10" s="9">
        <v>13.2</v>
      </c>
      <c r="U10" s="9"/>
      <c r="V10" s="9"/>
      <c r="W10" s="9">
        <v>4.5</v>
      </c>
      <c r="X10" s="1"/>
      <c r="Y10" s="1"/>
      <c r="Z10" s="1">
        <v>15.9</v>
      </c>
      <c r="AA10" s="1">
        <v>88</v>
      </c>
      <c r="AB10" s="1"/>
      <c r="AC10" s="1"/>
      <c r="AD10" s="1"/>
      <c r="AE10" s="1"/>
      <c r="AF10" s="1">
        <v>55</v>
      </c>
      <c r="AG10" s="1">
        <v>8</v>
      </c>
      <c r="AH10" s="1">
        <v>2.9</v>
      </c>
      <c r="AI10" s="1">
        <v>14</v>
      </c>
      <c r="AJ10" s="1">
        <v>17</v>
      </c>
      <c r="AK10" s="1"/>
      <c r="AL10" s="1">
        <v>48</v>
      </c>
      <c r="AM10" s="1">
        <v>85</v>
      </c>
      <c r="AN10" s="1"/>
      <c r="AO10" s="1">
        <v>17</v>
      </c>
      <c r="AP10" s="1"/>
      <c r="AQ10" s="1">
        <v>0.09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>
        <v>102</v>
      </c>
      <c r="BE10" s="1">
        <v>78.599999999999994</v>
      </c>
      <c r="BF10" s="1">
        <v>33.799999999999997</v>
      </c>
      <c r="BG10" s="1"/>
      <c r="BH10" s="1">
        <v>36</v>
      </c>
      <c r="BI10" s="1"/>
      <c r="BJ10" s="1"/>
      <c r="BK10" s="1"/>
      <c r="BL10" s="1">
        <v>8</v>
      </c>
      <c r="BM10" s="1">
        <v>162</v>
      </c>
      <c r="BN10" s="1">
        <v>5.8</v>
      </c>
      <c r="BO10" s="1">
        <v>13.6</v>
      </c>
      <c r="BP10" s="1">
        <v>21</v>
      </c>
      <c r="BQ10" s="1">
        <v>35</v>
      </c>
      <c r="BR10" s="1"/>
      <c r="BS10" s="1"/>
      <c r="BT10" s="1"/>
      <c r="BU10" s="1"/>
      <c r="BV10" s="1"/>
      <c r="BW10" s="1"/>
      <c r="BX10" s="1"/>
      <c r="BY10" s="1">
        <v>7.8</v>
      </c>
      <c r="BZ10" s="1"/>
      <c r="CA10" s="1"/>
      <c r="CB10" s="1"/>
      <c r="CC10" s="1"/>
      <c r="CD10" s="1"/>
      <c r="CE10" s="1"/>
      <c r="CF10" s="1"/>
      <c r="CG10" s="1"/>
    </row>
    <row r="11" spans="5:85" ht="47.25" customHeight="1" x14ac:dyDescent="0.25">
      <c r="E11" s="1">
        <v>6</v>
      </c>
      <c r="F11" s="9" t="s">
        <v>37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>
        <v>560</v>
      </c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5:85" ht="47.25" customHeight="1" x14ac:dyDescent="0.25">
      <c r="E12" s="1">
        <v>7</v>
      </c>
      <c r="F12" s="9" t="s">
        <v>38</v>
      </c>
      <c r="G12" s="9">
        <v>6.7</v>
      </c>
      <c r="H12" s="9"/>
      <c r="I12" s="9"/>
      <c r="J12" s="9"/>
      <c r="K12" s="9"/>
      <c r="L12" s="9" t="s">
        <v>66</v>
      </c>
      <c r="M12" s="9">
        <v>14.9</v>
      </c>
      <c r="N12" s="9"/>
      <c r="O12" s="9"/>
      <c r="P12" s="9"/>
      <c r="Q12" s="9"/>
      <c r="R12" s="9">
        <v>18</v>
      </c>
      <c r="S12" s="9">
        <v>18.899999999999999</v>
      </c>
      <c r="T12" s="9">
        <v>9.8000000000000007</v>
      </c>
      <c r="U12" s="9"/>
      <c r="V12" s="9"/>
      <c r="W12" s="9"/>
      <c r="X12" s="1">
        <v>39.799999999999997</v>
      </c>
      <c r="Y12" s="1"/>
      <c r="Z12" s="1" t="s">
        <v>67</v>
      </c>
      <c r="AA12" s="1"/>
      <c r="AB12" s="1"/>
      <c r="AC12" s="1"/>
      <c r="AD12" s="1"/>
      <c r="AE12" s="1"/>
      <c r="AF12" s="1"/>
      <c r="AG12" s="1"/>
      <c r="AH12" s="1"/>
      <c r="AI12" s="1">
        <v>14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>
        <v>5.8</v>
      </c>
      <c r="BF12" s="1"/>
      <c r="BG12" s="1"/>
      <c r="BH12" s="1"/>
      <c r="BI12" s="1"/>
      <c r="BJ12" s="1"/>
      <c r="BK12" s="1"/>
      <c r="BL12" s="1"/>
      <c r="BM12" s="1"/>
      <c r="BN12" s="1">
        <v>5.8</v>
      </c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5:85" ht="47.25" customHeight="1" x14ac:dyDescent="0.25">
      <c r="E13" s="1">
        <v>8</v>
      </c>
      <c r="F13" s="9" t="s">
        <v>39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 t="s">
        <v>68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5:85" ht="47.25" customHeight="1" x14ac:dyDescent="0.25">
      <c r="E14" s="1">
        <v>9</v>
      </c>
      <c r="F14" s="9" t="s">
        <v>18</v>
      </c>
      <c r="G14" s="9">
        <v>21.56</v>
      </c>
      <c r="H14" s="9"/>
      <c r="I14" s="9">
        <v>204.6</v>
      </c>
      <c r="J14" s="9"/>
      <c r="K14" s="9"/>
      <c r="L14" s="9">
        <v>3.97</v>
      </c>
      <c r="M14" s="9"/>
      <c r="N14" s="9">
        <v>15.11</v>
      </c>
      <c r="O14" s="9">
        <v>11.07</v>
      </c>
      <c r="P14" s="9"/>
      <c r="Q14" s="9"/>
      <c r="R14" s="9"/>
      <c r="S14" s="9">
        <v>28.6</v>
      </c>
      <c r="T14" s="9">
        <v>20.9</v>
      </c>
      <c r="U14" s="9"/>
      <c r="V14" s="9"/>
      <c r="W14" s="9"/>
      <c r="X14" s="1"/>
      <c r="Y14" s="1"/>
      <c r="Z14" s="1">
        <v>28.9</v>
      </c>
      <c r="AA14" s="1"/>
      <c r="AB14" s="1"/>
      <c r="AC14" s="1">
        <v>1.74</v>
      </c>
      <c r="AD14" s="1">
        <v>2.5</v>
      </c>
      <c r="AE14" s="1">
        <v>2.6</v>
      </c>
      <c r="AF14" s="1"/>
      <c r="AG14" s="1">
        <v>23.17</v>
      </c>
      <c r="AH14" s="1">
        <v>6.2</v>
      </c>
      <c r="AI14" s="1"/>
      <c r="AJ14" s="1"/>
      <c r="AK14" s="1"/>
      <c r="AL14" s="1"/>
      <c r="AM14" s="1">
        <v>166.28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>
        <v>47.3</v>
      </c>
      <c r="BE14" s="1"/>
      <c r="BF14" s="1"/>
      <c r="BG14" s="1"/>
      <c r="BH14" s="1"/>
      <c r="BI14" s="1"/>
      <c r="BJ14" s="1"/>
      <c r="BK14" s="1"/>
      <c r="BL14" s="1"/>
      <c r="BM14" s="1"/>
      <c r="BN14" s="1">
        <v>7.39</v>
      </c>
      <c r="BO14" s="1"/>
      <c r="BP14" s="1"/>
      <c r="BQ14" s="1">
        <v>26.11</v>
      </c>
      <c r="BR14" s="1"/>
      <c r="BS14" s="1"/>
      <c r="BT14" s="1"/>
      <c r="BU14" s="1"/>
      <c r="BV14" s="1"/>
      <c r="BW14" s="1">
        <v>35</v>
      </c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5:85" ht="47.25" customHeight="1" x14ac:dyDescent="0.25">
      <c r="E15" s="1">
        <v>10</v>
      </c>
      <c r="F15" s="9" t="s">
        <v>40</v>
      </c>
      <c r="G15" s="9"/>
      <c r="H15" s="9"/>
      <c r="I15" s="9"/>
      <c r="J15" s="9">
        <v>17.399999999999999</v>
      </c>
      <c r="K15" s="9"/>
      <c r="L15" s="9"/>
      <c r="M15" s="9">
        <v>14.55</v>
      </c>
      <c r="N15" s="9">
        <v>16.100000000000001</v>
      </c>
      <c r="O15" s="9"/>
      <c r="P15" s="20" t="s">
        <v>186</v>
      </c>
      <c r="Q15" s="9">
        <v>59.76</v>
      </c>
      <c r="R15" s="9"/>
      <c r="S15" s="9"/>
      <c r="T15" s="9">
        <v>14.88</v>
      </c>
      <c r="U15" s="9">
        <v>66.239999999999995</v>
      </c>
      <c r="V15" s="9"/>
      <c r="W15" s="9">
        <v>9.84</v>
      </c>
      <c r="X15" s="9"/>
      <c r="Y15" s="1">
        <v>47.04</v>
      </c>
      <c r="Z15" s="1">
        <v>23.52</v>
      </c>
      <c r="AA15" s="1"/>
      <c r="AB15" s="1"/>
      <c r="AC15" s="1"/>
      <c r="AD15" s="1"/>
      <c r="AE15" s="1"/>
      <c r="AF15" s="1">
        <v>54.3</v>
      </c>
      <c r="AG15" s="1"/>
      <c r="AH15" s="1"/>
      <c r="AI15" s="1">
        <v>25.44</v>
      </c>
      <c r="AJ15" s="1">
        <v>14.4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>
        <v>194.4</v>
      </c>
      <c r="BG15" s="1"/>
      <c r="BH15" s="1"/>
      <c r="BI15" s="1"/>
      <c r="BJ15" s="1"/>
      <c r="BK15" s="1">
        <v>9.2799999999999994</v>
      </c>
      <c r="BL15" s="1">
        <v>10.8</v>
      </c>
      <c r="BM15" s="1"/>
      <c r="BN15" s="1">
        <v>9.36</v>
      </c>
      <c r="BO15" s="1"/>
      <c r="BP15" s="1">
        <v>23.76</v>
      </c>
      <c r="BQ15" s="1">
        <v>28.32</v>
      </c>
      <c r="BR15" s="1"/>
      <c r="BS15" s="1"/>
      <c r="BT15" s="1"/>
      <c r="BU15" s="1"/>
      <c r="BV15" s="1"/>
      <c r="BW15" s="1"/>
      <c r="BX15" s="1">
        <v>32.76</v>
      </c>
      <c r="BY15" s="12" t="s">
        <v>69</v>
      </c>
      <c r="BZ15" s="1"/>
      <c r="CA15" s="1">
        <v>3.86</v>
      </c>
      <c r="CB15" s="1">
        <v>3.69</v>
      </c>
      <c r="CC15" s="1"/>
      <c r="CD15" s="1">
        <v>3.69</v>
      </c>
      <c r="CE15" s="1">
        <v>3.69</v>
      </c>
      <c r="CF15" s="1"/>
      <c r="CG15" s="1"/>
    </row>
    <row r="16" spans="5:85" ht="47.25" customHeight="1" x14ac:dyDescent="0.25">
      <c r="E16" s="1">
        <v>11</v>
      </c>
      <c r="F16" s="9" t="s">
        <v>70</v>
      </c>
      <c r="G16" s="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>
        <v>10.11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>
        <v>9</v>
      </c>
      <c r="BM16" s="1"/>
      <c r="BN16" s="1">
        <v>8.15</v>
      </c>
      <c r="BO16" s="1"/>
      <c r="BP16" s="1"/>
      <c r="BQ16" s="1"/>
      <c r="BR16" s="1"/>
      <c r="BS16" s="1"/>
      <c r="BT16" s="1"/>
      <c r="BU16" s="1"/>
      <c r="BV16" s="1"/>
      <c r="BW16" s="1"/>
      <c r="BX16" s="1">
        <v>40</v>
      </c>
      <c r="BY16" s="1"/>
      <c r="BZ16" s="1"/>
      <c r="CA16" s="1"/>
      <c r="CB16" s="1"/>
      <c r="CC16" s="1"/>
      <c r="CD16" s="1"/>
      <c r="CE16" s="1"/>
      <c r="CF16" s="1"/>
      <c r="CG16" s="1"/>
    </row>
    <row r="17" spans="5:85" ht="47.25" customHeight="1" x14ac:dyDescent="0.25">
      <c r="E17" s="1">
        <v>12</v>
      </c>
      <c r="F17" s="9" t="s">
        <v>41</v>
      </c>
      <c r="G17" s="9"/>
      <c r="H17" s="9"/>
      <c r="I17" s="9">
        <v>63</v>
      </c>
      <c r="J17" s="9"/>
      <c r="K17" s="9"/>
      <c r="L17" s="9"/>
      <c r="M17" s="9">
        <v>15.8</v>
      </c>
      <c r="N17" s="9"/>
      <c r="O17" s="9"/>
      <c r="P17" s="9"/>
      <c r="Q17" s="9"/>
      <c r="R17" s="9"/>
      <c r="S17" s="9">
        <v>10.3</v>
      </c>
      <c r="T17" s="9">
        <v>9.1999999999999993</v>
      </c>
      <c r="U17" s="9"/>
      <c r="V17" s="9"/>
      <c r="W17" s="9">
        <v>3.5</v>
      </c>
      <c r="X17" s="1">
        <v>2.5</v>
      </c>
      <c r="Y17" s="1"/>
      <c r="Z17" s="1"/>
      <c r="AA17" s="1"/>
      <c r="AB17" s="1"/>
      <c r="AC17" s="1">
        <v>2.2999999999999998</v>
      </c>
      <c r="AD17" s="1">
        <v>1.55</v>
      </c>
      <c r="AE17" s="1"/>
      <c r="AF17" s="1"/>
      <c r="AG17" s="1">
        <v>7</v>
      </c>
      <c r="AH17" s="1">
        <v>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5:85" ht="47.25" customHeight="1" x14ac:dyDescent="0.25">
      <c r="E18" s="1">
        <v>13</v>
      </c>
      <c r="F18" s="9" t="s">
        <v>42</v>
      </c>
      <c r="G18" s="9"/>
      <c r="H18" s="9"/>
      <c r="I18" s="9"/>
      <c r="J18" s="9"/>
      <c r="K18" s="9"/>
      <c r="L18" s="9">
        <v>3.86</v>
      </c>
      <c r="M18" s="9"/>
      <c r="N18" s="9"/>
      <c r="O18" s="9">
        <v>12.88</v>
      </c>
      <c r="P18" s="9"/>
      <c r="Q18" s="9"/>
      <c r="R18" s="9"/>
      <c r="S18" s="9"/>
      <c r="T18" s="9"/>
      <c r="U18" s="9"/>
      <c r="V18" s="9"/>
      <c r="W18" s="9">
        <v>6.05</v>
      </c>
      <c r="X18" s="1">
        <v>5.15</v>
      </c>
      <c r="Y18" s="1"/>
      <c r="Z18" s="21" t="s">
        <v>191</v>
      </c>
      <c r="AA18" s="1"/>
      <c r="AB18" s="1"/>
      <c r="AC18" s="1">
        <v>2.29</v>
      </c>
      <c r="AD18" s="1">
        <v>4.6399999999999997</v>
      </c>
      <c r="AE18" s="1"/>
      <c r="AF18" s="1"/>
      <c r="AG18" s="1">
        <v>9.66</v>
      </c>
      <c r="AH18" s="1">
        <v>3.86</v>
      </c>
      <c r="AI18" s="1"/>
      <c r="AJ18" s="1"/>
      <c r="AK18" s="1"/>
      <c r="AL18" s="1"/>
      <c r="AM18" s="1">
        <v>70.8</v>
      </c>
      <c r="AN18" s="1">
        <v>1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>
        <v>24.8</v>
      </c>
      <c r="BE18" s="1"/>
      <c r="BF18" s="1"/>
      <c r="BG18" s="1"/>
      <c r="BH18" s="1"/>
      <c r="BI18" s="1"/>
      <c r="BJ18" s="1"/>
      <c r="BK18" s="1"/>
      <c r="BL18" s="1"/>
      <c r="BM18" s="1"/>
      <c r="BN18" s="1">
        <v>9.1999999999999993</v>
      </c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>
        <v>91.74</v>
      </c>
      <c r="CD18" s="1"/>
      <c r="CE18" s="1"/>
      <c r="CF18" s="1">
        <v>99.02</v>
      </c>
      <c r="CG18" s="1"/>
    </row>
    <row r="19" spans="5:85" ht="47.25" customHeight="1" x14ac:dyDescent="0.25">
      <c r="E19" s="1">
        <v>14</v>
      </c>
      <c r="F19" s="9" t="s">
        <v>43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"/>
      <c r="Y19" s="1"/>
      <c r="Z19" s="1"/>
      <c r="AA19" s="1"/>
      <c r="AB19" s="1"/>
      <c r="AC19" s="1"/>
      <c r="AD19" s="1"/>
      <c r="AE19" s="1">
        <v>1.87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5:85" ht="47.25" customHeight="1" x14ac:dyDescent="0.25">
      <c r="E20" s="1">
        <v>15</v>
      </c>
      <c r="F20" s="9" t="s">
        <v>44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>
        <v>20</v>
      </c>
      <c r="R20" s="9"/>
      <c r="S20" s="9"/>
      <c r="T20" s="9"/>
      <c r="U20" s="9"/>
      <c r="V20" s="9"/>
      <c r="W20" s="9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>
        <v>7.0000000000000007E-2</v>
      </c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5:85" ht="47.25" customHeight="1" x14ac:dyDescent="0.25">
      <c r="E21" s="1">
        <v>16</v>
      </c>
      <c r="F21" s="9" t="s">
        <v>45</v>
      </c>
      <c r="G21" s="9"/>
      <c r="H21" s="9"/>
      <c r="I21" s="9"/>
      <c r="J21" s="9">
        <v>28</v>
      </c>
      <c r="K21" s="9"/>
      <c r="L21" s="9"/>
      <c r="M21" s="9"/>
      <c r="N21" s="9">
        <v>17</v>
      </c>
      <c r="O21" s="9"/>
      <c r="P21" s="9"/>
      <c r="Q21" s="9"/>
      <c r="R21" s="9"/>
      <c r="S21" s="9">
        <v>26.7</v>
      </c>
      <c r="T21" s="9">
        <v>16.5</v>
      </c>
      <c r="U21" s="9"/>
      <c r="V21" s="9"/>
      <c r="W21" s="9"/>
      <c r="X21" s="1"/>
      <c r="Y21" s="1">
        <v>160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>
        <v>48</v>
      </c>
      <c r="AM21" s="1"/>
      <c r="AN21" s="1">
        <v>17</v>
      </c>
      <c r="AO21" s="1"/>
      <c r="AP21" s="1">
        <v>3.75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v>1450</v>
      </c>
      <c r="BB21" s="1"/>
      <c r="BC21" s="1"/>
      <c r="BD21" s="1">
        <v>26.7</v>
      </c>
      <c r="BE21" s="1"/>
      <c r="BF21" s="1"/>
      <c r="BG21" s="1"/>
      <c r="BH21" s="1">
        <v>55</v>
      </c>
      <c r="BI21" s="1"/>
      <c r="BJ21" s="1"/>
      <c r="BK21" s="1">
        <v>18</v>
      </c>
      <c r="BL21" s="1"/>
      <c r="BM21" s="1"/>
      <c r="BN21" s="1"/>
      <c r="BO21" s="1"/>
      <c r="BP21" s="1">
        <v>42</v>
      </c>
      <c r="BQ21" s="1"/>
      <c r="BR21" s="1"/>
      <c r="BS21" s="1"/>
      <c r="BT21" s="1"/>
      <c r="BU21" s="1">
        <v>66</v>
      </c>
      <c r="BV21" s="1">
        <v>55</v>
      </c>
      <c r="BW21" s="1">
        <v>66</v>
      </c>
      <c r="BX21" s="1"/>
      <c r="BY21" s="1"/>
      <c r="BZ21" s="1">
        <v>3.9</v>
      </c>
      <c r="CA21" s="1"/>
      <c r="CB21" s="1"/>
      <c r="CC21" s="1">
        <v>110</v>
      </c>
      <c r="CD21" s="1"/>
      <c r="CE21" s="1"/>
      <c r="CF21" s="1">
        <v>85</v>
      </c>
      <c r="CG21" s="1"/>
    </row>
    <row r="22" spans="5:85" ht="47.25" customHeight="1" x14ac:dyDescent="0.25">
      <c r="E22" s="1">
        <v>17</v>
      </c>
      <c r="F22" s="9" t="s">
        <v>19</v>
      </c>
      <c r="G22" s="9"/>
      <c r="H22" s="9"/>
      <c r="I22" s="9">
        <v>126.5</v>
      </c>
      <c r="J22" s="9"/>
      <c r="K22" s="9"/>
      <c r="L22" s="9"/>
      <c r="M22" s="9"/>
      <c r="N22" s="9"/>
      <c r="O22" s="9">
        <v>23.4</v>
      </c>
      <c r="P22" s="9"/>
      <c r="Q22" s="9"/>
      <c r="R22" s="9"/>
      <c r="S22" s="9"/>
      <c r="T22" s="9"/>
      <c r="U22" s="9"/>
      <c r="V22" s="9"/>
      <c r="W22" s="9"/>
      <c r="X22" s="1"/>
      <c r="Y22" s="1">
        <v>28.1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>
        <v>91</v>
      </c>
      <c r="AN22" s="1"/>
      <c r="AO22" s="1"/>
      <c r="AP22" s="1">
        <v>3</v>
      </c>
      <c r="AQ22" s="1"/>
      <c r="AR22" s="1"/>
      <c r="AS22" s="1"/>
      <c r="AT22" s="1"/>
      <c r="AU22" s="1"/>
      <c r="AV22" s="1">
        <v>7</v>
      </c>
      <c r="AW22" s="1">
        <v>7</v>
      </c>
      <c r="AX22" s="1">
        <v>7</v>
      </c>
      <c r="AY22" s="1"/>
      <c r="AZ22" s="1"/>
      <c r="BA22" s="1"/>
      <c r="BB22" s="1"/>
      <c r="BC22" s="1"/>
      <c r="BD22" s="1"/>
      <c r="BE22" s="1"/>
      <c r="BF22" s="1">
        <v>91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>
        <v>26.3</v>
      </c>
      <c r="BR22" s="1"/>
      <c r="BS22" s="1"/>
      <c r="BT22" s="1"/>
      <c r="BU22" s="1"/>
      <c r="BV22" s="1">
        <v>60.95</v>
      </c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5:85" ht="47.25" customHeight="1" x14ac:dyDescent="0.25">
      <c r="E23" s="1">
        <v>18</v>
      </c>
      <c r="F23" s="9" t="s">
        <v>46</v>
      </c>
      <c r="G23" s="9"/>
      <c r="H23" s="9"/>
      <c r="I23" s="9"/>
      <c r="J23" s="9"/>
      <c r="K23" s="9"/>
      <c r="L23" s="9">
        <v>4.3499999999999996</v>
      </c>
      <c r="M23" s="9">
        <v>15.9</v>
      </c>
      <c r="N23" s="9">
        <v>10.35</v>
      </c>
      <c r="O23" s="9">
        <v>9.3000000000000007</v>
      </c>
      <c r="P23" s="9"/>
      <c r="Q23" s="9">
        <v>57.6</v>
      </c>
      <c r="R23" s="9"/>
      <c r="S23" s="9"/>
      <c r="T23" s="9" t="s">
        <v>71</v>
      </c>
      <c r="U23" s="9"/>
      <c r="V23" s="9"/>
      <c r="W23" s="9"/>
      <c r="X23" s="1"/>
      <c r="Y23" s="1">
        <v>27.8</v>
      </c>
      <c r="Z23" s="5" t="s">
        <v>72</v>
      </c>
      <c r="AA23" s="1"/>
      <c r="AB23" s="1"/>
      <c r="AC23" s="1">
        <v>1.9</v>
      </c>
      <c r="AD23" s="1" t="s">
        <v>73</v>
      </c>
      <c r="AE23" s="1"/>
      <c r="AF23" s="1">
        <v>65.5</v>
      </c>
      <c r="AG23" s="1">
        <v>11.6</v>
      </c>
      <c r="AH23" s="1">
        <v>2.4500000000000002</v>
      </c>
      <c r="AI23" s="1">
        <v>32.799999999999997</v>
      </c>
      <c r="AJ23" s="1"/>
      <c r="AK23" s="1"/>
      <c r="AL23" s="1">
        <v>44.2</v>
      </c>
      <c r="AM23" s="1"/>
      <c r="AN23" s="1"/>
      <c r="AO23" s="1"/>
      <c r="AP23" s="1">
        <v>2.79</v>
      </c>
      <c r="AQ23" s="1">
        <v>0.11</v>
      </c>
      <c r="AR23" s="1">
        <v>0.35</v>
      </c>
      <c r="AS23" s="1"/>
      <c r="AT23" s="1"/>
      <c r="AU23" s="1"/>
      <c r="AV23" s="1"/>
      <c r="AW23" s="1"/>
      <c r="AX23" s="1"/>
      <c r="AY23" s="1">
        <v>0.19</v>
      </c>
      <c r="AZ23" s="1">
        <v>7</v>
      </c>
      <c r="BA23" s="1"/>
      <c r="BB23" s="1" t="s">
        <v>74</v>
      </c>
      <c r="BC23" s="1"/>
      <c r="BD23" s="1">
        <v>39.75</v>
      </c>
      <c r="BE23" s="1"/>
      <c r="BF23" s="1"/>
      <c r="BG23" s="1">
        <v>14.8</v>
      </c>
      <c r="BH23" s="1"/>
      <c r="BI23" s="1">
        <v>6.09</v>
      </c>
      <c r="BJ23" s="1">
        <v>4.4000000000000004</v>
      </c>
      <c r="BK23" s="1"/>
      <c r="BL23" s="1"/>
      <c r="BM23" s="1"/>
      <c r="BN23" s="1"/>
      <c r="BO23" s="1">
        <v>12.45</v>
      </c>
      <c r="BP23" s="1">
        <v>22.8</v>
      </c>
      <c r="BQ23" s="1"/>
      <c r="BR23" s="1"/>
      <c r="BS23" s="1"/>
      <c r="BT23" s="1">
        <v>3.8</v>
      </c>
      <c r="BU23" s="1"/>
      <c r="BV23" s="1"/>
      <c r="BW23" s="1"/>
      <c r="BX23" s="1">
        <v>68.5</v>
      </c>
      <c r="BY23" s="1"/>
      <c r="BZ23" s="1"/>
      <c r="CA23" s="1"/>
      <c r="CB23" s="1"/>
      <c r="CC23" s="1">
        <v>85</v>
      </c>
      <c r="CD23" s="1"/>
      <c r="CE23" s="1"/>
      <c r="CF23" s="1">
        <v>70.7</v>
      </c>
      <c r="CG23" s="1"/>
    </row>
    <row r="24" spans="5:85" ht="47.25" customHeight="1" x14ac:dyDescent="0.25">
      <c r="E24" s="1">
        <v>19</v>
      </c>
      <c r="F24" s="9" t="s">
        <v>47</v>
      </c>
      <c r="G24" s="9">
        <v>4.59</v>
      </c>
      <c r="H24" s="9"/>
      <c r="I24" s="9"/>
      <c r="J24" s="9"/>
      <c r="K24" s="9"/>
      <c r="L24" s="9">
        <v>3.78</v>
      </c>
      <c r="M24" s="9">
        <v>12.85</v>
      </c>
      <c r="N24" s="9">
        <v>8.44</v>
      </c>
      <c r="O24" s="9">
        <v>6.17</v>
      </c>
      <c r="P24" s="9"/>
      <c r="Q24" s="9">
        <v>48.07</v>
      </c>
      <c r="R24" s="9">
        <v>20.93</v>
      </c>
      <c r="S24" s="9">
        <v>13.59</v>
      </c>
      <c r="T24" s="9">
        <v>12.79</v>
      </c>
      <c r="U24" s="9"/>
      <c r="V24" s="9"/>
      <c r="W24" s="9">
        <v>8.92</v>
      </c>
      <c r="X24" s="1">
        <v>5.88</v>
      </c>
      <c r="Y24" s="1"/>
      <c r="Z24" s="5">
        <v>68.739999999999995</v>
      </c>
      <c r="AA24" s="1"/>
      <c r="AB24" s="1"/>
      <c r="AC24" s="1">
        <v>1.22</v>
      </c>
      <c r="AD24" s="1" t="s">
        <v>75</v>
      </c>
      <c r="AE24" s="1"/>
      <c r="AF24" s="1">
        <v>13.76</v>
      </c>
      <c r="AG24" s="1">
        <v>9.32</v>
      </c>
      <c r="AH24" s="1">
        <v>4.25</v>
      </c>
      <c r="AI24" s="1">
        <v>17.13</v>
      </c>
      <c r="AJ24" s="1">
        <v>14.03</v>
      </c>
      <c r="AK24" s="1"/>
      <c r="AL24" s="1"/>
      <c r="AM24" s="1">
        <v>43.11</v>
      </c>
      <c r="AN24" s="1"/>
      <c r="AO24" s="1"/>
      <c r="AP24" s="1">
        <v>2.54</v>
      </c>
      <c r="AQ24" s="1">
        <v>39.82</v>
      </c>
      <c r="AR24" s="1">
        <v>24.45</v>
      </c>
      <c r="AS24" s="1"/>
      <c r="AT24" s="1"/>
      <c r="AU24" s="1"/>
      <c r="AV24" s="1"/>
      <c r="AW24" s="1"/>
      <c r="AX24" s="1"/>
      <c r="AY24" s="1">
        <v>33.22</v>
      </c>
      <c r="AZ24" s="1">
        <v>0.08</v>
      </c>
      <c r="BA24" s="1"/>
      <c r="BB24" s="1"/>
      <c r="BC24" s="1"/>
      <c r="BD24" s="1"/>
      <c r="BE24" s="1">
        <v>37.57</v>
      </c>
      <c r="BF24" s="1"/>
      <c r="BG24" s="1"/>
      <c r="BH24" s="1">
        <v>13.48</v>
      </c>
      <c r="BI24" s="1"/>
      <c r="BJ24" s="1"/>
      <c r="BK24" s="1"/>
      <c r="BL24" s="1"/>
      <c r="BM24" s="1">
        <v>128.69999999999999</v>
      </c>
      <c r="BN24" s="1">
        <v>4.66</v>
      </c>
      <c r="BO24" s="1"/>
      <c r="BP24" s="1"/>
      <c r="BQ24" s="1">
        <v>13.79</v>
      </c>
      <c r="BR24" s="1"/>
      <c r="BS24" s="1"/>
      <c r="BT24" s="1">
        <v>8.14</v>
      </c>
      <c r="BU24" s="1"/>
      <c r="BV24" s="1"/>
      <c r="BW24" s="1"/>
      <c r="BX24" s="1"/>
      <c r="BY24" s="1"/>
      <c r="BZ24" s="1"/>
      <c r="CA24" s="1"/>
      <c r="CB24" s="1"/>
      <c r="CC24" s="1">
        <v>93.03</v>
      </c>
      <c r="CD24" s="1"/>
      <c r="CE24" s="1"/>
      <c r="CF24" s="1">
        <v>69.63</v>
      </c>
      <c r="CG24" s="1"/>
    </row>
    <row r="25" spans="5:85" ht="47.25" customHeight="1" x14ac:dyDescent="0.25">
      <c r="E25" s="1">
        <v>20</v>
      </c>
      <c r="F25" s="9" t="s">
        <v>48</v>
      </c>
      <c r="G25" s="9"/>
      <c r="H25" s="9"/>
      <c r="I25" s="9"/>
      <c r="J25" s="9">
        <v>30</v>
      </c>
      <c r="K25" s="9"/>
      <c r="L25" s="9"/>
      <c r="M25" s="9">
        <v>28</v>
      </c>
      <c r="N25" s="9">
        <v>14</v>
      </c>
      <c r="O25" s="9"/>
      <c r="P25" s="9" t="s">
        <v>187</v>
      </c>
      <c r="Q25" s="9">
        <v>60</v>
      </c>
      <c r="R25" s="9">
        <v>24</v>
      </c>
      <c r="S25" s="9"/>
      <c r="T25" s="9">
        <v>18</v>
      </c>
      <c r="U25" s="9"/>
      <c r="V25" s="9"/>
      <c r="W25" s="9">
        <v>18</v>
      </c>
      <c r="X25" s="1"/>
      <c r="Y25" s="1">
        <v>55</v>
      </c>
      <c r="Z25" s="1"/>
      <c r="AA25" s="1"/>
      <c r="AB25" s="1"/>
      <c r="AC25" s="1"/>
      <c r="AD25" s="1"/>
      <c r="AE25" s="1">
        <v>2.5</v>
      </c>
      <c r="AF25" s="1"/>
      <c r="AG25" s="1">
        <v>8.5</v>
      </c>
      <c r="AH25" s="1"/>
      <c r="AI25" s="1"/>
      <c r="AJ25" s="1"/>
      <c r="AK25" s="1"/>
      <c r="AL25" s="1"/>
      <c r="AM25" s="1">
        <v>180</v>
      </c>
      <c r="AN25" s="1">
        <v>25</v>
      </c>
      <c r="AO25" s="1">
        <v>3.5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>
        <v>950</v>
      </c>
      <c r="BB25" s="1"/>
      <c r="BC25" s="1"/>
      <c r="BD25" s="1">
        <v>180</v>
      </c>
      <c r="BE25" s="1"/>
      <c r="BF25" s="1"/>
      <c r="BG25" s="1"/>
      <c r="BH25" s="1">
        <v>40</v>
      </c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>
        <v>85</v>
      </c>
      <c r="BY25" s="1"/>
      <c r="BZ25" s="1">
        <v>4.8</v>
      </c>
      <c r="CA25" s="1">
        <v>2.9</v>
      </c>
      <c r="CB25" s="1">
        <v>4.2</v>
      </c>
      <c r="CC25" s="1"/>
      <c r="CD25" s="1">
        <v>4.2</v>
      </c>
      <c r="CE25" s="1"/>
      <c r="CF25" s="1"/>
      <c r="CG25" s="1"/>
    </row>
    <row r="26" spans="5:85" ht="47.25" customHeight="1" x14ac:dyDescent="0.25">
      <c r="E26" s="1">
        <v>21</v>
      </c>
      <c r="F26" s="9" t="s">
        <v>49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"/>
      <c r="Y26" s="1"/>
      <c r="Z26" s="1"/>
      <c r="AA26" s="1">
        <v>370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 t="s">
        <v>76</v>
      </c>
      <c r="CC26" s="1"/>
      <c r="CD26" s="1" t="s">
        <v>76</v>
      </c>
      <c r="CE26" s="1"/>
      <c r="CF26" s="1"/>
      <c r="CG26" s="1"/>
    </row>
    <row r="27" spans="5:85" ht="47.25" customHeight="1" x14ac:dyDescent="0.25">
      <c r="E27" s="1">
        <v>22</v>
      </c>
      <c r="F27" s="9" t="s">
        <v>50</v>
      </c>
      <c r="G27" s="9">
        <v>16.25</v>
      </c>
      <c r="H27" s="9"/>
      <c r="I27" s="9"/>
      <c r="J27" s="9">
        <v>16.559999999999999</v>
      </c>
      <c r="K27" s="9"/>
      <c r="L27" s="9">
        <v>2.2999999999999998</v>
      </c>
      <c r="M27" s="14" t="s">
        <v>77</v>
      </c>
      <c r="N27" s="14">
        <v>9.7200000000000006</v>
      </c>
      <c r="O27" s="14">
        <v>7.5</v>
      </c>
      <c r="P27" s="20" t="s">
        <v>188</v>
      </c>
      <c r="Q27" s="9">
        <v>60.59</v>
      </c>
      <c r="R27" s="9">
        <v>10.98</v>
      </c>
      <c r="S27" s="9" t="s">
        <v>78</v>
      </c>
      <c r="T27" s="9">
        <v>9.5</v>
      </c>
      <c r="U27" s="9">
        <v>47</v>
      </c>
      <c r="V27" s="9">
        <v>47</v>
      </c>
      <c r="W27" s="9">
        <v>3.65</v>
      </c>
      <c r="X27" s="1">
        <v>3.65</v>
      </c>
      <c r="Y27" s="1">
        <v>29</v>
      </c>
      <c r="Z27" s="1">
        <v>19.899999999999999</v>
      </c>
      <c r="AA27" s="1">
        <v>32.4</v>
      </c>
      <c r="AB27" s="1"/>
      <c r="AC27" s="1">
        <v>1.48</v>
      </c>
      <c r="AD27" s="1">
        <v>3.5</v>
      </c>
      <c r="AE27" s="1"/>
      <c r="AF27" s="1">
        <v>21.82</v>
      </c>
      <c r="AG27" s="1">
        <v>7.91</v>
      </c>
      <c r="AH27" s="1">
        <v>2.74</v>
      </c>
      <c r="AI27" s="1">
        <v>17.64</v>
      </c>
      <c r="AJ27" s="1"/>
      <c r="AK27" s="1"/>
      <c r="AL27" s="12" t="s">
        <v>79</v>
      </c>
      <c r="AM27" s="12" t="s">
        <v>80</v>
      </c>
      <c r="AN27" s="1"/>
      <c r="AO27" s="1"/>
      <c r="AP27" s="1">
        <v>2.92</v>
      </c>
      <c r="AQ27" s="1">
        <v>27.79</v>
      </c>
      <c r="AR27" s="1">
        <v>23.62</v>
      </c>
      <c r="AS27" s="1"/>
      <c r="AT27" s="1"/>
      <c r="AU27" s="1">
        <v>7.45</v>
      </c>
      <c r="AV27" s="1">
        <v>7.45</v>
      </c>
      <c r="AW27" s="1">
        <v>7.45</v>
      </c>
      <c r="AX27" s="1">
        <v>7.45</v>
      </c>
      <c r="AY27" s="1">
        <v>0.5</v>
      </c>
      <c r="AZ27" s="1">
        <v>2.29</v>
      </c>
      <c r="BA27" s="1"/>
      <c r="BB27" s="1">
        <v>25.2</v>
      </c>
      <c r="BC27" s="1"/>
      <c r="BD27" s="1">
        <v>16</v>
      </c>
      <c r="BE27" s="1"/>
      <c r="BF27" s="1">
        <v>32.85</v>
      </c>
      <c r="BG27" s="1">
        <v>12.85</v>
      </c>
      <c r="BH27" s="1">
        <v>31.45</v>
      </c>
      <c r="BI27" s="1"/>
      <c r="BJ27" s="1"/>
      <c r="BK27" s="1"/>
      <c r="BL27" s="1">
        <v>7.3</v>
      </c>
      <c r="BM27" s="1">
        <v>183.9</v>
      </c>
      <c r="BN27" s="1">
        <v>4.8</v>
      </c>
      <c r="BO27" s="1"/>
      <c r="BP27" s="1">
        <v>21.53</v>
      </c>
      <c r="BQ27" s="1">
        <v>13.1</v>
      </c>
      <c r="BR27" s="1"/>
      <c r="BS27" s="1"/>
      <c r="BT27" s="1">
        <v>9.18</v>
      </c>
      <c r="BU27" s="1"/>
      <c r="BV27" s="1"/>
      <c r="BW27" s="1"/>
      <c r="BX27" s="1" t="s">
        <v>81</v>
      </c>
      <c r="BY27" s="1"/>
      <c r="BZ27" s="1">
        <v>4.37</v>
      </c>
      <c r="CA27" s="1">
        <v>2.95</v>
      </c>
      <c r="CB27" s="1"/>
      <c r="CC27" s="1">
        <v>86</v>
      </c>
      <c r="CD27" s="1"/>
      <c r="CE27" s="1"/>
      <c r="CF27" s="1">
        <v>99.8</v>
      </c>
      <c r="CG27" s="1"/>
    </row>
    <row r="28" spans="5:85" ht="47.25" customHeight="1" x14ac:dyDescent="0.25">
      <c r="E28" s="1">
        <v>23</v>
      </c>
      <c r="F28" s="9" t="s">
        <v>51</v>
      </c>
      <c r="G28" s="9"/>
      <c r="H28" s="9"/>
      <c r="I28" s="9"/>
      <c r="J28" s="9"/>
      <c r="K28" s="9"/>
      <c r="L28" s="9"/>
      <c r="M28" s="9"/>
      <c r="N28" s="9"/>
      <c r="O28" s="9">
        <v>9.6</v>
      </c>
      <c r="P28" s="9"/>
      <c r="Q28" s="9"/>
      <c r="R28" s="9"/>
      <c r="S28" s="9"/>
      <c r="T28" s="9"/>
      <c r="U28" s="9"/>
      <c r="V28" s="9"/>
      <c r="W28" s="9"/>
      <c r="X28" s="1"/>
      <c r="Y28" s="1"/>
      <c r="Z28" s="1"/>
      <c r="AA28" s="1"/>
      <c r="AB28" s="1"/>
      <c r="AC28" s="1"/>
      <c r="AD28" s="1"/>
      <c r="AE28" s="1"/>
      <c r="AF28" s="1"/>
      <c r="AG28" s="1">
        <v>6.7</v>
      </c>
      <c r="AH28" s="1">
        <v>3.19</v>
      </c>
      <c r="AI28" s="1"/>
      <c r="AJ28" s="1">
        <v>18.89</v>
      </c>
      <c r="AK28" s="1"/>
      <c r="AL28" s="1"/>
      <c r="AM28" s="1"/>
      <c r="AN28" s="1"/>
      <c r="AO28" s="1"/>
      <c r="AP28" s="1"/>
      <c r="AQ28" s="1">
        <v>0.06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5:85" ht="47.25" customHeight="1" x14ac:dyDescent="0.25">
      <c r="E29" s="1">
        <v>24</v>
      </c>
      <c r="F29" s="9" t="s">
        <v>52</v>
      </c>
      <c r="G29" s="9"/>
      <c r="H29" s="9"/>
      <c r="I29" s="9"/>
      <c r="J29" s="9"/>
      <c r="K29" s="9"/>
      <c r="L29" s="9">
        <v>2.25</v>
      </c>
      <c r="M29" s="9"/>
      <c r="N29" s="9">
        <v>9.3000000000000007</v>
      </c>
      <c r="O29" s="9">
        <v>7</v>
      </c>
      <c r="P29" s="9"/>
      <c r="Q29" s="9"/>
      <c r="R29" s="9"/>
      <c r="S29" s="9"/>
      <c r="T29" s="9"/>
      <c r="U29" s="9"/>
      <c r="V29" s="9"/>
      <c r="W29" s="9"/>
      <c r="X29" s="1"/>
      <c r="Y29" s="1"/>
      <c r="Z29" s="1" t="s">
        <v>82</v>
      </c>
      <c r="AA29" s="1"/>
      <c r="AB29" s="1"/>
      <c r="AC29" s="1">
        <v>1.45</v>
      </c>
      <c r="AD29" s="1">
        <v>1.1000000000000001</v>
      </c>
      <c r="AE29" s="1"/>
      <c r="AF29" s="1">
        <v>60.8</v>
      </c>
      <c r="AG29" s="1">
        <v>5.99</v>
      </c>
      <c r="AH29" s="1"/>
      <c r="AI29" s="1" t="s">
        <v>83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>
        <v>15</v>
      </c>
      <c r="BP29" s="1">
        <v>21</v>
      </c>
      <c r="BQ29" s="1"/>
      <c r="BR29" s="1"/>
      <c r="BS29" s="1">
        <v>2.2999999999999998</v>
      </c>
      <c r="BT29" s="1">
        <v>7</v>
      </c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>
        <v>0.1</v>
      </c>
      <c r="CG29" s="1"/>
    </row>
    <row r="30" spans="5:85" ht="47.25" customHeight="1" x14ac:dyDescent="0.25">
      <c r="E30" s="1">
        <v>25</v>
      </c>
      <c r="F30" s="9" t="s">
        <v>53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>
        <v>53</v>
      </c>
      <c r="BW30" s="1">
        <v>33</v>
      </c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5:85" ht="47.25" customHeight="1" x14ac:dyDescent="0.25">
      <c r="E31" s="1">
        <v>26</v>
      </c>
      <c r="F31" s="9" t="s">
        <v>20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>
        <v>10.050000000000001</v>
      </c>
      <c r="AR31" s="1">
        <v>10.050000000000001</v>
      </c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5:85" ht="47.25" customHeight="1" x14ac:dyDescent="0.25">
      <c r="E32" s="1">
        <v>27</v>
      </c>
      <c r="F32" s="9" t="s">
        <v>54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>
        <v>52</v>
      </c>
      <c r="BW32" s="1">
        <v>32</v>
      </c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5:85" ht="47.25" customHeight="1" x14ac:dyDescent="0.25">
      <c r="E33" s="1">
        <v>28</v>
      </c>
      <c r="F33" s="9" t="s">
        <v>55</v>
      </c>
      <c r="G33" s="9"/>
      <c r="H33" s="9"/>
      <c r="I33" s="9"/>
      <c r="J33" s="9"/>
      <c r="K33" s="9">
        <v>11.68</v>
      </c>
      <c r="L33" s="9"/>
      <c r="M33" s="9"/>
      <c r="N33" s="9"/>
      <c r="O33" s="9"/>
      <c r="P33" s="9"/>
      <c r="Q33" s="9"/>
      <c r="R33" s="9">
        <v>19.04</v>
      </c>
      <c r="S33" s="9"/>
      <c r="T33" s="9"/>
      <c r="U33" s="9"/>
      <c r="V33" s="9"/>
      <c r="W33" s="9"/>
      <c r="X33" s="1"/>
      <c r="Y33" s="1"/>
      <c r="Z33" s="1"/>
      <c r="AA33" s="1"/>
      <c r="AB33" s="1"/>
      <c r="AC33" s="1"/>
      <c r="AD33" s="1"/>
      <c r="AE33" s="1"/>
      <c r="AF33" s="1">
        <v>228</v>
      </c>
      <c r="AG33" s="1"/>
      <c r="AH33" s="1"/>
      <c r="AI33" s="1"/>
      <c r="AJ33" s="1"/>
      <c r="AK33" s="1"/>
      <c r="AL33" s="1"/>
      <c r="AM33" s="1"/>
      <c r="AN33" s="1">
        <v>11.68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5:85" ht="47.25" customHeight="1" x14ac:dyDescent="0.25">
      <c r="E34" s="1">
        <v>29</v>
      </c>
      <c r="F34" s="9" t="s">
        <v>56</v>
      </c>
      <c r="G34" s="9">
        <v>12</v>
      </c>
      <c r="H34" s="9"/>
      <c r="I34" s="9"/>
      <c r="J34" s="9"/>
      <c r="K34" s="9"/>
      <c r="L34" s="9">
        <v>2.2000000000000002</v>
      </c>
      <c r="M34" s="9"/>
      <c r="N34" s="9"/>
      <c r="O34" s="9">
        <v>7.35</v>
      </c>
      <c r="P34" s="9"/>
      <c r="Q34" s="9"/>
      <c r="R34" s="9"/>
      <c r="S34" s="9"/>
      <c r="T34" s="9">
        <v>10</v>
      </c>
      <c r="U34" s="9"/>
      <c r="V34" s="9"/>
      <c r="W34" s="9">
        <v>5.0999999999999996</v>
      </c>
      <c r="X34" s="1">
        <v>3.9</v>
      </c>
      <c r="Y34" s="1"/>
      <c r="Z34" s="1">
        <v>19</v>
      </c>
      <c r="AA34" s="1"/>
      <c r="AB34" s="1"/>
      <c r="AC34" s="1">
        <v>1.1200000000000001</v>
      </c>
      <c r="AD34" s="1">
        <v>1.3</v>
      </c>
      <c r="AE34" s="1"/>
      <c r="AF34" s="1"/>
      <c r="AG34" s="1">
        <v>10.66</v>
      </c>
      <c r="AH34" s="1">
        <v>6.3</v>
      </c>
      <c r="AI34" s="1"/>
      <c r="AJ34" s="1"/>
      <c r="AK34" s="1"/>
      <c r="AL34" s="1"/>
      <c r="AM34" s="1">
        <v>89.18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>
        <v>24.3</v>
      </c>
      <c r="BE34" s="1"/>
      <c r="BF34" s="1"/>
      <c r="BG34" s="1"/>
      <c r="BH34" s="1"/>
      <c r="BI34" s="1"/>
      <c r="BJ34" s="1"/>
      <c r="BK34" s="1"/>
      <c r="BL34" s="1"/>
      <c r="BM34" s="1"/>
      <c r="BN34" s="1">
        <v>4.5</v>
      </c>
      <c r="BO34" s="1"/>
      <c r="BP34" s="1"/>
      <c r="BQ34" s="1">
        <v>21.45</v>
      </c>
      <c r="BR34" s="1"/>
      <c r="BS34" s="1"/>
      <c r="BT34" s="1"/>
      <c r="BU34" s="1"/>
      <c r="BV34" s="1"/>
      <c r="BW34" s="1"/>
      <c r="BX34" s="1">
        <v>28</v>
      </c>
      <c r="BY34" s="1"/>
      <c r="BZ34" s="1"/>
      <c r="CA34" s="1"/>
      <c r="CB34" s="1"/>
      <c r="CC34" s="1"/>
      <c r="CD34" s="1"/>
      <c r="CE34" s="1"/>
      <c r="CF34" s="1"/>
      <c r="CG34" s="1"/>
    </row>
    <row r="35" spans="5:85" ht="47.25" customHeight="1" x14ac:dyDescent="0.25">
      <c r="E35" s="1">
        <v>30</v>
      </c>
      <c r="F35" s="9" t="s">
        <v>57</v>
      </c>
      <c r="G35" s="9">
        <v>12</v>
      </c>
      <c r="H35" s="9">
        <v>30</v>
      </c>
      <c r="I35" s="9">
        <v>50</v>
      </c>
      <c r="J35" s="9">
        <v>22</v>
      </c>
      <c r="K35" s="9">
        <v>123.16</v>
      </c>
      <c r="L35" s="9">
        <v>3</v>
      </c>
      <c r="M35" s="9">
        <v>29</v>
      </c>
      <c r="N35" s="9">
        <v>11.28</v>
      </c>
      <c r="O35" s="9"/>
      <c r="P35" s="9"/>
      <c r="Q35" s="9">
        <v>50</v>
      </c>
      <c r="R35" s="9"/>
      <c r="S35" s="9">
        <v>22</v>
      </c>
      <c r="T35" s="9">
        <v>16</v>
      </c>
      <c r="U35" s="9">
        <v>80</v>
      </c>
      <c r="V35" s="9">
        <v>60</v>
      </c>
      <c r="W35" s="9">
        <v>16</v>
      </c>
      <c r="X35" s="1">
        <v>12</v>
      </c>
      <c r="Y35" s="1">
        <v>600</v>
      </c>
      <c r="Z35" s="1" t="s">
        <v>190</v>
      </c>
      <c r="AA35" s="1"/>
      <c r="AB35" s="1"/>
      <c r="AC35" s="1">
        <v>2.5</v>
      </c>
      <c r="AD35" s="1">
        <v>6</v>
      </c>
      <c r="AE35" s="1">
        <v>2</v>
      </c>
      <c r="AF35" s="1">
        <v>80</v>
      </c>
      <c r="AG35" s="1">
        <v>10</v>
      </c>
      <c r="AH35" s="1">
        <v>7</v>
      </c>
      <c r="AI35" s="1">
        <v>40</v>
      </c>
      <c r="AJ35" s="1"/>
      <c r="AK35" s="1"/>
      <c r="AL35" s="1">
        <v>60</v>
      </c>
      <c r="AM35" s="1">
        <v>40</v>
      </c>
      <c r="AN35" s="1">
        <v>20</v>
      </c>
      <c r="AO35" s="1"/>
      <c r="AP35" s="1">
        <v>3</v>
      </c>
      <c r="AQ35" s="1">
        <v>0.2</v>
      </c>
      <c r="AR35" s="1">
        <v>0.2</v>
      </c>
      <c r="AS35" s="1"/>
      <c r="AT35" s="1"/>
      <c r="AU35" s="1">
        <v>8</v>
      </c>
      <c r="AV35" s="1">
        <v>8</v>
      </c>
      <c r="AW35" s="1">
        <v>8</v>
      </c>
      <c r="AX35" s="1">
        <v>8</v>
      </c>
      <c r="AY35" s="1"/>
      <c r="AZ35" s="1"/>
      <c r="BA35" s="1"/>
      <c r="BB35" s="1"/>
      <c r="BC35" s="1"/>
      <c r="BD35" s="1">
        <v>60</v>
      </c>
      <c r="BE35" s="1">
        <v>70</v>
      </c>
      <c r="BF35" s="1">
        <v>60</v>
      </c>
      <c r="BG35" s="1"/>
      <c r="BH35" s="1">
        <v>30</v>
      </c>
      <c r="BI35" s="1"/>
      <c r="BJ35" s="1"/>
      <c r="BK35" s="1">
        <v>25</v>
      </c>
      <c r="BL35" s="1">
        <v>18</v>
      </c>
      <c r="BM35" s="1">
        <v>90</v>
      </c>
      <c r="BN35" s="1"/>
      <c r="BO35" s="1"/>
      <c r="BP35" s="1">
        <v>22</v>
      </c>
      <c r="BQ35" s="1">
        <v>55.48</v>
      </c>
      <c r="BR35" s="1"/>
      <c r="BS35" s="1">
        <v>5</v>
      </c>
      <c r="BT35" s="1">
        <v>9</v>
      </c>
      <c r="BU35" s="1"/>
      <c r="BV35" s="1"/>
      <c r="BW35" s="1"/>
      <c r="BX35" s="1">
        <v>30</v>
      </c>
      <c r="BY35" s="1">
        <v>80</v>
      </c>
      <c r="BZ35" s="1"/>
      <c r="CA35" s="1">
        <v>3.5</v>
      </c>
      <c r="CB35" s="1">
        <f>2.3+1.5</f>
        <v>3.8</v>
      </c>
      <c r="CC35" s="1">
        <v>120</v>
      </c>
      <c r="CD35" s="1">
        <v>3.8</v>
      </c>
      <c r="CE35" s="1">
        <v>3.8</v>
      </c>
      <c r="CF35" s="1">
        <v>80</v>
      </c>
      <c r="CG35" s="1"/>
    </row>
    <row r="36" spans="5:85" ht="47.25" customHeight="1" x14ac:dyDescent="0.25">
      <c r="E36" s="1">
        <v>31</v>
      </c>
      <c r="F36" s="9" t="s">
        <v>58</v>
      </c>
      <c r="G36" s="9">
        <v>14.5</v>
      </c>
      <c r="H36" s="9"/>
      <c r="I36" s="9">
        <v>77.099999999999994</v>
      </c>
      <c r="J36" s="9">
        <v>18.75</v>
      </c>
      <c r="K36" s="9"/>
      <c r="L36" s="9"/>
      <c r="M36" s="9">
        <v>27.63</v>
      </c>
      <c r="N36" s="9">
        <v>17.38</v>
      </c>
      <c r="O36" s="9"/>
      <c r="P36" s="9" t="s">
        <v>189</v>
      </c>
      <c r="Q36" s="9">
        <v>71.25</v>
      </c>
      <c r="R36" s="9">
        <v>22.13</v>
      </c>
      <c r="S36" s="9">
        <v>26.75</v>
      </c>
      <c r="T36" s="9">
        <v>16.940000000000001</v>
      </c>
      <c r="U36" s="9">
        <v>74.75</v>
      </c>
      <c r="V36" s="9">
        <v>49.13</v>
      </c>
      <c r="W36" s="9"/>
      <c r="X36" s="1">
        <v>18.75</v>
      </c>
      <c r="Y36" s="1"/>
      <c r="Z36" s="1"/>
      <c r="AA36" s="1">
        <v>49.24</v>
      </c>
      <c r="AB36" s="1"/>
      <c r="AC36" s="1"/>
      <c r="AE36" s="5">
        <v>2.2599999999999998</v>
      </c>
      <c r="AF36" s="5">
        <v>115.56</v>
      </c>
      <c r="AG36" s="1"/>
      <c r="AH36" s="1"/>
      <c r="AI36" s="1">
        <v>41.5</v>
      </c>
      <c r="AJ36" s="1"/>
      <c r="AK36" s="1"/>
      <c r="AL36" s="1">
        <v>55.68</v>
      </c>
      <c r="AM36" s="1"/>
      <c r="AN36" s="1" t="s">
        <v>84</v>
      </c>
      <c r="AO36" s="1"/>
      <c r="AP36" s="1">
        <v>3.5</v>
      </c>
      <c r="AQ36" s="1">
        <v>32.450000000000003</v>
      </c>
      <c r="AR36" s="1"/>
      <c r="AS36" s="1">
        <v>0.86</v>
      </c>
      <c r="AT36" s="1">
        <v>185.63</v>
      </c>
      <c r="AU36" s="1">
        <v>6.63</v>
      </c>
      <c r="AV36" s="1"/>
      <c r="AW36" s="1"/>
      <c r="AX36" s="1"/>
      <c r="AY36" s="1">
        <v>49.56</v>
      </c>
      <c r="AZ36" s="1">
        <v>12.4</v>
      </c>
      <c r="BA36" s="1">
        <v>1085.3699999999999</v>
      </c>
      <c r="BB36" s="1"/>
      <c r="BC36" s="1"/>
      <c r="BD36" s="1">
        <v>52.13</v>
      </c>
      <c r="BE36" s="1"/>
      <c r="BF36" s="1">
        <v>66.209999999999994</v>
      </c>
      <c r="BG36" s="1">
        <v>18.25</v>
      </c>
      <c r="BH36" s="1">
        <v>59.71</v>
      </c>
      <c r="BI36" s="1"/>
      <c r="BJ36" s="1"/>
      <c r="BK36" s="1">
        <v>6.53</v>
      </c>
      <c r="BL36" s="1">
        <v>48.25</v>
      </c>
      <c r="BM36" s="1">
        <v>277.39999999999998</v>
      </c>
      <c r="BN36" s="1">
        <v>59.02</v>
      </c>
      <c r="BO36" s="1"/>
      <c r="BP36" s="1"/>
      <c r="BQ36" s="1"/>
      <c r="BR36" s="1"/>
      <c r="BS36" s="1"/>
      <c r="BT36" s="1"/>
      <c r="BU36" s="1"/>
      <c r="BV36" s="1">
        <v>50</v>
      </c>
      <c r="BW36" s="1"/>
      <c r="BX36" s="1">
        <v>284.17</v>
      </c>
      <c r="BY36" s="1"/>
      <c r="BZ36" s="1" t="s">
        <v>85</v>
      </c>
      <c r="CA36" s="1">
        <v>3.83</v>
      </c>
      <c r="CB36" s="1" t="s">
        <v>86</v>
      </c>
      <c r="CC36" s="1"/>
      <c r="CD36" s="1"/>
      <c r="CE36" s="1"/>
      <c r="CF36" s="1">
        <v>1.01</v>
      </c>
      <c r="CG36" s="1">
        <v>106.25</v>
      </c>
    </row>
    <row r="37" spans="5:85" ht="47.25" customHeight="1" x14ac:dyDescent="0.25">
      <c r="E37" s="1">
        <v>32</v>
      </c>
      <c r="F37" s="9" t="s">
        <v>59</v>
      </c>
      <c r="G37" s="9"/>
      <c r="H37" s="9"/>
      <c r="I37" s="9"/>
      <c r="J37" s="9"/>
      <c r="K37" s="9" t="s">
        <v>87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5">
        <v>41974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>
        <v>27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5:85" ht="47.25" customHeight="1" x14ac:dyDescent="0.25">
      <c r="E38" s="1">
        <v>33</v>
      </c>
      <c r="F38" s="9" t="s">
        <v>60</v>
      </c>
      <c r="G38" s="9">
        <v>15.8</v>
      </c>
      <c r="H38" s="9"/>
      <c r="I38" s="9">
        <v>130</v>
      </c>
      <c r="J38" s="9">
        <v>30</v>
      </c>
      <c r="K38" s="9"/>
      <c r="L38" s="9">
        <v>3.8</v>
      </c>
      <c r="M38" s="9">
        <v>18.5</v>
      </c>
      <c r="N38" s="9">
        <v>15.65</v>
      </c>
      <c r="O38" s="9">
        <v>12.35</v>
      </c>
      <c r="P38" s="9"/>
      <c r="Q38" s="9">
        <v>76</v>
      </c>
      <c r="R38" s="9"/>
      <c r="S38" s="9">
        <v>25.5</v>
      </c>
      <c r="T38" s="9" t="s">
        <v>88</v>
      </c>
      <c r="U38" s="9"/>
      <c r="V38" s="9">
        <v>80</v>
      </c>
      <c r="W38" s="9"/>
      <c r="X38" s="1"/>
      <c r="Y38" s="1"/>
      <c r="Z38" s="6">
        <v>18.5</v>
      </c>
      <c r="AA38" s="1"/>
      <c r="AB38" s="1"/>
      <c r="AC38" s="1">
        <v>2.2999999999999998</v>
      </c>
      <c r="AD38" s="1">
        <v>5.5</v>
      </c>
      <c r="AE38" s="1"/>
      <c r="AF38" s="1"/>
      <c r="AG38" s="1">
        <v>13.3</v>
      </c>
      <c r="AH38" s="1"/>
      <c r="AI38" s="1">
        <v>25</v>
      </c>
      <c r="AJ38" s="1"/>
      <c r="AK38" s="1"/>
      <c r="AL38" s="1">
        <v>90</v>
      </c>
      <c r="AM38" s="1"/>
      <c r="AN38" s="1">
        <v>45</v>
      </c>
      <c r="AO38" s="1"/>
      <c r="AP38" s="1">
        <v>5.5</v>
      </c>
      <c r="AQ38" s="1">
        <v>31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>
        <v>45</v>
      </c>
      <c r="BF38" s="1"/>
      <c r="BG38" s="1"/>
      <c r="BH38" s="1"/>
      <c r="BI38" s="1"/>
      <c r="BJ38" s="1"/>
      <c r="BK38" s="1">
        <v>10</v>
      </c>
      <c r="BL38" s="1">
        <v>23</v>
      </c>
      <c r="BM38" s="1"/>
      <c r="BN38" s="1">
        <v>8.8000000000000007</v>
      </c>
      <c r="BO38" s="1">
        <v>16.5</v>
      </c>
      <c r="BP38" s="1"/>
      <c r="BQ38" s="1"/>
      <c r="BR38" s="1"/>
      <c r="BS38" s="1"/>
      <c r="BT38" s="1">
        <v>12.5</v>
      </c>
      <c r="BU38" s="1"/>
      <c r="BV38" s="1"/>
      <c r="BW38" s="1"/>
      <c r="BX38" s="1"/>
      <c r="BY38" s="1">
        <v>28</v>
      </c>
      <c r="BZ38" s="1"/>
      <c r="CA38" s="1"/>
      <c r="CB38" s="1">
        <v>4.0999999999999996</v>
      </c>
      <c r="CC38" s="1">
        <v>130</v>
      </c>
      <c r="CD38" s="1">
        <v>4.0999999999999996</v>
      </c>
      <c r="CE38" s="1">
        <v>4.0999999999999996</v>
      </c>
      <c r="CF38" s="1">
        <v>0.1</v>
      </c>
      <c r="CG38" s="1"/>
    </row>
    <row r="39" spans="5:85" ht="47.25" customHeight="1" x14ac:dyDescent="0.25">
      <c r="E39" s="1">
        <v>34</v>
      </c>
      <c r="F39" s="9" t="s">
        <v>61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>
        <v>43</v>
      </c>
      <c r="BW39" s="1">
        <v>25</v>
      </c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5:85" ht="47.25" customHeight="1" x14ac:dyDescent="0.25">
      <c r="E40" s="1">
        <v>35</v>
      </c>
      <c r="F40" s="9" t="s">
        <v>62</v>
      </c>
      <c r="G40" s="9"/>
      <c r="H40" s="9"/>
      <c r="I40" s="9"/>
      <c r="J40" s="9"/>
      <c r="K40" s="9"/>
      <c r="L40" s="9"/>
      <c r="M40" s="9"/>
      <c r="N40" s="9">
        <v>11.5</v>
      </c>
      <c r="O40" s="9"/>
      <c r="P40" s="9"/>
      <c r="Q40" s="9"/>
      <c r="R40" s="9"/>
      <c r="S40" s="9">
        <v>17.5</v>
      </c>
      <c r="T40" s="9"/>
      <c r="U40" s="9">
        <v>45</v>
      </c>
      <c r="V40" s="9"/>
      <c r="W40" s="9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>
        <v>8.9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>
        <v>5</v>
      </c>
      <c r="AW40" s="1">
        <v>5</v>
      </c>
      <c r="AX40" s="1"/>
      <c r="AY40" s="1">
        <v>25.5</v>
      </c>
      <c r="AZ40" s="1">
        <v>6.05</v>
      </c>
      <c r="BA40" s="1"/>
      <c r="BB40" s="1"/>
      <c r="BC40" s="1"/>
      <c r="BD40" s="1"/>
      <c r="BE40" s="1"/>
      <c r="BF40" s="1"/>
      <c r="BG40" s="1">
        <v>13.2</v>
      </c>
      <c r="BH40" s="1"/>
      <c r="BI40" s="1"/>
      <c r="BJ40" s="1"/>
      <c r="BK40" s="1"/>
      <c r="BL40" s="1"/>
      <c r="BM40" s="1"/>
      <c r="BN40" s="1"/>
      <c r="BO40" s="1"/>
      <c r="BP40" s="1">
        <v>24.6</v>
      </c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5:85" ht="15.75" x14ac:dyDescent="0.25">
      <c r="E41" s="1">
        <v>36</v>
      </c>
      <c r="F41" s="9" t="s">
        <v>63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>
        <v>974.9</v>
      </c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5:85" ht="15.75" x14ac:dyDescent="0.25">
      <c r="E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2"/>
    </row>
    <row r="43" spans="5:85" ht="15.75" x14ac:dyDescent="0.25">
      <c r="E43" s="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2"/>
    </row>
    <row r="44" spans="5:85" ht="15.75" x14ac:dyDescent="0.25">
      <c r="E44" s="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2"/>
    </row>
    <row r="45" spans="5:85" ht="15.75" x14ac:dyDescent="0.25">
      <c r="E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2"/>
    </row>
    <row r="46" spans="5:85" ht="15.75" x14ac:dyDescent="0.25">
      <c r="E46" s="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2"/>
    </row>
    <row r="47" spans="5:85" ht="15.75" x14ac:dyDescent="0.25">
      <c r="E47" s="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2"/>
    </row>
    <row r="48" spans="5:85" ht="15.75" x14ac:dyDescent="0.25">
      <c r="E48" s="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2"/>
    </row>
    <row r="49" spans="1:24" ht="15.75" x14ac:dyDescent="0.25">
      <c r="E49" s="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2"/>
    </row>
    <row r="50" spans="1:24" ht="15.75" x14ac:dyDescent="0.25">
      <c r="E50" s="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2"/>
    </row>
    <row r="51" spans="1:24" ht="15.75" x14ac:dyDescent="0.25">
      <c r="E51" s="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2"/>
    </row>
    <row r="52" spans="1:24" ht="15.75" x14ac:dyDescent="0.25">
      <c r="E52" s="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2"/>
    </row>
    <row r="53" spans="1:24" ht="15.75" x14ac:dyDescent="0.25">
      <c r="E53" s="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2"/>
    </row>
    <row r="54" spans="1:24" ht="15.75" x14ac:dyDescent="0.25">
      <c r="E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2"/>
    </row>
    <row r="55" spans="1:24" ht="15.75" x14ac:dyDescent="0.25">
      <c r="E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2"/>
    </row>
    <row r="56" spans="1:24" ht="15.75" x14ac:dyDescent="0.25">
      <c r="E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2"/>
    </row>
    <row r="57" spans="1:24" ht="15.75" x14ac:dyDescent="0.25">
      <c r="E57" s="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2"/>
    </row>
    <row r="58" spans="1:24" ht="15.75" x14ac:dyDescent="0.25">
      <c r="E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2"/>
    </row>
    <row r="62" spans="1:24" x14ac:dyDescent="0.25">
      <c r="A62" t="s">
        <v>670</v>
      </c>
      <c r="B62" t="s">
        <v>668</v>
      </c>
      <c r="C62" t="s">
        <v>667</v>
      </c>
      <c r="D62" t="s">
        <v>21</v>
      </c>
      <c r="G62" t="s">
        <v>22</v>
      </c>
      <c r="H62" t="s">
        <v>11</v>
      </c>
      <c r="I62" t="s">
        <v>10</v>
      </c>
      <c r="J62" t="s">
        <v>23</v>
      </c>
      <c r="K62" t="s">
        <v>24</v>
      </c>
      <c r="L62" t="s">
        <v>25</v>
      </c>
      <c r="M62" t="s">
        <v>26</v>
      </c>
      <c r="N62" t="s">
        <v>27</v>
      </c>
      <c r="Q62" t="s">
        <v>28</v>
      </c>
      <c r="R62" t="s">
        <v>29</v>
      </c>
    </row>
    <row r="63" spans="1:24" ht="15.75" x14ac:dyDescent="0.25">
      <c r="B63">
        <v>921</v>
      </c>
      <c r="C63" s="120">
        <v>884</v>
      </c>
      <c r="D63">
        <v>810</v>
      </c>
      <c r="E63" s="1">
        <v>1</v>
      </c>
      <c r="F63" s="9" t="s">
        <v>32</v>
      </c>
      <c r="G63" s="1">
        <v>60</v>
      </c>
      <c r="H63" s="1">
        <v>1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1</v>
      </c>
      <c r="O63" s="1"/>
      <c r="P63" s="1"/>
      <c r="Q63" s="22" t="s">
        <v>91</v>
      </c>
      <c r="R63" s="23" t="s">
        <v>92</v>
      </c>
      <c r="S63" s="1"/>
      <c r="T63" s="11" t="s">
        <v>93</v>
      </c>
    </row>
    <row r="64" spans="1:24" ht="15.75" x14ac:dyDescent="0.25">
      <c r="B64">
        <v>922</v>
      </c>
      <c r="C64" s="120"/>
      <c r="D64">
        <v>811</v>
      </c>
      <c r="E64" s="1">
        <v>2</v>
      </c>
      <c r="F64" s="9" t="s">
        <v>33</v>
      </c>
      <c r="G64" s="1">
        <v>60</v>
      </c>
      <c r="H64" s="1">
        <v>1</v>
      </c>
      <c r="I64" s="1">
        <v>1</v>
      </c>
      <c r="J64" s="1">
        <v>1</v>
      </c>
      <c r="K64" s="1">
        <v>1</v>
      </c>
      <c r="L64" s="1" t="s">
        <v>97</v>
      </c>
      <c r="M64" s="1"/>
      <c r="N64" s="1" t="s">
        <v>96</v>
      </c>
      <c r="O64" s="1"/>
      <c r="P64" s="1"/>
      <c r="Q64" s="22" t="s">
        <v>94</v>
      </c>
      <c r="R64" s="23" t="s">
        <v>95</v>
      </c>
      <c r="S64" s="1"/>
    </row>
    <row r="65" spans="1:20" ht="15.75" x14ac:dyDescent="0.25">
      <c r="B65">
        <v>923</v>
      </c>
      <c r="C65" s="120"/>
      <c r="D65">
        <v>812</v>
      </c>
      <c r="E65" s="1">
        <v>3</v>
      </c>
      <c r="F65" s="9" t="s">
        <v>34</v>
      </c>
      <c r="G65" s="1">
        <v>0</v>
      </c>
      <c r="H65" s="1">
        <v>1</v>
      </c>
      <c r="I65" s="1">
        <v>1</v>
      </c>
      <c r="J65" s="1"/>
      <c r="K65" s="1"/>
      <c r="L65" s="1" t="s">
        <v>98</v>
      </c>
      <c r="M65" s="1"/>
      <c r="N65" s="1"/>
      <c r="O65" s="1"/>
      <c r="P65" s="1"/>
      <c r="Q65" s="22"/>
      <c r="R65" s="23" t="s">
        <v>99</v>
      </c>
      <c r="S65" s="1"/>
      <c r="T65" s="11" t="s">
        <v>100</v>
      </c>
    </row>
    <row r="66" spans="1:20" ht="15.75" x14ac:dyDescent="0.25">
      <c r="B66">
        <v>924</v>
      </c>
      <c r="C66" s="120">
        <v>885</v>
      </c>
      <c r="D66">
        <v>813</v>
      </c>
      <c r="E66" s="1">
        <v>4</v>
      </c>
      <c r="F66" s="9" t="s">
        <v>35</v>
      </c>
      <c r="G66" s="1">
        <v>60</v>
      </c>
      <c r="H66" s="1">
        <v>1</v>
      </c>
      <c r="I66" s="1">
        <v>1</v>
      </c>
      <c r="J66" s="1">
        <v>1</v>
      </c>
      <c r="K66" s="1">
        <v>0</v>
      </c>
      <c r="L66" s="1" t="s">
        <v>97</v>
      </c>
      <c r="M66" s="1"/>
      <c r="N66" s="1" t="s">
        <v>103</v>
      </c>
      <c r="O66" s="1"/>
      <c r="P66" s="1"/>
      <c r="Q66" s="22" t="s">
        <v>101</v>
      </c>
      <c r="R66" s="23" t="s">
        <v>102</v>
      </c>
      <c r="S66" s="1"/>
    </row>
    <row r="67" spans="1:20" ht="31.5" x14ac:dyDescent="0.25">
      <c r="B67">
        <v>925</v>
      </c>
      <c r="C67" s="120">
        <v>886</v>
      </c>
      <c r="D67">
        <v>814</v>
      </c>
      <c r="E67" s="1">
        <v>5</v>
      </c>
      <c r="F67" s="9" t="s">
        <v>105</v>
      </c>
      <c r="G67" s="1">
        <v>60</v>
      </c>
      <c r="H67" s="1">
        <v>1</v>
      </c>
      <c r="I67" s="1">
        <v>1</v>
      </c>
      <c r="J67" s="1">
        <v>1</v>
      </c>
      <c r="K67" s="1">
        <v>0</v>
      </c>
      <c r="L67" s="1" t="s">
        <v>97</v>
      </c>
      <c r="M67" s="1"/>
      <c r="N67" s="132" t="s">
        <v>106</v>
      </c>
      <c r="O67" s="132"/>
      <c r="P67" s="132"/>
      <c r="Q67" s="22" t="s">
        <v>107</v>
      </c>
      <c r="R67" s="23" t="s">
        <v>104</v>
      </c>
      <c r="S67" s="1"/>
    </row>
    <row r="68" spans="1:20" ht="15.75" x14ac:dyDescent="0.25">
      <c r="B68">
        <v>926</v>
      </c>
      <c r="C68" s="120"/>
      <c r="D68">
        <v>815</v>
      </c>
      <c r="E68" s="1">
        <v>6</v>
      </c>
      <c r="F68" s="9" t="s">
        <v>37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  <c r="L68" s="1" t="s">
        <v>97</v>
      </c>
      <c r="M68" s="1"/>
      <c r="N68" s="1">
        <v>0</v>
      </c>
      <c r="O68" s="1"/>
      <c r="P68" s="1"/>
      <c r="Q68" s="22" t="s">
        <v>108</v>
      </c>
      <c r="R68" s="23" t="s">
        <v>109</v>
      </c>
      <c r="S68" s="1"/>
    </row>
    <row r="69" spans="1:20" ht="15.75" x14ac:dyDescent="0.25">
      <c r="B69">
        <v>927</v>
      </c>
      <c r="C69" s="120">
        <v>887</v>
      </c>
      <c r="D69">
        <v>816</v>
      </c>
      <c r="E69" s="1">
        <v>7</v>
      </c>
      <c r="F69" s="9" t="s">
        <v>38</v>
      </c>
      <c r="G69" s="1">
        <v>61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/>
      <c r="N69" s="1" t="s">
        <v>96</v>
      </c>
      <c r="O69" s="1"/>
      <c r="P69" s="1"/>
      <c r="Q69" s="22" t="s">
        <v>110</v>
      </c>
      <c r="R69" s="23" t="s">
        <v>111</v>
      </c>
      <c r="S69" s="1"/>
    </row>
    <row r="70" spans="1:20" ht="15.75" x14ac:dyDescent="0.25">
      <c r="B70">
        <v>928</v>
      </c>
      <c r="C70" s="120"/>
      <c r="D70">
        <v>817</v>
      </c>
      <c r="E70" s="1">
        <v>8</v>
      </c>
      <c r="F70" s="9" t="s">
        <v>39</v>
      </c>
      <c r="G70" s="1">
        <v>60</v>
      </c>
      <c r="H70" s="1">
        <v>1</v>
      </c>
      <c r="I70" s="1">
        <v>1</v>
      </c>
      <c r="J70" s="1">
        <v>1</v>
      </c>
      <c r="K70" s="1">
        <v>0</v>
      </c>
      <c r="L70" s="1" t="s">
        <v>97</v>
      </c>
      <c r="M70" s="1"/>
      <c r="N70" s="1">
        <v>0</v>
      </c>
      <c r="O70" s="1"/>
      <c r="P70" s="1"/>
      <c r="Q70" s="22" t="s">
        <v>112</v>
      </c>
      <c r="R70" s="23" t="s">
        <v>113</v>
      </c>
      <c r="S70" s="1"/>
    </row>
    <row r="71" spans="1:20" ht="15.75" x14ac:dyDescent="0.25">
      <c r="B71">
        <v>929</v>
      </c>
      <c r="C71" s="120">
        <v>888</v>
      </c>
      <c r="D71">
        <v>818</v>
      </c>
      <c r="E71" s="1">
        <v>9</v>
      </c>
      <c r="F71" s="9" t="s">
        <v>18</v>
      </c>
      <c r="G71" s="1">
        <v>60</v>
      </c>
      <c r="H71" s="1">
        <v>1</v>
      </c>
      <c r="I71" s="1">
        <v>1</v>
      </c>
      <c r="J71" s="1">
        <v>1</v>
      </c>
      <c r="K71" s="1">
        <v>0</v>
      </c>
      <c r="L71" s="1" t="s">
        <v>97</v>
      </c>
      <c r="M71" s="1"/>
      <c r="N71" s="1">
        <v>0</v>
      </c>
      <c r="O71" s="1"/>
      <c r="P71" s="1"/>
      <c r="Q71" s="22" t="s">
        <v>115</v>
      </c>
      <c r="R71" s="23" t="s">
        <v>114</v>
      </c>
      <c r="S71" s="1"/>
    </row>
    <row r="72" spans="1:20" ht="15.75" x14ac:dyDescent="0.25">
      <c r="B72">
        <v>930</v>
      </c>
      <c r="C72" s="120">
        <v>889</v>
      </c>
      <c r="D72">
        <v>819</v>
      </c>
      <c r="E72" s="1">
        <v>10</v>
      </c>
      <c r="F72" s="9" t="s">
        <v>40</v>
      </c>
      <c r="G72" s="1">
        <v>60</v>
      </c>
      <c r="H72" s="1">
        <v>1</v>
      </c>
      <c r="I72" s="1">
        <v>1</v>
      </c>
      <c r="J72" s="1">
        <v>1</v>
      </c>
      <c r="K72" s="1" t="s">
        <v>118</v>
      </c>
      <c r="L72" s="1">
        <v>1</v>
      </c>
      <c r="M72" s="1"/>
      <c r="N72" s="132" t="s">
        <v>119</v>
      </c>
      <c r="O72" s="132"/>
      <c r="P72" s="132"/>
      <c r="Q72" s="22" t="s">
        <v>116</v>
      </c>
      <c r="R72" s="24" t="s">
        <v>117</v>
      </c>
      <c r="S72" s="1"/>
    </row>
    <row r="73" spans="1:20" ht="31.5" x14ac:dyDescent="0.25">
      <c r="B73">
        <v>931</v>
      </c>
      <c r="C73" s="120"/>
      <c r="D73">
        <v>820</v>
      </c>
      <c r="E73" s="1">
        <v>11</v>
      </c>
      <c r="F73" s="9" t="s">
        <v>70</v>
      </c>
      <c r="G73" s="1">
        <v>30</v>
      </c>
      <c r="H73" s="1">
        <v>1</v>
      </c>
      <c r="I73" s="1">
        <v>1</v>
      </c>
      <c r="J73" s="1">
        <v>1</v>
      </c>
      <c r="K73" s="1">
        <v>1</v>
      </c>
      <c r="L73" s="1" t="s">
        <v>97</v>
      </c>
      <c r="M73" s="1"/>
      <c r="N73" s="1">
        <v>0</v>
      </c>
      <c r="O73" s="1"/>
      <c r="P73" s="1"/>
      <c r="Q73" s="22" t="s">
        <v>120</v>
      </c>
      <c r="R73" s="23" t="s">
        <v>121</v>
      </c>
      <c r="S73" s="1"/>
    </row>
    <row r="74" spans="1:20" ht="63" x14ac:dyDescent="0.25">
      <c r="B74">
        <v>932</v>
      </c>
      <c r="C74" s="120"/>
      <c r="D74">
        <v>821</v>
      </c>
      <c r="E74" s="1">
        <v>12</v>
      </c>
      <c r="F74" s="9" t="s">
        <v>41</v>
      </c>
      <c r="G74" s="1">
        <v>60</v>
      </c>
      <c r="H74" s="1">
        <v>1</v>
      </c>
      <c r="I74" s="1">
        <v>0</v>
      </c>
      <c r="J74" s="1">
        <v>1</v>
      </c>
      <c r="K74" s="1">
        <v>0</v>
      </c>
      <c r="L74" s="1">
        <v>0</v>
      </c>
      <c r="M74" s="1"/>
      <c r="N74" s="1" t="s">
        <v>96</v>
      </c>
      <c r="O74" s="1"/>
      <c r="P74" s="1"/>
      <c r="Q74" s="22" t="s">
        <v>122</v>
      </c>
      <c r="R74" s="24" t="s">
        <v>123</v>
      </c>
      <c r="S74" s="1"/>
    </row>
    <row r="75" spans="1:20" ht="15.75" x14ac:dyDescent="0.25">
      <c r="B75">
        <v>933</v>
      </c>
      <c r="C75" s="120">
        <v>890</v>
      </c>
      <c r="D75">
        <v>822</v>
      </c>
      <c r="E75" s="1">
        <v>13</v>
      </c>
      <c r="F75" s="9" t="s">
        <v>42</v>
      </c>
      <c r="G75" s="1">
        <v>40</v>
      </c>
      <c r="H75" s="1">
        <v>1</v>
      </c>
      <c r="I75" s="1">
        <v>1</v>
      </c>
      <c r="J75" s="1">
        <v>1</v>
      </c>
      <c r="K75" s="1">
        <v>0</v>
      </c>
      <c r="L75" s="1">
        <v>0</v>
      </c>
      <c r="M75" s="1"/>
      <c r="N75" s="1" t="s">
        <v>126</v>
      </c>
      <c r="O75" s="1"/>
      <c r="P75" s="1"/>
      <c r="Q75" s="22" t="s">
        <v>124</v>
      </c>
      <c r="R75" s="23" t="s">
        <v>125</v>
      </c>
      <c r="S75" s="1"/>
    </row>
    <row r="76" spans="1:20" ht="15.75" x14ac:dyDescent="0.25">
      <c r="B76">
        <v>934</v>
      </c>
      <c r="C76" s="120"/>
      <c r="D76">
        <v>823</v>
      </c>
      <c r="E76" s="1">
        <v>14</v>
      </c>
      <c r="F76" s="9" t="s">
        <v>43</v>
      </c>
      <c r="G76" s="1">
        <v>68</v>
      </c>
      <c r="H76" s="1">
        <v>1</v>
      </c>
      <c r="I76" s="1" t="s">
        <v>130</v>
      </c>
      <c r="J76" s="1">
        <v>1</v>
      </c>
      <c r="K76" s="1" t="s">
        <v>118</v>
      </c>
      <c r="L76" s="1">
        <v>1</v>
      </c>
      <c r="M76" s="1"/>
      <c r="N76" s="1" t="s">
        <v>129</v>
      </c>
      <c r="O76" s="1"/>
      <c r="P76" s="1"/>
      <c r="Q76" s="22" t="s">
        <v>127</v>
      </c>
      <c r="R76" s="23" t="s">
        <v>128</v>
      </c>
      <c r="S76" s="1"/>
    </row>
    <row r="77" spans="1:20" ht="15.75" x14ac:dyDescent="0.25">
      <c r="B77">
        <v>935</v>
      </c>
      <c r="C77" s="120">
        <v>891</v>
      </c>
      <c r="D77">
        <v>824</v>
      </c>
      <c r="E77" s="1">
        <v>15</v>
      </c>
      <c r="F77" s="9" t="s">
        <v>44</v>
      </c>
      <c r="G77" s="1">
        <v>60</v>
      </c>
      <c r="H77" s="1">
        <v>1</v>
      </c>
      <c r="I77" s="1">
        <v>0</v>
      </c>
      <c r="J77" s="1">
        <v>1</v>
      </c>
      <c r="K77" s="1">
        <v>0</v>
      </c>
      <c r="L77" s="1" t="s">
        <v>98</v>
      </c>
      <c r="M77" s="1"/>
      <c r="N77" s="1">
        <v>0</v>
      </c>
      <c r="O77" s="1"/>
      <c r="P77" s="1"/>
      <c r="Q77" s="22" t="s">
        <v>131</v>
      </c>
      <c r="R77" s="23" t="s">
        <v>132</v>
      </c>
      <c r="S77" s="1"/>
    </row>
    <row r="78" spans="1:20" ht="15.75" x14ac:dyDescent="0.25">
      <c r="A78">
        <v>957</v>
      </c>
      <c r="B78">
        <v>936</v>
      </c>
      <c r="C78" s="120">
        <v>892</v>
      </c>
      <c r="D78">
        <v>825</v>
      </c>
      <c r="E78" s="1">
        <v>16</v>
      </c>
      <c r="F78" s="9" t="s">
        <v>45</v>
      </c>
      <c r="G78" s="1">
        <v>30</v>
      </c>
      <c r="H78" s="1">
        <v>1</v>
      </c>
      <c r="I78" s="1">
        <v>1</v>
      </c>
      <c r="J78" s="1">
        <v>1</v>
      </c>
      <c r="K78" s="1">
        <v>0</v>
      </c>
      <c r="L78" s="1">
        <v>0</v>
      </c>
      <c r="M78" s="1"/>
      <c r="N78" s="1" t="s">
        <v>135</v>
      </c>
      <c r="O78" s="1"/>
      <c r="P78" s="1"/>
      <c r="Q78" s="22" t="s">
        <v>134</v>
      </c>
      <c r="R78" s="23" t="s">
        <v>133</v>
      </c>
      <c r="S78" s="1"/>
    </row>
    <row r="79" spans="1:20" ht="15.75" x14ac:dyDescent="0.25">
      <c r="B79">
        <v>937</v>
      </c>
      <c r="C79" s="120"/>
      <c r="D79">
        <v>826</v>
      </c>
      <c r="E79" s="1">
        <v>17</v>
      </c>
      <c r="F79" s="9" t="s">
        <v>19</v>
      </c>
      <c r="G79" s="1">
        <v>60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/>
      <c r="N79" s="1" t="s">
        <v>138</v>
      </c>
      <c r="O79" s="1"/>
      <c r="P79" s="1"/>
      <c r="Q79" s="22" t="s">
        <v>136</v>
      </c>
      <c r="R79" s="23" t="s">
        <v>137</v>
      </c>
      <c r="S79" s="1"/>
    </row>
    <row r="80" spans="1:20" ht="15.75" x14ac:dyDescent="0.25">
      <c r="B80">
        <v>938</v>
      </c>
      <c r="C80" s="120">
        <v>893</v>
      </c>
      <c r="D80">
        <v>827</v>
      </c>
      <c r="E80" s="1">
        <v>18</v>
      </c>
      <c r="F80" s="9" t="s">
        <v>46</v>
      </c>
      <c r="G80" s="1">
        <v>60</v>
      </c>
      <c r="H80" s="1">
        <v>1</v>
      </c>
      <c r="I80" s="1">
        <v>1</v>
      </c>
      <c r="J80" s="1">
        <v>1</v>
      </c>
      <c r="K80" s="1">
        <v>0</v>
      </c>
      <c r="L80" s="1">
        <v>1</v>
      </c>
      <c r="M80" s="1"/>
      <c r="N80" s="1" t="s">
        <v>141</v>
      </c>
      <c r="O80" s="1"/>
      <c r="P80" s="1"/>
      <c r="Q80" s="22" t="s">
        <v>139</v>
      </c>
      <c r="R80" s="23" t="s">
        <v>140</v>
      </c>
      <c r="S80" s="1"/>
    </row>
    <row r="81" spans="1:20" ht="15.75" x14ac:dyDescent="0.25">
      <c r="B81">
        <v>939</v>
      </c>
      <c r="C81" s="120">
        <v>894</v>
      </c>
      <c r="D81">
        <v>828</v>
      </c>
      <c r="E81" s="1">
        <v>19</v>
      </c>
      <c r="F81" s="9" t="s">
        <v>47</v>
      </c>
      <c r="G81" s="1">
        <v>60</v>
      </c>
      <c r="H81" s="1">
        <v>1</v>
      </c>
      <c r="I81" s="1">
        <v>1</v>
      </c>
      <c r="J81" s="1"/>
      <c r="K81" s="1" t="s">
        <v>118</v>
      </c>
      <c r="L81" s="1">
        <v>0</v>
      </c>
      <c r="M81" s="1"/>
      <c r="N81" s="1" t="s">
        <v>144</v>
      </c>
      <c r="O81" s="1"/>
      <c r="P81" s="1"/>
      <c r="Q81" s="22" t="s">
        <v>142</v>
      </c>
      <c r="R81" s="23" t="s">
        <v>143</v>
      </c>
      <c r="S81" s="1"/>
    </row>
    <row r="82" spans="1:20" ht="15.75" x14ac:dyDescent="0.25">
      <c r="B82">
        <v>940</v>
      </c>
      <c r="C82" s="120">
        <v>895</v>
      </c>
      <c r="D82">
        <v>829</v>
      </c>
      <c r="E82" s="1">
        <v>20</v>
      </c>
      <c r="F82" s="9" t="s">
        <v>48</v>
      </c>
      <c r="G82" s="1">
        <v>60</v>
      </c>
      <c r="H82" s="1">
        <v>1</v>
      </c>
      <c r="I82" s="1">
        <v>1</v>
      </c>
      <c r="J82" s="1">
        <v>1</v>
      </c>
      <c r="K82" s="1">
        <v>0</v>
      </c>
      <c r="L82" s="1">
        <v>1</v>
      </c>
      <c r="M82" s="1"/>
      <c r="N82" s="1" t="s">
        <v>96</v>
      </c>
      <c r="O82" s="1"/>
      <c r="P82" s="1"/>
      <c r="Q82" s="22" t="s">
        <v>145</v>
      </c>
      <c r="R82" s="23" t="s">
        <v>146</v>
      </c>
      <c r="S82" s="1"/>
    </row>
    <row r="83" spans="1:20" ht="15.75" x14ac:dyDescent="0.25">
      <c r="B83">
        <v>941</v>
      </c>
      <c r="D83">
        <v>830</v>
      </c>
      <c r="E83" s="1">
        <v>21</v>
      </c>
      <c r="F83" s="9" t="s">
        <v>49</v>
      </c>
      <c r="G83" s="1">
        <v>30</v>
      </c>
      <c r="H83" s="1">
        <v>1</v>
      </c>
      <c r="I83" s="1">
        <v>1</v>
      </c>
      <c r="J83" s="1">
        <v>1</v>
      </c>
      <c r="K83" s="1" t="s">
        <v>118</v>
      </c>
      <c r="L83" s="1">
        <v>0</v>
      </c>
      <c r="M83" s="1"/>
      <c r="N83" s="1" t="s">
        <v>149</v>
      </c>
      <c r="O83" s="1"/>
      <c r="P83" s="1"/>
      <c r="Q83" s="22" t="s">
        <v>147</v>
      </c>
      <c r="R83" s="23" t="s">
        <v>148</v>
      </c>
      <c r="S83" s="1"/>
    </row>
    <row r="84" spans="1:20" ht="15.75" x14ac:dyDescent="0.25">
      <c r="B84">
        <v>942</v>
      </c>
      <c r="C84" s="120">
        <v>896</v>
      </c>
      <c r="D84">
        <v>831</v>
      </c>
      <c r="E84" s="1">
        <v>22</v>
      </c>
      <c r="F84" s="9" t="s">
        <v>50</v>
      </c>
      <c r="G84" s="1">
        <v>60</v>
      </c>
      <c r="H84" s="1">
        <v>1</v>
      </c>
      <c r="I84" s="1">
        <v>1</v>
      </c>
      <c r="J84" s="1">
        <v>0</v>
      </c>
      <c r="K84" s="1"/>
      <c r="L84" s="1" t="s">
        <v>97</v>
      </c>
      <c r="M84" s="1"/>
      <c r="N84" s="1" t="s">
        <v>152</v>
      </c>
      <c r="O84" s="1"/>
      <c r="P84" s="1"/>
      <c r="Q84" s="22" t="s">
        <v>151</v>
      </c>
      <c r="R84" s="23" t="s">
        <v>150</v>
      </c>
      <c r="S84" s="1"/>
    </row>
    <row r="85" spans="1:20" ht="15.75" x14ac:dyDescent="0.25">
      <c r="B85">
        <v>943</v>
      </c>
      <c r="C85" s="120">
        <v>897</v>
      </c>
      <c r="D85">
        <v>832</v>
      </c>
      <c r="E85" s="1">
        <v>23</v>
      </c>
      <c r="F85" s="9" t="s">
        <v>51</v>
      </c>
      <c r="G85" s="1">
        <v>60</v>
      </c>
      <c r="H85" s="1">
        <v>1</v>
      </c>
      <c r="I85" s="1">
        <v>1</v>
      </c>
      <c r="J85" s="1">
        <v>1</v>
      </c>
      <c r="K85" s="1">
        <v>0</v>
      </c>
      <c r="L85" s="1" t="s">
        <v>97</v>
      </c>
      <c r="M85" s="1"/>
      <c r="N85" s="1" t="s">
        <v>96</v>
      </c>
      <c r="O85" s="1"/>
      <c r="P85" s="1"/>
      <c r="Q85" s="22" t="s">
        <v>153</v>
      </c>
      <c r="R85" s="23" t="s">
        <v>154</v>
      </c>
      <c r="S85" s="1"/>
    </row>
    <row r="86" spans="1:20" ht="47.25" x14ac:dyDescent="0.25">
      <c r="B86">
        <v>944</v>
      </c>
      <c r="C86" s="120">
        <v>898</v>
      </c>
      <c r="D86">
        <v>833</v>
      </c>
      <c r="E86" s="1">
        <v>24</v>
      </c>
      <c r="F86" s="9" t="s">
        <v>52</v>
      </c>
      <c r="G86" s="1">
        <v>60</v>
      </c>
      <c r="H86" s="1">
        <v>1</v>
      </c>
      <c r="I86" s="1">
        <v>1</v>
      </c>
      <c r="J86" s="1">
        <v>1</v>
      </c>
      <c r="K86" s="1">
        <v>0</v>
      </c>
      <c r="L86" s="1" t="s">
        <v>97</v>
      </c>
      <c r="M86" s="1"/>
      <c r="N86" s="1" t="s">
        <v>156</v>
      </c>
      <c r="O86" s="1"/>
      <c r="P86" s="1"/>
      <c r="Q86" s="22" t="s">
        <v>155</v>
      </c>
      <c r="R86" s="23" t="s">
        <v>157</v>
      </c>
      <c r="S86" s="1"/>
    </row>
    <row r="87" spans="1:20" ht="15.75" x14ac:dyDescent="0.25">
      <c r="B87">
        <v>945</v>
      </c>
      <c r="C87" s="120">
        <v>899</v>
      </c>
      <c r="D87">
        <v>834</v>
      </c>
      <c r="E87" s="1">
        <v>25</v>
      </c>
      <c r="F87" s="9" t="s">
        <v>53</v>
      </c>
      <c r="G87" s="1">
        <v>60</v>
      </c>
      <c r="H87" s="1">
        <v>1</v>
      </c>
      <c r="I87" s="1">
        <v>1</v>
      </c>
      <c r="J87" s="1">
        <v>1</v>
      </c>
      <c r="K87" s="1">
        <v>1</v>
      </c>
      <c r="L87" s="1" t="s">
        <v>160</v>
      </c>
      <c r="M87" s="1"/>
      <c r="N87" s="1">
        <v>0</v>
      </c>
      <c r="O87" s="1"/>
      <c r="P87" s="1"/>
      <c r="Q87" s="22" t="s">
        <v>158</v>
      </c>
      <c r="R87" s="23" t="s">
        <v>159</v>
      </c>
      <c r="S87" s="1"/>
    </row>
    <row r="88" spans="1:20" ht="15.75" x14ac:dyDescent="0.25">
      <c r="B88">
        <v>946</v>
      </c>
      <c r="C88" s="120"/>
      <c r="D88">
        <v>835</v>
      </c>
      <c r="E88" s="1">
        <v>26</v>
      </c>
      <c r="F88" s="9" t="s">
        <v>20</v>
      </c>
      <c r="G88" s="1">
        <v>60</v>
      </c>
      <c r="H88" s="1">
        <v>1</v>
      </c>
      <c r="I88" s="1">
        <v>1</v>
      </c>
      <c r="J88" s="1">
        <v>1</v>
      </c>
      <c r="K88" s="1">
        <v>0</v>
      </c>
      <c r="L88" s="1">
        <v>1</v>
      </c>
      <c r="M88" s="1"/>
      <c r="N88" s="1" t="s">
        <v>163</v>
      </c>
      <c r="O88" s="1"/>
      <c r="P88" s="1"/>
      <c r="Q88" s="22" t="s">
        <v>161</v>
      </c>
      <c r="R88" s="24" t="s">
        <v>162</v>
      </c>
      <c r="S88" s="1"/>
    </row>
    <row r="89" spans="1:20" ht="15.75" x14ac:dyDescent="0.25">
      <c r="B89">
        <v>947</v>
      </c>
      <c r="C89" s="120">
        <v>900</v>
      </c>
      <c r="D89">
        <v>836</v>
      </c>
      <c r="E89" s="1">
        <v>27</v>
      </c>
      <c r="F89" s="9" t="s">
        <v>54</v>
      </c>
      <c r="G89" s="1">
        <v>60</v>
      </c>
      <c r="H89" s="1">
        <v>1</v>
      </c>
      <c r="I89" s="1" t="s">
        <v>130</v>
      </c>
      <c r="J89" s="1">
        <v>1</v>
      </c>
      <c r="K89" s="1">
        <v>1</v>
      </c>
      <c r="L89" s="1">
        <v>1</v>
      </c>
      <c r="M89" s="1"/>
      <c r="N89" s="1" t="s">
        <v>166</v>
      </c>
      <c r="O89" s="1"/>
      <c r="P89" s="1"/>
      <c r="Q89" s="22" t="s">
        <v>164</v>
      </c>
      <c r="R89" s="24" t="s">
        <v>165</v>
      </c>
      <c r="S89" s="1"/>
    </row>
    <row r="90" spans="1:20" ht="15.75" x14ac:dyDescent="0.25">
      <c r="B90">
        <v>948</v>
      </c>
      <c r="C90" s="120"/>
      <c r="D90">
        <v>837</v>
      </c>
      <c r="E90" s="1">
        <v>28</v>
      </c>
      <c r="F90" s="9" t="s">
        <v>55</v>
      </c>
      <c r="G90" s="1">
        <v>60</v>
      </c>
      <c r="H90" s="1">
        <v>1</v>
      </c>
      <c r="I90" s="1">
        <v>1</v>
      </c>
      <c r="J90" s="1">
        <v>1</v>
      </c>
      <c r="K90" s="1"/>
      <c r="L90" s="1" t="s">
        <v>97</v>
      </c>
      <c r="M90" s="1"/>
      <c r="N90" s="1" t="s">
        <v>169</v>
      </c>
      <c r="O90" s="1"/>
      <c r="P90" s="1"/>
      <c r="Q90" s="22" t="s">
        <v>167</v>
      </c>
      <c r="R90" s="24" t="s">
        <v>168</v>
      </c>
      <c r="S90" s="1"/>
    </row>
    <row r="91" spans="1:20" ht="15.75" x14ac:dyDescent="0.25">
      <c r="B91">
        <v>949</v>
      </c>
      <c r="C91" s="120"/>
      <c r="D91">
        <v>838</v>
      </c>
      <c r="E91" s="1">
        <v>29</v>
      </c>
      <c r="F91" s="9" t="s">
        <v>56</v>
      </c>
      <c r="G91" s="1">
        <v>60</v>
      </c>
      <c r="H91" s="1">
        <v>1</v>
      </c>
      <c r="I91" s="1">
        <v>1</v>
      </c>
      <c r="J91" s="1">
        <v>1</v>
      </c>
      <c r="K91" s="1">
        <v>0</v>
      </c>
      <c r="L91" s="1">
        <v>1</v>
      </c>
      <c r="M91" s="1"/>
      <c r="N91" s="1" t="s">
        <v>96</v>
      </c>
      <c r="O91" s="1"/>
      <c r="P91" s="1"/>
      <c r="Q91" s="22" t="s">
        <v>170</v>
      </c>
      <c r="R91" s="24" t="s">
        <v>171</v>
      </c>
      <c r="S91" s="1"/>
    </row>
    <row r="92" spans="1:20" ht="15.75" x14ac:dyDescent="0.25">
      <c r="A92">
        <v>958</v>
      </c>
      <c r="B92">
        <v>950</v>
      </c>
      <c r="C92" s="120">
        <v>901</v>
      </c>
      <c r="D92">
        <v>839</v>
      </c>
      <c r="E92" s="1">
        <v>30</v>
      </c>
      <c r="F92" s="9" t="s">
        <v>57</v>
      </c>
      <c r="G92" s="1">
        <v>60</v>
      </c>
      <c r="H92" s="1">
        <v>1</v>
      </c>
      <c r="I92" s="1">
        <v>1</v>
      </c>
      <c r="J92" s="1">
        <v>1</v>
      </c>
      <c r="K92" s="1" t="s">
        <v>118</v>
      </c>
      <c r="L92" s="1" t="s">
        <v>97</v>
      </c>
      <c r="M92" s="1"/>
      <c r="N92" s="1">
        <v>0</v>
      </c>
      <c r="O92" s="1"/>
      <c r="P92" s="1"/>
      <c r="Q92" s="22" t="s">
        <v>172</v>
      </c>
      <c r="R92" s="1"/>
      <c r="S92" s="1"/>
    </row>
    <row r="93" spans="1:20" ht="15.75" x14ac:dyDescent="0.25">
      <c r="A93">
        <v>959</v>
      </c>
      <c r="B93">
        <v>951</v>
      </c>
      <c r="C93" s="120">
        <v>902</v>
      </c>
      <c r="D93">
        <v>840</v>
      </c>
      <c r="E93" s="1">
        <v>31</v>
      </c>
      <c r="F93" s="9" t="s">
        <v>58</v>
      </c>
      <c r="G93" s="1">
        <v>60</v>
      </c>
      <c r="H93" s="1">
        <v>1</v>
      </c>
      <c r="I93" s="1">
        <v>1</v>
      </c>
      <c r="J93" s="1">
        <v>1</v>
      </c>
      <c r="K93" s="1">
        <v>0</v>
      </c>
      <c r="L93" s="1">
        <v>1</v>
      </c>
      <c r="M93" s="1"/>
      <c r="N93" s="1">
        <v>0</v>
      </c>
      <c r="O93" s="1"/>
      <c r="P93" s="1"/>
      <c r="Q93" s="22" t="s">
        <v>173</v>
      </c>
      <c r="R93" s="24" t="s">
        <v>174</v>
      </c>
      <c r="S93" s="1"/>
    </row>
    <row r="94" spans="1:20" ht="15.75" x14ac:dyDescent="0.25">
      <c r="B94">
        <v>952</v>
      </c>
      <c r="C94" s="120">
        <v>903</v>
      </c>
      <c r="D94">
        <v>841</v>
      </c>
      <c r="E94" s="1">
        <v>32</v>
      </c>
      <c r="F94" s="9" t="s">
        <v>59</v>
      </c>
      <c r="G94" s="1">
        <v>60</v>
      </c>
      <c r="H94" s="1">
        <v>1</v>
      </c>
      <c r="I94" s="1">
        <v>1</v>
      </c>
      <c r="J94" s="1">
        <v>1</v>
      </c>
      <c r="K94" s="1">
        <v>0</v>
      </c>
      <c r="L94" s="1" t="s">
        <v>97</v>
      </c>
      <c r="M94" s="1"/>
      <c r="N94" s="1" t="s">
        <v>176</v>
      </c>
      <c r="O94" s="1"/>
      <c r="P94" s="1"/>
      <c r="Q94" s="22" t="s">
        <v>175</v>
      </c>
      <c r="R94" s="24" t="s">
        <v>669</v>
      </c>
      <c r="S94" s="1"/>
      <c r="T94" s="11" t="s">
        <v>177</v>
      </c>
    </row>
    <row r="95" spans="1:20" ht="15.75" x14ac:dyDescent="0.25">
      <c r="B95">
        <v>953</v>
      </c>
      <c r="C95" s="120">
        <v>904</v>
      </c>
      <c r="D95">
        <v>842</v>
      </c>
      <c r="E95" s="1">
        <v>33</v>
      </c>
      <c r="F95" s="9" t="s">
        <v>60</v>
      </c>
      <c r="G95" s="1">
        <v>60</v>
      </c>
      <c r="H95" s="1">
        <v>1</v>
      </c>
      <c r="I95" s="1">
        <v>1</v>
      </c>
      <c r="J95" s="1">
        <v>1</v>
      </c>
      <c r="K95" s="1">
        <v>0</v>
      </c>
      <c r="L95" s="1">
        <v>1</v>
      </c>
      <c r="M95" s="1"/>
      <c r="N95" s="1" t="s">
        <v>180</v>
      </c>
      <c r="O95" s="1"/>
      <c r="P95" s="1"/>
      <c r="Q95" s="22" t="s">
        <v>178</v>
      </c>
      <c r="R95" s="24" t="s">
        <v>179</v>
      </c>
      <c r="S95" s="1"/>
    </row>
    <row r="96" spans="1:20" ht="15.75" x14ac:dyDescent="0.25">
      <c r="B96">
        <v>954</v>
      </c>
      <c r="C96" s="120">
        <v>905</v>
      </c>
      <c r="D96">
        <v>843</v>
      </c>
      <c r="E96" s="1">
        <v>34</v>
      </c>
      <c r="F96" s="9" t="s">
        <v>61</v>
      </c>
      <c r="G96" s="1">
        <v>60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/>
      <c r="N96" s="1" t="s">
        <v>166</v>
      </c>
      <c r="O96" s="1"/>
      <c r="P96" s="1"/>
      <c r="Q96" s="22" t="s">
        <v>181</v>
      </c>
      <c r="R96" s="24" t="s">
        <v>182</v>
      </c>
      <c r="S96" s="1"/>
    </row>
    <row r="97" spans="2:19" ht="15.75" x14ac:dyDescent="0.25">
      <c r="B97">
        <v>955</v>
      </c>
      <c r="C97" s="120">
        <v>905</v>
      </c>
      <c r="D97">
        <v>844</v>
      </c>
      <c r="E97" s="1">
        <v>35</v>
      </c>
      <c r="F97" s="9" t="s">
        <v>62</v>
      </c>
      <c r="G97" s="1">
        <v>60</v>
      </c>
      <c r="H97" s="1">
        <v>1</v>
      </c>
      <c r="I97" s="1">
        <v>1</v>
      </c>
      <c r="J97" s="1">
        <v>1</v>
      </c>
      <c r="K97" s="1">
        <v>0</v>
      </c>
      <c r="L97" s="1" t="s">
        <v>97</v>
      </c>
      <c r="M97" s="1"/>
      <c r="N97" s="1" t="s">
        <v>185</v>
      </c>
      <c r="O97" s="1"/>
      <c r="P97" s="1"/>
      <c r="Q97" s="22" t="s">
        <v>183</v>
      </c>
      <c r="R97" s="24" t="s">
        <v>184</v>
      </c>
      <c r="S97" s="1"/>
    </row>
    <row r="98" spans="2:19" ht="15.75" x14ac:dyDescent="0.25">
      <c r="B98">
        <v>956</v>
      </c>
      <c r="D98">
        <v>845</v>
      </c>
      <c r="E98" s="1">
        <v>36</v>
      </c>
      <c r="F98" s="9" t="s">
        <v>63</v>
      </c>
      <c r="G98" s="1">
        <v>30</v>
      </c>
      <c r="H98" s="1">
        <v>1</v>
      </c>
      <c r="I98" s="1">
        <v>1</v>
      </c>
      <c r="J98" s="1">
        <v>0</v>
      </c>
      <c r="K98" s="1">
        <v>1</v>
      </c>
      <c r="L98" s="1">
        <v>0</v>
      </c>
      <c r="M98" s="1"/>
      <c r="N98" s="1">
        <v>0</v>
      </c>
      <c r="O98" s="1"/>
      <c r="P98" s="1"/>
      <c r="Q98" s="22" t="s">
        <v>89</v>
      </c>
      <c r="R98" s="24" t="s">
        <v>90</v>
      </c>
      <c r="S98" s="1"/>
    </row>
    <row r="99" spans="2:19" x14ac:dyDescent="0.25">
      <c r="Q99" s="10"/>
    </row>
    <row r="100" spans="2:19" x14ac:dyDescent="0.25">
      <c r="Q100" s="10"/>
    </row>
    <row r="101" spans="2:19" x14ac:dyDescent="0.25">
      <c r="Q101" s="10"/>
    </row>
    <row r="102" spans="2:19" ht="15.75" x14ac:dyDescent="0.25">
      <c r="F102" s="19"/>
    </row>
    <row r="103" spans="2:19" ht="15.75" x14ac:dyDescent="0.25">
      <c r="F103" s="19"/>
    </row>
    <row r="104" spans="2:19" ht="15.75" x14ac:dyDescent="0.25">
      <c r="F104" s="19"/>
    </row>
    <row r="105" spans="2:19" ht="15.75" x14ac:dyDescent="0.25">
      <c r="F105" s="19"/>
    </row>
    <row r="106" spans="2:19" ht="15.75" x14ac:dyDescent="0.25">
      <c r="F106" s="19"/>
    </row>
    <row r="107" spans="2:19" ht="15.75" x14ac:dyDescent="0.25">
      <c r="F107" s="19"/>
    </row>
    <row r="108" spans="2:19" ht="15.75" x14ac:dyDescent="0.25">
      <c r="F108" s="19"/>
    </row>
    <row r="109" spans="2:19" ht="15.75" x14ac:dyDescent="0.25">
      <c r="F109" s="19"/>
    </row>
    <row r="110" spans="2:19" ht="15.75" x14ac:dyDescent="0.25">
      <c r="F110" s="19"/>
    </row>
    <row r="111" spans="2:19" ht="15.75" x14ac:dyDescent="0.25">
      <c r="F111" s="19"/>
    </row>
    <row r="112" spans="2:19" ht="15.75" x14ac:dyDescent="0.25">
      <c r="F112" s="19"/>
    </row>
    <row r="113" spans="6:6" ht="15.75" x14ac:dyDescent="0.25">
      <c r="F113" s="19"/>
    </row>
    <row r="114" spans="6:6" ht="15.75" x14ac:dyDescent="0.25">
      <c r="F114" s="19"/>
    </row>
    <row r="115" spans="6:6" ht="15.75" x14ac:dyDescent="0.25">
      <c r="F115" s="19"/>
    </row>
    <row r="116" spans="6:6" ht="15.75" x14ac:dyDescent="0.25">
      <c r="F116" s="19"/>
    </row>
    <row r="117" spans="6:6" ht="15.75" x14ac:dyDescent="0.25">
      <c r="F117" s="19"/>
    </row>
    <row r="118" spans="6:6" ht="15.75" x14ac:dyDescent="0.25">
      <c r="F118" s="19"/>
    </row>
    <row r="119" spans="6:6" ht="15.75" x14ac:dyDescent="0.25">
      <c r="F119" s="19"/>
    </row>
    <row r="120" spans="6:6" ht="15.75" x14ac:dyDescent="0.25">
      <c r="F120" s="19"/>
    </row>
    <row r="121" spans="6:6" ht="15.75" x14ac:dyDescent="0.25">
      <c r="F121" s="19"/>
    </row>
    <row r="122" spans="6:6" ht="15.75" x14ac:dyDescent="0.25">
      <c r="F122" s="19"/>
    </row>
    <row r="123" spans="6:6" ht="15.75" x14ac:dyDescent="0.25">
      <c r="F123" s="19"/>
    </row>
    <row r="124" spans="6:6" ht="15.75" x14ac:dyDescent="0.25">
      <c r="F124" s="19"/>
    </row>
    <row r="125" spans="6:6" ht="15.75" x14ac:dyDescent="0.25">
      <c r="F125" s="19"/>
    </row>
    <row r="126" spans="6:6" ht="15.75" x14ac:dyDescent="0.25">
      <c r="F126" s="19"/>
    </row>
    <row r="127" spans="6:6" ht="15.75" x14ac:dyDescent="0.25">
      <c r="F127" s="19"/>
    </row>
    <row r="128" spans="6:6" ht="15.75" x14ac:dyDescent="0.25">
      <c r="F128" s="19"/>
    </row>
    <row r="129" spans="6:6" ht="15.75" x14ac:dyDescent="0.25">
      <c r="F129" s="19"/>
    </row>
    <row r="130" spans="6:6" ht="15.75" x14ac:dyDescent="0.25">
      <c r="F130" s="19"/>
    </row>
    <row r="131" spans="6:6" ht="15.75" x14ac:dyDescent="0.25">
      <c r="F131" s="19"/>
    </row>
    <row r="132" spans="6:6" ht="15.75" x14ac:dyDescent="0.25">
      <c r="F132" s="19"/>
    </row>
    <row r="133" spans="6:6" ht="15.75" x14ac:dyDescent="0.25">
      <c r="F133" s="19"/>
    </row>
    <row r="134" spans="6:6" ht="15.75" x14ac:dyDescent="0.25">
      <c r="F134" s="19"/>
    </row>
    <row r="135" spans="6:6" ht="15.75" x14ac:dyDescent="0.25">
      <c r="F135" s="19"/>
    </row>
    <row r="136" spans="6:6" ht="15.75" x14ac:dyDescent="0.25">
      <c r="F136" s="19"/>
    </row>
    <row r="137" spans="6:6" ht="15.75" x14ac:dyDescent="0.25">
      <c r="F137" s="19"/>
    </row>
    <row r="138" spans="6:6" ht="15.75" x14ac:dyDescent="0.25">
      <c r="F138" s="19"/>
    </row>
    <row r="139" spans="6:6" ht="15.75" x14ac:dyDescent="0.25">
      <c r="F139" s="19"/>
    </row>
    <row r="140" spans="6:6" ht="15.75" x14ac:dyDescent="0.25">
      <c r="F140" s="19"/>
    </row>
    <row r="141" spans="6:6" ht="15.75" x14ac:dyDescent="0.25">
      <c r="F141" s="19"/>
    </row>
    <row r="142" spans="6:6" ht="15.75" x14ac:dyDescent="0.25">
      <c r="F142" s="19"/>
    </row>
    <row r="143" spans="6:6" ht="15.75" x14ac:dyDescent="0.25">
      <c r="F143" s="19"/>
    </row>
    <row r="144" spans="6:6" ht="15.75" x14ac:dyDescent="0.25">
      <c r="F144" s="19"/>
    </row>
    <row r="145" spans="6:7" ht="15.75" x14ac:dyDescent="0.25">
      <c r="F145" s="19"/>
    </row>
    <row r="146" spans="6:7" ht="15.75" x14ac:dyDescent="0.25">
      <c r="F146" s="19"/>
    </row>
    <row r="147" spans="6:7" ht="15.75" x14ac:dyDescent="0.25">
      <c r="F147" s="19"/>
    </row>
    <row r="148" spans="6:7" ht="15.75" x14ac:dyDescent="0.25">
      <c r="F148" s="19"/>
    </row>
    <row r="149" spans="6:7" ht="15.75" x14ac:dyDescent="0.25">
      <c r="F149" s="19"/>
    </row>
    <row r="150" spans="6:7" ht="15.75" x14ac:dyDescent="0.25">
      <c r="F150" s="19"/>
    </row>
    <row r="151" spans="6:7" ht="15.75" x14ac:dyDescent="0.25">
      <c r="F151" s="19"/>
    </row>
    <row r="152" spans="6:7" ht="15.75" x14ac:dyDescent="0.25">
      <c r="F152" s="19"/>
      <c r="G152">
        <f>26*3</f>
        <v>78</v>
      </c>
    </row>
    <row r="153" spans="6:7" ht="15.75" x14ac:dyDescent="0.25">
      <c r="F153" s="19"/>
    </row>
    <row r="154" spans="6:7" ht="15.75" x14ac:dyDescent="0.25">
      <c r="F154" s="19"/>
    </row>
    <row r="155" spans="6:7" ht="15.75" x14ac:dyDescent="0.25">
      <c r="F155" s="19"/>
    </row>
    <row r="156" spans="6:7" ht="15.75" x14ac:dyDescent="0.25">
      <c r="F156" s="19"/>
    </row>
  </sheetData>
  <mergeCells count="2">
    <mergeCell ref="N67:P67"/>
    <mergeCell ref="N72:P72"/>
  </mergeCells>
  <hyperlinks>
    <hyperlink ref="R98" r:id="rId1"/>
    <hyperlink ref="R63" r:id="rId2"/>
    <hyperlink ref="T63" r:id="rId3"/>
    <hyperlink ref="R64" r:id="rId4"/>
    <hyperlink ref="R65" r:id="rId5"/>
    <hyperlink ref="T65" r:id="rId6"/>
    <hyperlink ref="R66" r:id="rId7"/>
    <hyperlink ref="R67" r:id="rId8"/>
    <hyperlink ref="R68" r:id="rId9"/>
    <hyperlink ref="R69" r:id="rId10"/>
    <hyperlink ref="R70" r:id="rId11"/>
    <hyperlink ref="R71" r:id="rId12"/>
    <hyperlink ref="R72" r:id="rId13"/>
    <hyperlink ref="R73" r:id="rId14"/>
    <hyperlink ref="R74" r:id="rId15"/>
    <hyperlink ref="R75" r:id="rId16"/>
    <hyperlink ref="R76" r:id="rId17"/>
    <hyperlink ref="R77" r:id="rId18"/>
    <hyperlink ref="R78" r:id="rId19"/>
    <hyperlink ref="R79" r:id="rId20"/>
    <hyperlink ref="R80" r:id="rId21"/>
    <hyperlink ref="R81" r:id="rId22"/>
    <hyperlink ref="R82" r:id="rId23"/>
    <hyperlink ref="R83" r:id="rId24"/>
    <hyperlink ref="R84" r:id="rId25"/>
    <hyperlink ref="R85" r:id="rId26"/>
    <hyperlink ref="R86" r:id="rId27"/>
    <hyperlink ref="R87" r:id="rId28"/>
    <hyperlink ref="R88" r:id="rId29"/>
    <hyperlink ref="R89" r:id="rId30"/>
    <hyperlink ref="R90" r:id="rId31"/>
    <hyperlink ref="R91" r:id="rId32"/>
    <hyperlink ref="R93" r:id="rId33"/>
    <hyperlink ref="R94" r:id="rId34"/>
    <hyperlink ref="T94" r:id="rId35"/>
    <hyperlink ref="R95" r:id="rId36"/>
    <hyperlink ref="R96" r:id="rId37"/>
    <hyperlink ref="R97" r:id="rId38"/>
  </hyperlinks>
  <pageMargins left="0.25" right="0.25" top="0.75" bottom="0.75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3806"/>
  <sheetViews>
    <sheetView topLeftCell="A726" zoomScale="115" zoomScaleNormal="115" workbookViewId="0">
      <selection activeCell="E734" sqref="E734"/>
    </sheetView>
  </sheetViews>
  <sheetFormatPr defaultRowHeight="15" x14ac:dyDescent="0.25"/>
  <cols>
    <col min="1" max="1" width="9.140625" style="26"/>
    <col min="3" max="3" width="57.7109375" style="7" customWidth="1"/>
    <col min="4" max="4" width="10.5703125" style="7" customWidth="1"/>
    <col min="5" max="5" width="57.7109375" style="7" customWidth="1"/>
    <col min="6" max="6" width="9.5703125" customWidth="1"/>
    <col min="7" max="7" width="9.140625" customWidth="1"/>
    <col min="55" max="55" width="9.140625" style="18"/>
  </cols>
  <sheetData>
    <row r="1" spans="2:85" x14ac:dyDescent="0.25">
      <c r="B1" s="1"/>
      <c r="C1" s="12" t="s">
        <v>16</v>
      </c>
      <c r="D1" s="12"/>
      <c r="E1" s="12"/>
      <c r="F1" s="1"/>
      <c r="G1" s="1">
        <v>1</v>
      </c>
      <c r="H1" s="1">
        <v>2</v>
      </c>
      <c r="I1" s="6">
        <v>3</v>
      </c>
      <c r="J1" s="6">
        <v>4</v>
      </c>
      <c r="K1" s="6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6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6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s="1">
        <v>40</v>
      </c>
      <c r="AU1" s="1">
        <v>41</v>
      </c>
      <c r="AV1" s="1">
        <v>42</v>
      </c>
      <c r="AW1" s="1">
        <v>43</v>
      </c>
      <c r="AX1" s="1">
        <v>44</v>
      </c>
      <c r="AY1" s="1">
        <v>45</v>
      </c>
      <c r="AZ1" s="1">
        <v>46</v>
      </c>
      <c r="BA1" s="1">
        <v>47</v>
      </c>
      <c r="BB1" s="1">
        <v>48</v>
      </c>
      <c r="BC1" s="16">
        <v>49</v>
      </c>
      <c r="BD1" s="1">
        <v>50</v>
      </c>
      <c r="BE1" s="1">
        <v>51</v>
      </c>
      <c r="BF1" s="1">
        <v>52</v>
      </c>
      <c r="BG1" s="1">
        <v>53</v>
      </c>
      <c r="BH1" s="1">
        <v>54</v>
      </c>
      <c r="BI1" s="1">
        <v>55</v>
      </c>
      <c r="BJ1" s="1">
        <v>56</v>
      </c>
      <c r="BK1" s="1">
        <v>57</v>
      </c>
      <c r="BL1" s="1">
        <v>58</v>
      </c>
      <c r="BM1" s="1">
        <v>59</v>
      </c>
      <c r="BN1" s="1">
        <v>60</v>
      </c>
      <c r="BO1" s="1">
        <v>61</v>
      </c>
      <c r="BP1" s="1">
        <v>62</v>
      </c>
      <c r="BQ1" s="1">
        <v>63</v>
      </c>
      <c r="BR1" s="1">
        <v>64</v>
      </c>
      <c r="BS1" s="1">
        <v>65</v>
      </c>
      <c r="BT1" s="1">
        <v>66</v>
      </c>
      <c r="BU1" s="1">
        <v>67</v>
      </c>
      <c r="BV1" s="1">
        <v>68</v>
      </c>
      <c r="BW1" s="1">
        <v>69</v>
      </c>
      <c r="BX1" s="1">
        <v>70</v>
      </c>
      <c r="BY1" s="1">
        <v>71</v>
      </c>
      <c r="BZ1" s="1">
        <v>72</v>
      </c>
      <c r="CA1" s="1">
        <v>73</v>
      </c>
      <c r="CB1" s="1">
        <v>74</v>
      </c>
      <c r="CC1" s="1">
        <v>75</v>
      </c>
      <c r="CD1" s="1">
        <v>76</v>
      </c>
      <c r="CE1" s="1">
        <v>77</v>
      </c>
      <c r="CF1" s="1">
        <v>78</v>
      </c>
      <c r="CG1" s="1">
        <v>79</v>
      </c>
    </row>
    <row r="2" spans="2:85" x14ac:dyDescent="0.25">
      <c r="B2" s="1"/>
      <c r="C2" s="12" t="s">
        <v>17</v>
      </c>
      <c r="D2" s="12"/>
      <c r="E2" s="12"/>
      <c r="F2" s="1"/>
      <c r="G2" s="1"/>
      <c r="H2" s="1"/>
      <c r="I2" s="6"/>
      <c r="J2" s="6"/>
      <c r="K2" s="6"/>
      <c r="L2" s="6"/>
      <c r="M2" s="6"/>
      <c r="N2" s="1"/>
      <c r="O2" s="6"/>
      <c r="P2" s="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6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2:85" ht="15.75" x14ac:dyDescent="0.25">
      <c r="B3" s="1">
        <v>1</v>
      </c>
      <c r="C3" s="9" t="s">
        <v>32</v>
      </c>
      <c r="D3" s="9"/>
      <c r="E3" s="9"/>
      <c r="F3" s="9"/>
      <c r="G3" s="9"/>
      <c r="H3" s="9"/>
      <c r="I3" s="9"/>
      <c r="J3" s="9">
        <v>17</v>
      </c>
      <c r="K3" s="9"/>
      <c r="L3" s="9"/>
      <c r="M3" s="9"/>
      <c r="N3" s="9"/>
      <c r="O3" s="9"/>
      <c r="P3" s="9"/>
      <c r="Q3" s="9">
        <v>45</v>
      </c>
      <c r="R3" s="9"/>
      <c r="S3" s="9"/>
      <c r="T3" s="9"/>
      <c r="U3" s="9"/>
      <c r="V3" s="9"/>
      <c r="W3" s="9"/>
      <c r="X3" s="1"/>
      <c r="Y3" s="1"/>
      <c r="Z3" s="1">
        <v>35</v>
      </c>
      <c r="AA3" s="1"/>
      <c r="AB3" s="16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>
        <v>45</v>
      </c>
      <c r="BQ3" s="1"/>
      <c r="BR3" s="1">
        <v>45</v>
      </c>
      <c r="BS3" s="1"/>
      <c r="BT3" s="1">
        <v>59</v>
      </c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2:85" ht="15.75" x14ac:dyDescent="0.25">
      <c r="B4" s="1">
        <v>2</v>
      </c>
      <c r="C4" s="9" t="s">
        <v>33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"/>
      <c r="Y4" s="1"/>
      <c r="Z4" s="1"/>
      <c r="AA4" s="1"/>
      <c r="AB4" s="16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120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 spans="2:85" ht="30" x14ac:dyDescent="0.25">
      <c r="B5" s="1">
        <v>3</v>
      </c>
      <c r="C5" s="9" t="s">
        <v>34</v>
      </c>
      <c r="D5" s="9"/>
      <c r="E5" s="9"/>
      <c r="F5" s="9"/>
      <c r="G5" s="9">
        <v>5</v>
      </c>
      <c r="H5" s="9"/>
      <c r="I5" s="9">
        <v>149.85</v>
      </c>
      <c r="J5" s="9"/>
      <c r="K5" s="9">
        <v>16.5</v>
      </c>
      <c r="L5" s="9"/>
      <c r="M5" s="9">
        <v>20.399999999999999</v>
      </c>
      <c r="N5" s="9"/>
      <c r="O5" s="9"/>
      <c r="P5" s="9"/>
      <c r="Q5" s="9"/>
      <c r="R5" s="9">
        <v>11.5</v>
      </c>
      <c r="S5" s="9">
        <v>14.66</v>
      </c>
      <c r="T5" s="9">
        <v>14.03</v>
      </c>
      <c r="U5" s="9">
        <v>31.17</v>
      </c>
      <c r="V5" s="9"/>
      <c r="W5" s="9"/>
      <c r="X5" s="1"/>
      <c r="Y5" s="1">
        <v>39</v>
      </c>
      <c r="Z5" s="1">
        <v>20</v>
      </c>
      <c r="AA5" s="1"/>
      <c r="AB5" s="16"/>
      <c r="AC5" s="1"/>
      <c r="AD5" s="1"/>
      <c r="AE5" s="1">
        <v>1.87</v>
      </c>
      <c r="AF5" s="1"/>
      <c r="AG5" s="1"/>
      <c r="AH5" s="1"/>
      <c r="AI5" s="1"/>
      <c r="AJ5" s="1"/>
      <c r="AK5" s="1"/>
      <c r="AL5" s="1"/>
      <c r="AM5" s="1">
        <v>67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>
        <v>21.6</v>
      </c>
      <c r="BE5" s="1">
        <v>50.58</v>
      </c>
      <c r="BF5" s="1">
        <v>32.67</v>
      </c>
      <c r="BG5" s="1"/>
      <c r="BH5" s="1">
        <v>35.130000000000003</v>
      </c>
      <c r="BI5" s="1"/>
      <c r="BJ5" s="1"/>
      <c r="BK5" s="1">
        <v>5.55</v>
      </c>
      <c r="BL5" s="1"/>
      <c r="BM5" s="1"/>
      <c r="BN5" s="1"/>
      <c r="BO5" s="1"/>
      <c r="BP5" s="1"/>
      <c r="BQ5" s="1">
        <v>25.5</v>
      </c>
      <c r="BR5" s="1">
        <v>15.51</v>
      </c>
      <c r="BS5" s="1"/>
      <c r="BT5" s="1"/>
      <c r="BU5" s="1"/>
      <c r="BV5" s="1"/>
      <c r="BW5" s="1"/>
      <c r="BX5" s="12" t="s">
        <v>64</v>
      </c>
      <c r="BY5" s="1"/>
      <c r="BZ5" s="1"/>
      <c r="CA5" s="1"/>
      <c r="CB5" s="1"/>
      <c r="CC5" s="1"/>
      <c r="CD5" s="1"/>
      <c r="CE5" s="1"/>
      <c r="CF5" s="1"/>
      <c r="CG5" s="1"/>
    </row>
    <row r="6" spans="2:85" ht="30" x14ac:dyDescent="0.25">
      <c r="B6" s="1">
        <v>4</v>
      </c>
      <c r="C6" s="9" t="s">
        <v>35</v>
      </c>
      <c r="D6" s="9"/>
      <c r="E6" s="9"/>
      <c r="F6" s="9"/>
      <c r="G6" s="9"/>
      <c r="H6" s="9"/>
      <c r="I6" s="9"/>
      <c r="J6" s="9">
        <v>16.440000000000001</v>
      </c>
      <c r="K6" s="9"/>
      <c r="L6" s="9">
        <v>2.16</v>
      </c>
      <c r="M6" s="9">
        <v>11.28</v>
      </c>
      <c r="N6" s="9">
        <v>8.73</v>
      </c>
      <c r="O6" s="9">
        <v>10.32</v>
      </c>
      <c r="P6" s="9"/>
      <c r="Q6" s="9">
        <v>38.700000000000003</v>
      </c>
      <c r="R6" s="9"/>
      <c r="S6" s="9"/>
      <c r="T6" s="9">
        <v>9.8699999999999992</v>
      </c>
      <c r="U6" s="9"/>
      <c r="V6" s="9"/>
      <c r="W6" s="9">
        <v>5.64</v>
      </c>
      <c r="X6" s="1">
        <v>3.89</v>
      </c>
      <c r="Y6" s="1">
        <v>40.270000000000003</v>
      </c>
      <c r="Z6" s="21"/>
      <c r="AA6" s="1"/>
      <c r="AB6" s="16"/>
      <c r="AC6" s="1">
        <v>1.04</v>
      </c>
      <c r="AD6" s="1">
        <v>4.4400000000000004</v>
      </c>
      <c r="AE6" s="1">
        <v>1.48</v>
      </c>
      <c r="AF6" s="1"/>
      <c r="AG6" s="1">
        <v>9.16</v>
      </c>
      <c r="AH6" s="1">
        <v>3.85</v>
      </c>
      <c r="AI6" s="1"/>
      <c r="AJ6" s="1">
        <v>11.75</v>
      </c>
      <c r="AK6" s="1"/>
      <c r="AL6" s="1"/>
      <c r="AM6" s="1"/>
      <c r="AN6" s="1"/>
      <c r="AO6" s="1">
        <v>11.75</v>
      </c>
      <c r="AP6" s="1">
        <v>2.79</v>
      </c>
      <c r="AQ6" s="12" t="s">
        <v>65</v>
      </c>
      <c r="AR6" s="1"/>
      <c r="AS6" s="1"/>
      <c r="AT6" s="1"/>
      <c r="AU6" s="1">
        <v>9.08</v>
      </c>
      <c r="AV6" s="1"/>
      <c r="AW6" s="1"/>
      <c r="AX6" s="1"/>
      <c r="AY6" s="1">
        <v>22.95</v>
      </c>
      <c r="AZ6" s="1">
        <v>13.26</v>
      </c>
      <c r="BA6" s="1"/>
      <c r="BB6" s="1"/>
      <c r="BC6" s="1"/>
      <c r="BD6" s="1">
        <v>37.36</v>
      </c>
      <c r="BE6" s="1"/>
      <c r="BF6" s="1"/>
      <c r="BG6" s="1">
        <v>15.6</v>
      </c>
      <c r="BH6" s="1"/>
      <c r="BI6" s="1">
        <v>8.9600000000000009</v>
      </c>
      <c r="BJ6" s="1"/>
      <c r="BK6" s="1"/>
      <c r="BL6" s="1"/>
      <c r="BM6" s="1"/>
      <c r="BN6" s="1">
        <v>8.2899999999999991</v>
      </c>
      <c r="BO6" s="1"/>
      <c r="BP6" s="1"/>
      <c r="BQ6" s="1">
        <v>85.02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2:85" ht="15.75" x14ac:dyDescent="0.25">
      <c r="B7" s="1">
        <v>5</v>
      </c>
      <c r="C7" s="9" t="s">
        <v>36</v>
      </c>
      <c r="D7" s="9"/>
      <c r="E7" s="9"/>
      <c r="F7" s="9"/>
      <c r="G7" s="9"/>
      <c r="H7" s="9"/>
      <c r="I7" s="9">
        <v>86.5</v>
      </c>
      <c r="J7" s="9">
        <v>13</v>
      </c>
      <c r="K7" s="9"/>
      <c r="L7" s="9">
        <v>3.5</v>
      </c>
      <c r="M7" s="9">
        <v>11.6</v>
      </c>
      <c r="N7" s="9"/>
      <c r="O7" s="9">
        <v>9</v>
      </c>
      <c r="P7" s="9"/>
      <c r="Q7" s="9"/>
      <c r="R7" s="9"/>
      <c r="S7" s="9">
        <v>15</v>
      </c>
      <c r="T7" s="9">
        <v>13.2</v>
      </c>
      <c r="U7" s="9"/>
      <c r="V7" s="9"/>
      <c r="W7" s="9">
        <v>4.5</v>
      </c>
      <c r="X7" s="1"/>
      <c r="Y7" s="1"/>
      <c r="Z7" s="1">
        <v>15.9</v>
      </c>
      <c r="AA7" s="1">
        <v>88</v>
      </c>
      <c r="AB7" s="16"/>
      <c r="AC7" s="1"/>
      <c r="AD7" s="1"/>
      <c r="AE7" s="1"/>
      <c r="AF7" s="1">
        <v>55</v>
      </c>
      <c r="AG7" s="1">
        <v>8</v>
      </c>
      <c r="AH7" s="1">
        <v>2.9</v>
      </c>
      <c r="AI7" s="1">
        <v>14</v>
      </c>
      <c r="AJ7" s="1">
        <v>17</v>
      </c>
      <c r="AK7" s="1"/>
      <c r="AL7" s="1">
        <v>48</v>
      </c>
      <c r="AM7" s="1">
        <v>85</v>
      </c>
      <c r="AN7" s="1"/>
      <c r="AO7" s="1">
        <v>17</v>
      </c>
      <c r="AP7" s="1"/>
      <c r="AQ7" s="1">
        <v>0.09</v>
      </c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>
        <v>102</v>
      </c>
      <c r="BE7" s="1">
        <v>78.599999999999994</v>
      </c>
      <c r="BF7" s="1">
        <v>33.799999999999997</v>
      </c>
      <c r="BG7" s="1"/>
      <c r="BH7" s="1">
        <v>36</v>
      </c>
      <c r="BI7" s="1"/>
      <c r="BJ7" s="1"/>
      <c r="BK7" s="1"/>
      <c r="BL7" s="1">
        <v>8</v>
      </c>
      <c r="BM7" s="1">
        <v>162</v>
      </c>
      <c r="BN7" s="1">
        <v>5.8</v>
      </c>
      <c r="BO7" s="1">
        <v>13.6</v>
      </c>
      <c r="BP7" s="1">
        <v>21</v>
      </c>
      <c r="BQ7" s="1">
        <v>35</v>
      </c>
      <c r="BR7" s="1"/>
      <c r="BS7" s="1"/>
      <c r="BT7" s="1"/>
      <c r="BU7" s="1"/>
      <c r="BV7" s="1"/>
      <c r="BW7" s="1"/>
      <c r="BX7" s="1"/>
      <c r="BY7" s="1">
        <v>7.8</v>
      </c>
      <c r="BZ7" s="1"/>
      <c r="CA7" s="1"/>
      <c r="CB7" s="1"/>
      <c r="CC7" s="1"/>
      <c r="CD7" s="1"/>
      <c r="CE7" s="1"/>
      <c r="CF7" s="1"/>
      <c r="CG7" s="1"/>
    </row>
    <row r="8" spans="2:85" ht="15.75" x14ac:dyDescent="0.25">
      <c r="B8" s="1">
        <v>6</v>
      </c>
      <c r="C8" s="9" t="s">
        <v>37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"/>
      <c r="Y8" s="1"/>
      <c r="Z8" s="1"/>
      <c r="AA8" s="1"/>
      <c r="AB8" s="16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>
        <v>560</v>
      </c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 spans="2:85" ht="15.75" x14ac:dyDescent="0.25">
      <c r="B9" s="1">
        <v>7</v>
      </c>
      <c r="C9" s="9" t="s">
        <v>38</v>
      </c>
      <c r="D9" s="9"/>
      <c r="E9" s="9"/>
      <c r="F9" s="9"/>
      <c r="G9" s="9">
        <v>6.7</v>
      </c>
      <c r="H9" s="9"/>
      <c r="I9" s="9"/>
      <c r="J9" s="9"/>
      <c r="K9" s="9"/>
      <c r="L9" s="9" t="s">
        <v>66</v>
      </c>
      <c r="M9" s="9">
        <v>14.9</v>
      </c>
      <c r="N9" s="9"/>
      <c r="O9" s="9"/>
      <c r="P9" s="9"/>
      <c r="Q9" s="9"/>
      <c r="R9" s="9">
        <v>18</v>
      </c>
      <c r="S9" s="9">
        <v>18.899999999999999</v>
      </c>
      <c r="T9" s="9">
        <v>9.8000000000000007</v>
      </c>
      <c r="U9" s="9"/>
      <c r="V9" s="9"/>
      <c r="W9" s="9"/>
      <c r="X9" s="1">
        <v>39.799999999999997</v>
      </c>
      <c r="Y9" s="1"/>
      <c r="Z9" s="1" t="s">
        <v>67</v>
      </c>
      <c r="AA9" s="1"/>
      <c r="AB9" s="16"/>
      <c r="AC9" s="1"/>
      <c r="AD9" s="1"/>
      <c r="AE9" s="1"/>
      <c r="AF9" s="1"/>
      <c r="AG9" s="1"/>
      <c r="AH9" s="1"/>
      <c r="AI9" s="1">
        <v>14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>
        <v>5.8</v>
      </c>
      <c r="BF9" s="1"/>
      <c r="BG9" s="1"/>
      <c r="BH9" s="1"/>
      <c r="BI9" s="1"/>
      <c r="BJ9" s="1"/>
      <c r="BK9" s="1"/>
      <c r="BL9" s="1"/>
      <c r="BM9" s="1"/>
      <c r="BN9" s="1">
        <v>5.8</v>
      </c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 spans="2:85" ht="15.75" x14ac:dyDescent="0.25">
      <c r="B10" s="1">
        <v>8</v>
      </c>
      <c r="C10" s="9" t="s">
        <v>39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"/>
      <c r="Y10" s="1"/>
      <c r="Z10" s="1"/>
      <c r="AA10" s="1"/>
      <c r="AB10" s="16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 t="s">
        <v>68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 spans="2:85" ht="15.75" x14ac:dyDescent="0.25">
      <c r="B11" s="1">
        <v>9</v>
      </c>
      <c r="C11" s="9" t="s">
        <v>18</v>
      </c>
      <c r="D11" s="9"/>
      <c r="E11" s="9"/>
      <c r="F11" s="9"/>
      <c r="G11" s="9">
        <v>21.56</v>
      </c>
      <c r="H11" s="9"/>
      <c r="I11" s="9">
        <v>204.6</v>
      </c>
      <c r="J11" s="9"/>
      <c r="K11" s="9"/>
      <c r="L11" s="9">
        <v>3.97</v>
      </c>
      <c r="M11" s="9"/>
      <c r="N11" s="9">
        <v>15.11</v>
      </c>
      <c r="O11" s="9">
        <v>11.07</v>
      </c>
      <c r="P11" s="9"/>
      <c r="Q11" s="9"/>
      <c r="R11" s="9"/>
      <c r="S11" s="9">
        <v>28.6</v>
      </c>
      <c r="T11" s="9">
        <v>20.9</v>
      </c>
      <c r="U11" s="9"/>
      <c r="V11" s="9"/>
      <c r="W11" s="9"/>
      <c r="X11" s="1"/>
      <c r="Y11" s="1"/>
      <c r="Z11" s="1">
        <v>28.9</v>
      </c>
      <c r="AA11" s="1"/>
      <c r="AB11" s="16"/>
      <c r="AC11" s="1">
        <v>1.74</v>
      </c>
      <c r="AD11" s="1">
        <v>2.5</v>
      </c>
      <c r="AE11" s="1">
        <v>2.6</v>
      </c>
      <c r="AF11" s="1"/>
      <c r="AG11" s="1">
        <v>23.17</v>
      </c>
      <c r="AH11" s="1">
        <v>6.2</v>
      </c>
      <c r="AI11" s="1"/>
      <c r="AJ11" s="1"/>
      <c r="AK11" s="1"/>
      <c r="AL11" s="1"/>
      <c r="AM11" s="1">
        <v>166.28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47.3</v>
      </c>
      <c r="BE11" s="1"/>
      <c r="BF11" s="1"/>
      <c r="BG11" s="1"/>
      <c r="BH11" s="1"/>
      <c r="BI11" s="1"/>
      <c r="BJ11" s="1"/>
      <c r="BK11" s="1"/>
      <c r="BL11" s="1"/>
      <c r="BM11" s="1"/>
      <c r="BN11" s="1">
        <v>7.39</v>
      </c>
      <c r="BO11" s="1"/>
      <c r="BP11" s="1"/>
      <c r="BQ11" s="1">
        <v>26.11</v>
      </c>
      <c r="BR11" s="1"/>
      <c r="BS11" s="1"/>
      <c r="BT11" s="1"/>
      <c r="BU11" s="1"/>
      <c r="BV11" s="1"/>
      <c r="BW11" s="1">
        <v>35</v>
      </c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 spans="2:85" ht="30" x14ac:dyDescent="0.25">
      <c r="B12" s="1">
        <v>10</v>
      </c>
      <c r="C12" s="9" t="s">
        <v>40</v>
      </c>
      <c r="D12" s="9"/>
      <c r="E12" s="9"/>
      <c r="F12" s="9"/>
      <c r="G12" s="9"/>
      <c r="H12" s="9"/>
      <c r="I12" s="9"/>
      <c r="J12" s="9">
        <v>17.399999999999999</v>
      </c>
      <c r="K12" s="9"/>
      <c r="L12" s="9"/>
      <c r="M12" s="9">
        <v>14.55</v>
      </c>
      <c r="N12" s="9">
        <v>16.100000000000001</v>
      </c>
      <c r="O12" s="9"/>
      <c r="P12" s="20"/>
      <c r="Q12" s="9">
        <v>59.76</v>
      </c>
      <c r="R12" s="9"/>
      <c r="S12" s="9"/>
      <c r="T12" s="9">
        <v>14.88</v>
      </c>
      <c r="U12" s="9">
        <v>66.239999999999995</v>
      </c>
      <c r="V12" s="9"/>
      <c r="W12" s="9">
        <v>9.84</v>
      </c>
      <c r="X12" s="9"/>
      <c r="Y12" s="1">
        <v>47.04</v>
      </c>
      <c r="Z12" s="1">
        <v>23.52</v>
      </c>
      <c r="AA12" s="1"/>
      <c r="AB12" s="16"/>
      <c r="AC12" s="1"/>
      <c r="AD12" s="1"/>
      <c r="AE12" s="1"/>
      <c r="AF12" s="1">
        <v>54.3</v>
      </c>
      <c r="AG12" s="1"/>
      <c r="AH12" s="1"/>
      <c r="AI12" s="1">
        <v>25.44</v>
      </c>
      <c r="AJ12" s="1">
        <v>14.4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>
        <v>194.4</v>
      </c>
      <c r="BG12" s="1"/>
      <c r="BH12" s="1"/>
      <c r="BI12" s="1"/>
      <c r="BJ12" s="1"/>
      <c r="BK12" s="1">
        <v>9.2799999999999994</v>
      </c>
      <c r="BL12" s="1">
        <v>10.8</v>
      </c>
      <c r="BM12" s="1"/>
      <c r="BN12" s="1">
        <v>9.36</v>
      </c>
      <c r="BO12" s="1"/>
      <c r="BP12" s="1">
        <v>23.76</v>
      </c>
      <c r="BQ12" s="1">
        <v>28.32</v>
      </c>
      <c r="BR12" s="1"/>
      <c r="BS12" s="1"/>
      <c r="BT12" s="1"/>
      <c r="BU12" s="1"/>
      <c r="BV12" s="1"/>
      <c r="BW12" s="1"/>
      <c r="BX12" s="1">
        <v>32.76</v>
      </c>
      <c r="BY12" s="12" t="s">
        <v>69</v>
      </c>
      <c r="BZ12" s="1"/>
      <c r="CA12" s="1">
        <v>3.86</v>
      </c>
      <c r="CB12" s="1">
        <v>3.69</v>
      </c>
      <c r="CC12" s="1"/>
      <c r="CD12" s="1">
        <v>3.69</v>
      </c>
      <c r="CE12" s="1">
        <v>3.69</v>
      </c>
      <c r="CF12" s="1"/>
      <c r="CG12" s="1"/>
    </row>
    <row r="13" spans="2:85" ht="15.75" x14ac:dyDescent="0.25">
      <c r="B13" s="1">
        <v>11</v>
      </c>
      <c r="C13" s="9" t="s">
        <v>70</v>
      </c>
      <c r="D13" s="9"/>
      <c r="E13" s="9"/>
      <c r="F13" s="9"/>
      <c r="G13" s="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"/>
      <c r="Y13" s="1"/>
      <c r="Z13" s="1"/>
      <c r="AA13" s="1"/>
      <c r="AB13" s="16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>
        <v>10.11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>
        <v>9</v>
      </c>
      <c r="BM13" s="1"/>
      <c r="BN13" s="1">
        <v>8.15</v>
      </c>
      <c r="BO13" s="1"/>
      <c r="BP13" s="1"/>
      <c r="BQ13" s="1"/>
      <c r="BR13" s="1"/>
      <c r="BS13" s="1"/>
      <c r="BT13" s="1"/>
      <c r="BU13" s="1"/>
      <c r="BV13" s="1"/>
      <c r="BW13" s="1"/>
      <c r="BX13" s="1">
        <v>40</v>
      </c>
      <c r="BY13" s="1"/>
      <c r="BZ13" s="1"/>
      <c r="CA13" s="1"/>
      <c r="CB13" s="1"/>
      <c r="CC13" s="1"/>
      <c r="CD13" s="1"/>
      <c r="CE13" s="1"/>
      <c r="CF13" s="1"/>
      <c r="CG13" s="1"/>
    </row>
    <row r="14" spans="2:85" ht="31.5" x14ac:dyDescent="0.25">
      <c r="B14" s="1">
        <v>12</v>
      </c>
      <c r="C14" s="9" t="s">
        <v>41</v>
      </c>
      <c r="D14" s="9"/>
      <c r="E14" s="9"/>
      <c r="F14" s="9"/>
      <c r="G14" s="9"/>
      <c r="H14" s="9"/>
      <c r="I14" s="9">
        <v>63</v>
      </c>
      <c r="J14" s="9"/>
      <c r="K14" s="9"/>
      <c r="L14" s="9"/>
      <c r="M14" s="9">
        <v>15.8</v>
      </c>
      <c r="N14" s="9"/>
      <c r="O14" s="9"/>
      <c r="P14" s="9"/>
      <c r="Q14" s="9"/>
      <c r="R14" s="9"/>
      <c r="S14" s="9">
        <v>10.3</v>
      </c>
      <c r="T14" s="9">
        <v>9.1999999999999993</v>
      </c>
      <c r="U14" s="9"/>
      <c r="V14" s="9"/>
      <c r="W14" s="9">
        <v>3.5</v>
      </c>
      <c r="X14" s="1">
        <v>2.5</v>
      </c>
      <c r="Y14" s="1"/>
      <c r="Z14" s="1"/>
      <c r="AA14" s="1"/>
      <c r="AB14" s="16"/>
      <c r="AC14" s="1">
        <v>2.2999999999999998</v>
      </c>
      <c r="AD14" s="1">
        <v>1.55</v>
      </c>
      <c r="AE14" s="1"/>
      <c r="AF14" s="1"/>
      <c r="AG14" s="1">
        <v>7</v>
      </c>
      <c r="AH14" s="1">
        <v>3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2:85" ht="15.75" x14ac:dyDescent="0.25">
      <c r="B15" s="1">
        <v>13</v>
      </c>
      <c r="C15" s="9" t="s">
        <v>42</v>
      </c>
      <c r="D15" s="9"/>
      <c r="E15" s="9"/>
      <c r="F15" s="9"/>
      <c r="G15" s="9"/>
      <c r="H15" s="9"/>
      <c r="I15" s="9"/>
      <c r="J15" s="9"/>
      <c r="K15" s="9"/>
      <c r="L15" s="9">
        <v>3.86</v>
      </c>
      <c r="M15" s="9"/>
      <c r="N15" s="9"/>
      <c r="O15" s="9">
        <v>12.88</v>
      </c>
      <c r="P15" s="9"/>
      <c r="Q15" s="9"/>
      <c r="R15" s="9"/>
      <c r="S15" s="9"/>
      <c r="T15" s="9"/>
      <c r="U15" s="9"/>
      <c r="V15" s="9"/>
      <c r="W15" s="9">
        <v>6.05</v>
      </c>
      <c r="X15" s="1">
        <v>5.15</v>
      </c>
      <c r="Y15" s="1"/>
      <c r="Z15" s="21"/>
      <c r="AA15" s="1"/>
      <c r="AB15" s="16"/>
      <c r="AC15" s="1">
        <v>2.29</v>
      </c>
      <c r="AD15" s="1">
        <v>4.6399999999999997</v>
      </c>
      <c r="AE15" s="1"/>
      <c r="AF15" s="1"/>
      <c r="AG15" s="1">
        <v>9.66</v>
      </c>
      <c r="AH15" s="1">
        <v>3.86</v>
      </c>
      <c r="AI15" s="1"/>
      <c r="AJ15" s="1"/>
      <c r="AK15" s="1"/>
      <c r="AL15" s="1"/>
      <c r="AM15" s="1">
        <v>70.8</v>
      </c>
      <c r="AN15" s="1">
        <v>1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>
        <v>24.8</v>
      </c>
      <c r="BE15" s="1"/>
      <c r="BF15" s="1"/>
      <c r="BG15" s="1"/>
      <c r="BH15" s="1"/>
      <c r="BI15" s="1"/>
      <c r="BJ15" s="1"/>
      <c r="BK15" s="1"/>
      <c r="BL15" s="1"/>
      <c r="BM15" s="1"/>
      <c r="BN15" s="1">
        <v>9.1999999999999993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>
        <v>91.74</v>
      </c>
      <c r="CD15" s="1"/>
      <c r="CE15" s="1"/>
      <c r="CF15" s="1">
        <v>99.02</v>
      </c>
      <c r="CG15" s="1"/>
    </row>
    <row r="16" spans="2:85" ht="15.75" x14ac:dyDescent="0.25">
      <c r="B16" s="1">
        <v>14</v>
      </c>
      <c r="C16" s="9" t="s">
        <v>43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"/>
      <c r="Y16" s="1"/>
      <c r="Z16" s="1"/>
      <c r="AA16" s="1"/>
      <c r="AB16" s="16"/>
      <c r="AC16" s="1"/>
      <c r="AD16" s="1"/>
      <c r="AE16" s="1">
        <v>1.87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2:85" ht="15.75" x14ac:dyDescent="0.25">
      <c r="B17" s="1">
        <v>15</v>
      </c>
      <c r="C17" s="9" t="s">
        <v>44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20</v>
      </c>
      <c r="R17" s="9"/>
      <c r="S17" s="9"/>
      <c r="T17" s="9"/>
      <c r="U17" s="9"/>
      <c r="V17" s="9"/>
      <c r="W17" s="9"/>
      <c r="X17" s="1"/>
      <c r="Y17" s="1"/>
      <c r="Z17" s="1"/>
      <c r="AA17" s="1"/>
      <c r="AB17" s="16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>
        <v>7.0000000000000007E-2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2:85" ht="15.75" x14ac:dyDescent="0.25">
      <c r="B18" s="1">
        <v>16</v>
      </c>
      <c r="C18" s="9" t="s">
        <v>45</v>
      </c>
      <c r="D18" s="9"/>
      <c r="E18" s="9"/>
      <c r="F18" s="9"/>
      <c r="G18" s="9"/>
      <c r="H18" s="9"/>
      <c r="I18" s="9"/>
      <c r="J18" s="9">
        <v>28</v>
      </c>
      <c r="K18" s="9"/>
      <c r="L18" s="9"/>
      <c r="M18" s="9"/>
      <c r="N18" s="9">
        <v>17</v>
      </c>
      <c r="O18" s="9"/>
      <c r="P18" s="9"/>
      <c r="Q18" s="9"/>
      <c r="R18" s="9"/>
      <c r="S18" s="9">
        <v>26.7</v>
      </c>
      <c r="T18" s="9">
        <v>16.5</v>
      </c>
      <c r="U18" s="9"/>
      <c r="V18" s="9"/>
      <c r="W18" s="9"/>
      <c r="X18" s="1"/>
      <c r="Y18" s="1">
        <v>160</v>
      </c>
      <c r="Z18" s="1"/>
      <c r="AA18" s="1"/>
      <c r="AB18" s="16"/>
      <c r="AC18" s="1"/>
      <c r="AD18" s="1"/>
      <c r="AE18" s="1"/>
      <c r="AF18" s="1"/>
      <c r="AG18" s="1"/>
      <c r="AH18" s="1"/>
      <c r="AI18" s="1"/>
      <c r="AJ18" s="1"/>
      <c r="AK18" s="1"/>
      <c r="AL18" s="1">
        <v>48</v>
      </c>
      <c r="AM18" s="1"/>
      <c r="AN18" s="1">
        <v>17</v>
      </c>
      <c r="AO18" s="1"/>
      <c r="AP18" s="1">
        <v>3.75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v>1450</v>
      </c>
      <c r="BB18" s="1"/>
      <c r="BC18" s="1"/>
      <c r="BD18" s="1">
        <v>26.7</v>
      </c>
      <c r="BE18" s="1"/>
      <c r="BF18" s="1"/>
      <c r="BG18" s="1"/>
      <c r="BH18" s="1">
        <v>55</v>
      </c>
      <c r="BI18" s="1"/>
      <c r="BJ18" s="1"/>
      <c r="BK18" s="1">
        <v>18</v>
      </c>
      <c r="BL18" s="1"/>
      <c r="BM18" s="1"/>
      <c r="BN18" s="1"/>
      <c r="BO18" s="1"/>
      <c r="BP18" s="1">
        <v>42</v>
      </c>
      <c r="BQ18" s="1"/>
      <c r="BR18" s="1"/>
      <c r="BS18" s="1"/>
      <c r="BT18" s="1"/>
      <c r="BU18" s="1">
        <v>66</v>
      </c>
      <c r="BV18" s="1">
        <v>55</v>
      </c>
      <c r="BW18" s="1">
        <v>66</v>
      </c>
      <c r="BX18" s="1"/>
      <c r="BY18" s="1"/>
      <c r="BZ18" s="1">
        <v>3.9</v>
      </c>
      <c r="CA18" s="1"/>
      <c r="CB18" s="1"/>
      <c r="CC18" s="1">
        <v>110</v>
      </c>
      <c r="CD18" s="1"/>
      <c r="CE18" s="1"/>
      <c r="CF18" s="1">
        <v>85</v>
      </c>
      <c r="CG18" s="1"/>
    </row>
    <row r="19" spans="2:85" ht="15.75" x14ac:dyDescent="0.25">
      <c r="B19" s="1">
        <v>17</v>
      </c>
      <c r="C19" s="9" t="s">
        <v>19</v>
      </c>
      <c r="D19" s="9"/>
      <c r="E19" s="9"/>
      <c r="F19" s="9"/>
      <c r="G19" s="9"/>
      <c r="H19" s="9"/>
      <c r="I19" s="9">
        <v>126.5</v>
      </c>
      <c r="J19" s="9"/>
      <c r="K19" s="9"/>
      <c r="L19" s="9"/>
      <c r="M19" s="9"/>
      <c r="N19" s="9"/>
      <c r="O19" s="9">
        <v>23.4</v>
      </c>
      <c r="P19" s="9"/>
      <c r="Q19" s="9"/>
      <c r="R19" s="9"/>
      <c r="S19" s="9"/>
      <c r="T19" s="9"/>
      <c r="U19" s="9"/>
      <c r="V19" s="9"/>
      <c r="W19" s="9"/>
      <c r="X19" s="1"/>
      <c r="Y19" s="1">
        <v>28.1</v>
      </c>
      <c r="Z19" s="1"/>
      <c r="AA19" s="1"/>
      <c r="AB19" s="16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>
        <v>91</v>
      </c>
      <c r="AN19" s="1"/>
      <c r="AO19" s="1"/>
      <c r="AP19" s="1">
        <v>3</v>
      </c>
      <c r="AQ19" s="1"/>
      <c r="AR19" s="1"/>
      <c r="AS19" s="1"/>
      <c r="AT19" s="1"/>
      <c r="AU19" s="1"/>
      <c r="AV19" s="1">
        <v>7</v>
      </c>
      <c r="AW19" s="1">
        <v>7</v>
      </c>
      <c r="AX19" s="1">
        <v>7</v>
      </c>
      <c r="AY19" s="1"/>
      <c r="AZ19" s="1"/>
      <c r="BA19" s="1"/>
      <c r="BB19" s="1"/>
      <c r="BC19" s="1"/>
      <c r="BD19" s="1"/>
      <c r="BE19" s="1"/>
      <c r="BF19" s="1">
        <v>91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>
        <v>26.3</v>
      </c>
      <c r="BR19" s="1"/>
      <c r="BS19" s="1"/>
      <c r="BT19" s="1"/>
      <c r="BU19" s="1"/>
      <c r="BV19" s="1">
        <v>60.95</v>
      </c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2:85" ht="31.5" x14ac:dyDescent="0.25">
      <c r="B20" s="1">
        <v>18</v>
      </c>
      <c r="C20" s="9" t="s">
        <v>46</v>
      </c>
      <c r="D20" s="9"/>
      <c r="E20" s="9"/>
      <c r="F20" s="9"/>
      <c r="G20" s="9"/>
      <c r="H20" s="9"/>
      <c r="I20" s="9"/>
      <c r="J20" s="9"/>
      <c r="K20" s="9"/>
      <c r="L20" s="9">
        <v>4.3499999999999996</v>
      </c>
      <c r="M20" s="9">
        <v>15.9</v>
      </c>
      <c r="N20" s="9">
        <v>10.35</v>
      </c>
      <c r="O20" s="9">
        <v>9.3000000000000007</v>
      </c>
      <c r="P20" s="9"/>
      <c r="Q20" s="9">
        <v>57.6</v>
      </c>
      <c r="R20" s="9"/>
      <c r="S20" s="9"/>
      <c r="T20" s="9" t="s">
        <v>71</v>
      </c>
      <c r="U20" s="9"/>
      <c r="V20" s="9"/>
      <c r="W20" s="9"/>
      <c r="X20" s="1"/>
      <c r="Y20" s="1">
        <v>27.8</v>
      </c>
      <c r="Z20" s="5" t="s">
        <v>72</v>
      </c>
      <c r="AA20" s="1"/>
      <c r="AB20" s="16"/>
      <c r="AC20" s="1">
        <v>1.9</v>
      </c>
      <c r="AD20" s="1" t="s">
        <v>73</v>
      </c>
      <c r="AE20" s="1"/>
      <c r="AF20" s="1">
        <v>65.5</v>
      </c>
      <c r="AG20" s="1">
        <v>11.6</v>
      </c>
      <c r="AH20" s="1">
        <v>2.4500000000000002</v>
      </c>
      <c r="AI20" s="1">
        <v>32.799999999999997</v>
      </c>
      <c r="AJ20" s="1"/>
      <c r="AK20" s="1"/>
      <c r="AL20" s="1">
        <v>44.2</v>
      </c>
      <c r="AM20" s="1"/>
      <c r="AN20" s="1"/>
      <c r="AO20" s="1"/>
      <c r="AP20" s="1">
        <v>2.79</v>
      </c>
      <c r="AQ20" s="1">
        <v>0.11</v>
      </c>
      <c r="AR20" s="1">
        <v>0.35</v>
      </c>
      <c r="AS20" s="1"/>
      <c r="AT20" s="1"/>
      <c r="AU20" s="1"/>
      <c r="AV20" s="1"/>
      <c r="AW20" s="1"/>
      <c r="AX20" s="1"/>
      <c r="AY20" s="1">
        <v>0.19</v>
      </c>
      <c r="AZ20" s="1">
        <v>7</v>
      </c>
      <c r="BA20" s="1"/>
      <c r="BB20" s="1" t="s">
        <v>74</v>
      </c>
      <c r="BC20" s="1"/>
      <c r="BD20" s="1">
        <v>39.75</v>
      </c>
      <c r="BE20" s="1"/>
      <c r="BF20" s="1"/>
      <c r="BG20" s="1">
        <v>14.8</v>
      </c>
      <c r="BH20" s="1"/>
      <c r="BI20" s="1">
        <v>6.09</v>
      </c>
      <c r="BJ20" s="1">
        <v>4.4000000000000004</v>
      </c>
      <c r="BK20" s="1"/>
      <c r="BL20" s="1"/>
      <c r="BM20" s="1"/>
      <c r="BN20" s="1"/>
      <c r="BO20" s="1">
        <v>12.45</v>
      </c>
      <c r="BP20" s="1">
        <v>22.8</v>
      </c>
      <c r="BQ20" s="1"/>
      <c r="BR20" s="1"/>
      <c r="BS20" s="1"/>
      <c r="BT20" s="1">
        <v>3.8</v>
      </c>
      <c r="BU20" s="1"/>
      <c r="BV20" s="1"/>
      <c r="BW20" s="1"/>
      <c r="BX20" s="1">
        <v>68.5</v>
      </c>
      <c r="BY20" s="1"/>
      <c r="BZ20" s="1"/>
      <c r="CA20" s="1"/>
      <c r="CB20" s="1"/>
      <c r="CC20" s="1">
        <v>85</v>
      </c>
      <c r="CD20" s="1"/>
      <c r="CE20" s="1"/>
      <c r="CF20" s="1">
        <v>70.7</v>
      </c>
      <c r="CG20" s="1"/>
    </row>
    <row r="21" spans="2:85" ht="15.75" x14ac:dyDescent="0.25">
      <c r="B21" s="1">
        <v>19</v>
      </c>
      <c r="C21" s="9" t="s">
        <v>47</v>
      </c>
      <c r="D21" s="9"/>
      <c r="E21" s="9"/>
      <c r="F21" s="9"/>
      <c r="G21" s="9">
        <v>4.59</v>
      </c>
      <c r="H21" s="9"/>
      <c r="I21" s="9"/>
      <c r="J21" s="9"/>
      <c r="K21" s="9"/>
      <c r="L21" s="9">
        <v>3.78</v>
      </c>
      <c r="M21" s="9">
        <v>12.85</v>
      </c>
      <c r="N21" s="9">
        <v>8.44</v>
      </c>
      <c r="O21" s="9">
        <v>6.17</v>
      </c>
      <c r="P21" s="9"/>
      <c r="Q21" s="9">
        <v>48.07</v>
      </c>
      <c r="R21" s="9">
        <v>20.93</v>
      </c>
      <c r="S21" s="9">
        <v>13.59</v>
      </c>
      <c r="T21" s="9">
        <v>12.79</v>
      </c>
      <c r="U21" s="9"/>
      <c r="V21" s="9"/>
      <c r="W21" s="9">
        <v>8.92</v>
      </c>
      <c r="X21" s="1">
        <v>5.88</v>
      </c>
      <c r="Y21" s="1"/>
      <c r="Z21" s="5">
        <v>68.739999999999995</v>
      </c>
      <c r="AA21" s="1"/>
      <c r="AB21" s="16"/>
      <c r="AC21" s="1">
        <v>1.22</v>
      </c>
      <c r="AD21" s="1" t="s">
        <v>75</v>
      </c>
      <c r="AE21" s="1"/>
      <c r="AF21" s="1">
        <v>13.76</v>
      </c>
      <c r="AG21" s="1">
        <v>9.32</v>
      </c>
      <c r="AH21" s="1">
        <v>4.25</v>
      </c>
      <c r="AI21" s="1">
        <v>17.13</v>
      </c>
      <c r="AJ21" s="1">
        <v>14.03</v>
      </c>
      <c r="AK21" s="1"/>
      <c r="AL21" s="1"/>
      <c r="AM21" s="1">
        <v>43.11</v>
      </c>
      <c r="AN21" s="1"/>
      <c r="AO21" s="1"/>
      <c r="AP21" s="1">
        <v>2.54</v>
      </c>
      <c r="AQ21" s="1">
        <v>39.82</v>
      </c>
      <c r="AR21" s="1">
        <v>24.45</v>
      </c>
      <c r="AS21" s="1"/>
      <c r="AT21" s="1"/>
      <c r="AU21" s="1"/>
      <c r="AV21" s="1"/>
      <c r="AW21" s="1"/>
      <c r="AX21" s="1"/>
      <c r="AY21" s="1">
        <v>33.22</v>
      </c>
      <c r="AZ21" s="1">
        <v>5.08</v>
      </c>
      <c r="BA21" s="1"/>
      <c r="BB21" s="1"/>
      <c r="BC21" s="1"/>
      <c r="BD21" s="1"/>
      <c r="BE21" s="1">
        <v>37.57</v>
      </c>
      <c r="BF21" s="1"/>
      <c r="BG21" s="1"/>
      <c r="BH21" s="1">
        <v>13.48</v>
      </c>
      <c r="BI21" s="1"/>
      <c r="BJ21" s="1"/>
      <c r="BK21" s="1"/>
      <c r="BL21" s="1"/>
      <c r="BM21" s="1">
        <v>128.69999999999999</v>
      </c>
      <c r="BN21" s="1">
        <v>4.66</v>
      </c>
      <c r="BO21" s="1"/>
      <c r="BP21" s="1"/>
      <c r="BQ21" s="1">
        <v>13.79</v>
      </c>
      <c r="BR21" s="1"/>
      <c r="BS21" s="1"/>
      <c r="BT21" s="1">
        <v>8.14</v>
      </c>
      <c r="BU21" s="1"/>
      <c r="BV21" s="1"/>
      <c r="BW21" s="1"/>
      <c r="BX21" s="1"/>
      <c r="BY21" s="1"/>
      <c r="BZ21" s="1"/>
      <c r="CA21" s="1"/>
      <c r="CB21" s="1"/>
      <c r="CC21" s="1">
        <v>93.03</v>
      </c>
      <c r="CD21" s="1"/>
      <c r="CE21" s="1"/>
      <c r="CF21" s="1">
        <v>69.63</v>
      </c>
      <c r="CG21" s="1"/>
    </row>
    <row r="22" spans="2:85" ht="63" x14ac:dyDescent="0.25">
      <c r="B22" s="1">
        <v>20</v>
      </c>
      <c r="C22" s="9" t="s">
        <v>48</v>
      </c>
      <c r="D22" s="9"/>
      <c r="E22" s="9"/>
      <c r="F22" s="9"/>
      <c r="G22" s="9"/>
      <c r="H22" s="9"/>
      <c r="I22" s="9"/>
      <c r="J22" s="9">
        <v>30</v>
      </c>
      <c r="K22" s="9"/>
      <c r="L22" s="9"/>
      <c r="M22" s="9">
        <v>28</v>
      </c>
      <c r="N22" s="9">
        <v>14</v>
      </c>
      <c r="O22" s="9"/>
      <c r="P22" s="9" t="s">
        <v>187</v>
      </c>
      <c r="Q22" s="9">
        <v>60</v>
      </c>
      <c r="R22" s="9">
        <v>24</v>
      </c>
      <c r="S22" s="9"/>
      <c r="T22" s="9">
        <v>18</v>
      </c>
      <c r="U22" s="9"/>
      <c r="V22" s="9"/>
      <c r="W22" s="9">
        <v>18</v>
      </c>
      <c r="X22" s="1"/>
      <c r="Y22" s="1">
        <v>55</v>
      </c>
      <c r="Z22" s="1"/>
      <c r="AA22" s="1"/>
      <c r="AB22" s="16"/>
      <c r="AC22" s="1"/>
      <c r="AD22" s="1"/>
      <c r="AE22" s="1">
        <v>2.5</v>
      </c>
      <c r="AF22" s="1"/>
      <c r="AG22" s="1">
        <v>8.5</v>
      </c>
      <c r="AH22" s="1"/>
      <c r="AI22" s="1"/>
      <c r="AJ22" s="1"/>
      <c r="AK22" s="1"/>
      <c r="AL22" s="1"/>
      <c r="AM22" s="1">
        <v>180</v>
      </c>
      <c r="AO22" s="1">
        <v>25</v>
      </c>
      <c r="AP22" s="1">
        <v>3.5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v>950</v>
      </c>
      <c r="BB22" s="1"/>
      <c r="BC22" s="1"/>
      <c r="BD22" s="1">
        <v>180</v>
      </c>
      <c r="BE22" s="1"/>
      <c r="BF22" s="1"/>
      <c r="BG22" s="1"/>
      <c r="BH22" s="1">
        <v>40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>
        <v>85</v>
      </c>
      <c r="BY22" s="1"/>
      <c r="BZ22" s="1">
        <v>4.8</v>
      </c>
      <c r="CA22" s="1">
        <v>2.9</v>
      </c>
      <c r="CB22" s="1">
        <v>4.2</v>
      </c>
      <c r="CC22" s="1"/>
      <c r="CD22" s="1">
        <v>4.2</v>
      </c>
      <c r="CE22" s="1"/>
      <c r="CF22" s="1"/>
      <c r="CG22" s="1"/>
    </row>
    <row r="23" spans="2:85" ht="15.75" x14ac:dyDescent="0.25">
      <c r="B23" s="1">
        <v>21</v>
      </c>
      <c r="C23" s="9" t="s">
        <v>49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"/>
      <c r="Y23" s="1"/>
      <c r="Z23" s="1"/>
      <c r="AA23" s="1">
        <v>370</v>
      </c>
      <c r="AB23" s="16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 t="s">
        <v>76</v>
      </c>
      <c r="CC23" s="1"/>
      <c r="CD23" s="1" t="s">
        <v>76</v>
      </c>
      <c r="CE23" s="1" t="s">
        <v>76</v>
      </c>
      <c r="CF23" s="1"/>
      <c r="CG23" s="1"/>
    </row>
    <row r="24" spans="2:85" ht="31.5" x14ac:dyDescent="0.25">
      <c r="B24" s="1">
        <v>22</v>
      </c>
      <c r="C24" s="9" t="s">
        <v>50</v>
      </c>
      <c r="D24" s="9"/>
      <c r="E24" s="9"/>
      <c r="F24" s="9"/>
      <c r="G24" s="9">
        <v>16.25</v>
      </c>
      <c r="H24" s="9"/>
      <c r="I24" s="9"/>
      <c r="J24" s="9">
        <v>16.559999999999999</v>
      </c>
      <c r="K24" s="9"/>
      <c r="L24" s="9">
        <v>2.2999999999999998</v>
      </c>
      <c r="M24" s="14" t="s">
        <v>77</v>
      </c>
      <c r="N24" s="14">
        <v>9.7200000000000006</v>
      </c>
      <c r="O24" s="14">
        <v>7.5</v>
      </c>
      <c r="P24" s="20"/>
      <c r="Q24" s="9">
        <v>60.59</v>
      </c>
      <c r="R24" s="9">
        <v>10.98</v>
      </c>
      <c r="S24" s="9" t="s">
        <v>78</v>
      </c>
      <c r="T24" s="9">
        <v>9.5</v>
      </c>
      <c r="U24" s="9">
        <v>47</v>
      </c>
      <c r="V24" s="9">
        <v>47</v>
      </c>
      <c r="W24" s="9">
        <v>3.65</v>
      </c>
      <c r="X24" s="1">
        <v>3.65</v>
      </c>
      <c r="Y24" s="1">
        <v>29</v>
      </c>
      <c r="Z24" s="1">
        <v>19.899999999999999</v>
      </c>
      <c r="AA24" s="1">
        <v>32.4</v>
      </c>
      <c r="AB24" s="16"/>
      <c r="AC24" s="1">
        <v>1.48</v>
      </c>
      <c r="AD24" s="1">
        <v>3.5</v>
      </c>
      <c r="AE24" s="1"/>
      <c r="AF24" s="1">
        <v>21.82</v>
      </c>
      <c r="AG24" s="1">
        <v>7.91</v>
      </c>
      <c r="AH24" s="1">
        <v>2.74</v>
      </c>
      <c r="AI24" s="1">
        <v>17.64</v>
      </c>
      <c r="AJ24" s="1"/>
      <c r="AK24" s="1"/>
      <c r="AL24" s="12" t="s">
        <v>79</v>
      </c>
      <c r="AM24" s="12" t="s">
        <v>80</v>
      </c>
      <c r="AN24" s="1"/>
      <c r="AO24" s="1"/>
      <c r="AP24" s="1">
        <v>2.92</v>
      </c>
      <c r="AQ24" s="1">
        <v>27.79</v>
      </c>
      <c r="AR24" s="1">
        <v>23.62</v>
      </c>
      <c r="AS24" s="1"/>
      <c r="AT24" s="1"/>
      <c r="AU24" s="1">
        <v>7.45</v>
      </c>
      <c r="AV24" s="1">
        <v>7.45</v>
      </c>
      <c r="AW24" s="1">
        <v>7.45</v>
      </c>
      <c r="AX24" s="1">
        <v>7.45</v>
      </c>
      <c r="AY24" s="1">
        <v>0.5</v>
      </c>
      <c r="AZ24" s="1">
        <v>2.29</v>
      </c>
      <c r="BA24" s="1"/>
      <c r="BB24" s="1">
        <v>25.2</v>
      </c>
      <c r="BC24" s="1"/>
      <c r="BD24" s="1">
        <v>16</v>
      </c>
      <c r="BE24" s="1"/>
      <c r="BF24" s="1">
        <v>32.85</v>
      </c>
      <c r="BG24" s="1">
        <v>12.85</v>
      </c>
      <c r="BH24" s="1">
        <v>31.45</v>
      </c>
      <c r="BI24" s="1"/>
      <c r="BJ24" s="1"/>
      <c r="BK24" s="1"/>
      <c r="BL24" s="1">
        <v>7.3</v>
      </c>
      <c r="BM24" s="1">
        <v>183.9</v>
      </c>
      <c r="BN24" s="1">
        <v>4.8</v>
      </c>
      <c r="BO24" s="1"/>
      <c r="BP24" s="1">
        <v>21.53</v>
      </c>
      <c r="BQ24" s="1">
        <v>13.1</v>
      </c>
      <c r="BR24" s="1"/>
      <c r="BS24" s="1"/>
      <c r="BT24" s="1">
        <v>9.18</v>
      </c>
      <c r="BU24" s="1"/>
      <c r="BV24" s="1"/>
      <c r="BW24" s="1"/>
      <c r="BX24" s="1" t="s">
        <v>81</v>
      </c>
      <c r="BY24" s="1"/>
      <c r="BZ24" s="1">
        <v>4.37</v>
      </c>
      <c r="CA24" s="1">
        <v>2.95</v>
      </c>
      <c r="CB24" s="1"/>
      <c r="CC24" s="1">
        <v>86</v>
      </c>
      <c r="CD24" s="1"/>
      <c r="CE24" s="1"/>
      <c r="CF24" s="1">
        <v>99.8</v>
      </c>
      <c r="CG24" s="1"/>
    </row>
    <row r="25" spans="2:85" ht="15.75" x14ac:dyDescent="0.25">
      <c r="B25" s="1">
        <v>23</v>
      </c>
      <c r="C25" s="9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>
        <v>9.6</v>
      </c>
      <c r="P25" s="9"/>
      <c r="Q25" s="9"/>
      <c r="R25" s="9"/>
      <c r="S25" s="9"/>
      <c r="T25" s="9"/>
      <c r="U25" s="9"/>
      <c r="V25" s="9"/>
      <c r="W25" s="9"/>
      <c r="X25" s="1"/>
      <c r="Y25" s="1"/>
      <c r="Z25" s="1"/>
      <c r="AA25" s="1"/>
      <c r="AB25" s="16"/>
      <c r="AC25" s="1"/>
      <c r="AD25" s="1"/>
      <c r="AE25" s="1"/>
      <c r="AF25" s="1"/>
      <c r="AG25" s="1">
        <v>6.7</v>
      </c>
      <c r="AH25" s="1">
        <v>3.19</v>
      </c>
      <c r="AI25" s="1"/>
      <c r="AJ25" s="1">
        <v>18.89</v>
      </c>
      <c r="AK25" s="1"/>
      <c r="AL25" s="1"/>
      <c r="AM25" s="1"/>
      <c r="AN25" s="1"/>
      <c r="AO25" s="1"/>
      <c r="AP25" s="1"/>
      <c r="AQ25" s="1">
        <v>0.06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2:85" ht="15.75" x14ac:dyDescent="0.25">
      <c r="B26" s="1">
        <v>24</v>
      </c>
      <c r="C26" s="9" t="s">
        <v>52</v>
      </c>
      <c r="D26" s="9"/>
      <c r="E26" s="9"/>
      <c r="F26" s="9"/>
      <c r="G26" s="9"/>
      <c r="H26" s="9"/>
      <c r="I26" s="9"/>
      <c r="J26" s="9"/>
      <c r="K26" s="9"/>
      <c r="L26" s="9">
        <v>2.25</v>
      </c>
      <c r="M26" s="9"/>
      <c r="N26" s="9">
        <v>9.3000000000000007</v>
      </c>
      <c r="O26" s="9">
        <v>7</v>
      </c>
      <c r="P26" s="9"/>
      <c r="Q26" s="9"/>
      <c r="R26" s="9"/>
      <c r="S26" s="9"/>
      <c r="T26" s="9"/>
      <c r="U26" s="9"/>
      <c r="V26" s="9"/>
      <c r="W26" s="9"/>
      <c r="X26" s="1"/>
      <c r="Y26" s="1"/>
      <c r="Z26" s="1" t="s">
        <v>82</v>
      </c>
      <c r="AA26" s="1"/>
      <c r="AB26" s="16"/>
      <c r="AC26" s="1">
        <v>1.45</v>
      </c>
      <c r="AD26" s="1">
        <v>1.1000000000000001</v>
      </c>
      <c r="AE26" s="1"/>
      <c r="AF26" s="1">
        <v>60.8</v>
      </c>
      <c r="AG26" s="1">
        <v>5.99</v>
      </c>
      <c r="AH26" s="1"/>
      <c r="AI26" s="1" t="s">
        <v>83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>
        <v>15</v>
      </c>
      <c r="BP26" s="1">
        <v>21</v>
      </c>
      <c r="BQ26" s="1"/>
      <c r="BR26" s="1"/>
      <c r="BS26" s="1">
        <v>2.2999999999999998</v>
      </c>
      <c r="BT26" s="1">
        <v>7</v>
      </c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>
        <v>0.1</v>
      </c>
      <c r="CG26" s="1"/>
    </row>
    <row r="27" spans="2:85" ht="15.75" x14ac:dyDescent="0.25">
      <c r="B27" s="1">
        <v>25</v>
      </c>
      <c r="C27" s="9" t="s">
        <v>53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"/>
      <c r="Y27" s="1"/>
      <c r="Z27" s="1"/>
      <c r="AA27" s="1"/>
      <c r="AB27" s="16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>
        <v>53</v>
      </c>
      <c r="BW27" s="1">
        <v>33</v>
      </c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2:85" ht="15.75" x14ac:dyDescent="0.25">
      <c r="B28" s="1">
        <v>26</v>
      </c>
      <c r="C28" s="9" t="s">
        <v>20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"/>
      <c r="Y28" s="1"/>
      <c r="Z28" s="1"/>
      <c r="AA28" s="1"/>
      <c r="AB28" s="16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>
        <v>10.050000000000001</v>
      </c>
      <c r="AR28" s="1">
        <v>10.050000000000001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2:85" ht="15.75" x14ac:dyDescent="0.25">
      <c r="B29" s="1">
        <v>27</v>
      </c>
      <c r="C29" s="9" t="s">
        <v>54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"/>
      <c r="Y29" s="1"/>
      <c r="Z29" s="1"/>
      <c r="AA29" s="1"/>
      <c r="AB29" s="16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>
        <v>52</v>
      </c>
      <c r="BW29" s="1">
        <v>32</v>
      </c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2:85" ht="15.75" x14ac:dyDescent="0.25">
      <c r="B30" s="1">
        <v>28</v>
      </c>
      <c r="C30" s="9" t="s">
        <v>55</v>
      </c>
      <c r="D30" s="9"/>
      <c r="E30" s="9"/>
      <c r="F30" s="9"/>
      <c r="G30" s="9"/>
      <c r="H30" s="9"/>
      <c r="I30" s="9"/>
      <c r="J30" s="9"/>
      <c r="K30" s="9">
        <v>11.68</v>
      </c>
      <c r="L30" s="9"/>
      <c r="M30" s="9"/>
      <c r="N30" s="9"/>
      <c r="O30" s="9"/>
      <c r="P30" s="9"/>
      <c r="Q30" s="9"/>
      <c r="R30" s="9">
        <v>19.04</v>
      </c>
      <c r="S30" s="9"/>
      <c r="T30" s="9"/>
      <c r="U30" s="9"/>
      <c r="V30" s="9"/>
      <c r="W30" s="9"/>
      <c r="X30" s="1"/>
      <c r="Y30" s="1"/>
      <c r="Z30" s="1"/>
      <c r="AA30" s="1"/>
      <c r="AB30" s="16"/>
      <c r="AC30" s="1"/>
      <c r="AD30" s="1"/>
      <c r="AE30" s="1"/>
      <c r="AF30" s="1">
        <v>228</v>
      </c>
      <c r="AG30" s="1"/>
      <c r="AH30" s="1"/>
      <c r="AI30" s="1"/>
      <c r="AJ30" s="1"/>
      <c r="AK30" s="1"/>
      <c r="AL30" s="1"/>
      <c r="AM30" s="1"/>
      <c r="AN30" s="1">
        <v>11.68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2:85" ht="15.75" x14ac:dyDescent="0.25">
      <c r="B31" s="1">
        <v>29</v>
      </c>
      <c r="C31" s="9" t="s">
        <v>56</v>
      </c>
      <c r="D31" s="9"/>
      <c r="E31" s="9"/>
      <c r="F31" s="9"/>
      <c r="G31" s="9">
        <v>12</v>
      </c>
      <c r="H31" s="9"/>
      <c r="I31" s="9"/>
      <c r="J31" s="9"/>
      <c r="K31" s="9"/>
      <c r="L31" s="9">
        <v>2.2000000000000002</v>
      </c>
      <c r="M31" s="9"/>
      <c r="N31" s="9"/>
      <c r="O31" s="9">
        <v>7.35</v>
      </c>
      <c r="P31" s="9"/>
      <c r="Q31" s="9"/>
      <c r="R31" s="9"/>
      <c r="S31" s="9"/>
      <c r="T31" s="9">
        <v>10</v>
      </c>
      <c r="U31" s="9"/>
      <c r="V31" s="9"/>
      <c r="W31" s="9">
        <v>5.0999999999999996</v>
      </c>
      <c r="X31" s="1">
        <v>3.9</v>
      </c>
      <c r="Y31" s="1"/>
      <c r="Z31" s="1">
        <v>19</v>
      </c>
      <c r="AA31" s="1"/>
      <c r="AB31" s="16"/>
      <c r="AC31" s="1">
        <v>1.1200000000000001</v>
      </c>
      <c r="AD31" s="1">
        <v>1.3</v>
      </c>
      <c r="AE31" s="1"/>
      <c r="AF31" s="1"/>
      <c r="AG31" s="1">
        <v>10.66</v>
      </c>
      <c r="AH31" s="1">
        <v>6.3</v>
      </c>
      <c r="AI31" s="1"/>
      <c r="AJ31" s="1"/>
      <c r="AK31" s="1"/>
      <c r="AL31" s="1"/>
      <c r="AM31" s="1">
        <v>89.18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>
        <v>24.3</v>
      </c>
      <c r="BE31" s="1"/>
      <c r="BF31" s="1"/>
      <c r="BG31" s="1"/>
      <c r="BH31" s="1"/>
      <c r="BI31" s="1"/>
      <c r="BJ31" s="1"/>
      <c r="BK31" s="1"/>
      <c r="BL31" s="1"/>
      <c r="BM31" s="1"/>
      <c r="BN31" s="1">
        <v>4.5</v>
      </c>
      <c r="BO31" s="1"/>
      <c r="BP31" s="1"/>
      <c r="BQ31" s="1">
        <v>21.45</v>
      </c>
      <c r="BR31" s="1"/>
      <c r="BS31" s="1"/>
      <c r="BT31" s="1"/>
      <c r="BU31" s="1"/>
      <c r="BV31" s="1"/>
      <c r="BW31" s="1"/>
      <c r="BX31" s="1">
        <v>28</v>
      </c>
      <c r="BY31" s="1"/>
      <c r="BZ31" s="1"/>
      <c r="CA31" s="1"/>
      <c r="CB31" s="1"/>
      <c r="CC31" s="1"/>
      <c r="CD31" s="1"/>
      <c r="CE31" s="1"/>
      <c r="CF31" s="1"/>
      <c r="CG31" s="1"/>
    </row>
    <row r="32" spans="2:85" ht="15.75" x14ac:dyDescent="0.25">
      <c r="B32" s="1">
        <v>30</v>
      </c>
      <c r="C32" s="9" t="s">
        <v>57</v>
      </c>
      <c r="D32" s="9"/>
      <c r="E32" s="9"/>
      <c r="F32" s="9"/>
      <c r="G32" s="9">
        <v>12</v>
      </c>
      <c r="H32" s="9">
        <v>30</v>
      </c>
      <c r="I32" s="9">
        <v>50</v>
      </c>
      <c r="J32" s="9">
        <v>22</v>
      </c>
      <c r="K32" s="9">
        <v>123.16</v>
      </c>
      <c r="L32" s="9">
        <v>3</v>
      </c>
      <c r="M32" s="9">
        <v>29</v>
      </c>
      <c r="N32" s="9">
        <v>11.28</v>
      </c>
      <c r="O32" s="9"/>
      <c r="P32" s="9"/>
      <c r="Q32" s="9">
        <v>50</v>
      </c>
      <c r="R32" s="9"/>
      <c r="S32" s="9">
        <v>22</v>
      </c>
      <c r="T32" s="9">
        <v>16</v>
      </c>
      <c r="U32" s="9">
        <v>80</v>
      </c>
      <c r="V32" s="9">
        <v>60</v>
      </c>
      <c r="W32" s="9">
        <v>16</v>
      </c>
      <c r="X32" s="1">
        <v>12</v>
      </c>
      <c r="Y32" s="1">
        <v>600</v>
      </c>
      <c r="Z32" s="1" t="s">
        <v>190</v>
      </c>
      <c r="AA32" s="1"/>
      <c r="AB32" s="16"/>
      <c r="AC32" s="1">
        <v>2.5</v>
      </c>
      <c r="AD32" s="1">
        <v>6</v>
      </c>
      <c r="AE32" s="1">
        <v>2</v>
      </c>
      <c r="AF32" s="1">
        <v>80</v>
      </c>
      <c r="AG32" s="1">
        <v>10</v>
      </c>
      <c r="AH32" s="1">
        <v>7</v>
      </c>
      <c r="AI32" s="1">
        <v>40</v>
      </c>
      <c r="AJ32" s="1"/>
      <c r="AK32" s="1"/>
      <c r="AL32" s="1">
        <v>60</v>
      </c>
      <c r="AM32" s="1">
        <v>40</v>
      </c>
      <c r="AN32" s="1">
        <v>20</v>
      </c>
      <c r="AO32" s="1"/>
      <c r="AP32" s="1">
        <v>3</v>
      </c>
      <c r="AQ32" s="1">
        <v>0.2</v>
      </c>
      <c r="AR32" s="1">
        <v>0.2</v>
      </c>
      <c r="AS32" s="1"/>
      <c r="AT32" s="1"/>
      <c r="AU32" s="1">
        <v>8</v>
      </c>
      <c r="AV32" s="1">
        <v>8</v>
      </c>
      <c r="AW32" s="1">
        <v>8</v>
      </c>
      <c r="AX32" s="1">
        <v>8</v>
      </c>
      <c r="AY32" s="1"/>
      <c r="AZ32" s="1"/>
      <c r="BA32" s="1"/>
      <c r="BB32" s="1"/>
      <c r="BC32" s="1"/>
      <c r="BD32" s="1">
        <v>60</v>
      </c>
      <c r="BE32" s="1">
        <v>70</v>
      </c>
      <c r="BF32" s="1">
        <v>60</v>
      </c>
      <c r="BG32" s="1"/>
      <c r="BH32" s="1">
        <v>30</v>
      </c>
      <c r="BI32" s="1"/>
      <c r="BJ32" s="1"/>
      <c r="BK32" s="1">
        <v>25</v>
      </c>
      <c r="BL32" s="1">
        <v>18</v>
      </c>
      <c r="BM32" s="1">
        <v>90</v>
      </c>
      <c r="BN32" s="1"/>
      <c r="BO32" s="1"/>
      <c r="BP32" s="1">
        <v>22</v>
      </c>
      <c r="BQ32" s="1">
        <v>55.48</v>
      </c>
      <c r="BR32" s="1"/>
      <c r="BS32" s="1">
        <v>5</v>
      </c>
      <c r="BT32" s="1">
        <v>9</v>
      </c>
      <c r="BU32" s="1"/>
      <c r="BV32" s="1"/>
      <c r="BW32" s="1"/>
      <c r="BX32" s="1">
        <v>30</v>
      </c>
      <c r="BY32" s="1">
        <v>80</v>
      </c>
      <c r="BZ32" s="1"/>
      <c r="CA32" s="1">
        <v>3.5</v>
      </c>
      <c r="CB32" s="1">
        <f>2.3+1.5</f>
        <v>3.8</v>
      </c>
      <c r="CC32" s="1">
        <v>120</v>
      </c>
      <c r="CD32" s="1">
        <v>3.8</v>
      </c>
      <c r="CE32" s="1">
        <v>3.8</v>
      </c>
      <c r="CF32" s="1">
        <v>80</v>
      </c>
      <c r="CG32" s="1"/>
    </row>
    <row r="33" spans="2:85" ht="63" x14ac:dyDescent="0.25">
      <c r="B33" s="1">
        <v>31</v>
      </c>
      <c r="C33" s="9" t="s">
        <v>58</v>
      </c>
      <c r="D33" s="9"/>
      <c r="E33" s="9"/>
      <c r="F33" s="9"/>
      <c r="G33" s="9">
        <v>14.5</v>
      </c>
      <c r="H33" s="9"/>
      <c r="I33" s="9">
        <v>77.099999999999994</v>
      </c>
      <c r="J33" s="9">
        <v>18.75</v>
      </c>
      <c r="K33" s="9"/>
      <c r="L33" s="9"/>
      <c r="M33" s="9">
        <v>27.63</v>
      </c>
      <c r="N33" s="9">
        <v>17.38</v>
      </c>
      <c r="O33" s="9"/>
      <c r="P33" s="9" t="s">
        <v>189</v>
      </c>
      <c r="Q33" s="9">
        <v>71.25</v>
      </c>
      <c r="R33" s="9">
        <v>22.13</v>
      </c>
      <c r="S33" s="9">
        <v>26.75</v>
      </c>
      <c r="T33" s="9">
        <v>16.940000000000001</v>
      </c>
      <c r="U33" s="9">
        <v>74.75</v>
      </c>
      <c r="V33" s="9">
        <v>49.13</v>
      </c>
      <c r="W33" s="9"/>
      <c r="X33" s="1">
        <v>18.75</v>
      </c>
      <c r="Y33" s="1"/>
      <c r="Z33" s="1"/>
      <c r="AA33" s="1">
        <v>49.24</v>
      </c>
      <c r="AB33" s="16"/>
      <c r="AC33" s="1"/>
      <c r="AE33" s="5">
        <v>2.2599999999999998</v>
      </c>
      <c r="AF33" s="5">
        <v>115.56</v>
      </c>
      <c r="AG33" s="1"/>
      <c r="AH33" s="1"/>
      <c r="AI33" s="1">
        <v>41.5</v>
      </c>
      <c r="AJ33" s="1"/>
      <c r="AK33" s="1"/>
      <c r="AL33" s="1">
        <v>55.68</v>
      </c>
      <c r="AM33" s="1"/>
      <c r="AN33" s="1" t="s">
        <v>84</v>
      </c>
      <c r="AO33" s="1"/>
      <c r="AP33" s="1">
        <v>3.5</v>
      </c>
      <c r="AQ33" s="1">
        <v>32.450000000000003</v>
      </c>
      <c r="AR33" s="1"/>
      <c r="AS33" s="1">
        <v>0.86</v>
      </c>
      <c r="AT33" s="1">
        <v>185.63</v>
      </c>
      <c r="AU33" s="1">
        <v>6.63</v>
      </c>
      <c r="AV33" s="1"/>
      <c r="AW33" s="1"/>
      <c r="AX33" s="1"/>
      <c r="AY33" s="1">
        <v>49.56</v>
      </c>
      <c r="AZ33" s="1">
        <v>12.4</v>
      </c>
      <c r="BA33" s="1">
        <v>1085.3699999999999</v>
      </c>
      <c r="BB33" s="1"/>
      <c r="BC33" s="1"/>
      <c r="BD33" s="1">
        <v>52.13</v>
      </c>
      <c r="BE33" s="1"/>
      <c r="BF33" s="1">
        <v>66.209999999999994</v>
      </c>
      <c r="BG33" s="1">
        <v>18.25</v>
      </c>
      <c r="BH33" s="1">
        <v>59.71</v>
      </c>
      <c r="BI33" s="1"/>
      <c r="BJ33" s="1"/>
      <c r="BK33" s="1">
        <v>6.53</v>
      </c>
      <c r="BL33" s="1">
        <v>48.25</v>
      </c>
      <c r="BM33" s="1">
        <v>277.39999999999998</v>
      </c>
      <c r="BN33" s="1">
        <v>59.02</v>
      </c>
      <c r="BO33" s="1"/>
      <c r="BP33" s="1"/>
      <c r="BQ33" s="1"/>
      <c r="BR33" s="1"/>
      <c r="BS33" s="1"/>
      <c r="BT33" s="1"/>
      <c r="BU33" s="1"/>
      <c r="BV33" s="1">
        <v>50</v>
      </c>
      <c r="BW33" s="1"/>
      <c r="BX33" s="1">
        <v>284.17</v>
      </c>
      <c r="BY33" s="1"/>
      <c r="BZ33" s="1" t="s">
        <v>85</v>
      </c>
      <c r="CA33" s="1">
        <v>3.83</v>
      </c>
      <c r="CB33" s="1" t="s">
        <v>86</v>
      </c>
      <c r="CC33" s="1"/>
      <c r="CD33" s="1"/>
      <c r="CE33" s="1"/>
      <c r="CF33" s="1">
        <v>1.01</v>
      </c>
      <c r="CG33" s="1">
        <v>106.25</v>
      </c>
    </row>
    <row r="34" spans="2:85" ht="15.75" x14ac:dyDescent="0.25">
      <c r="B34" s="1">
        <v>32</v>
      </c>
      <c r="C34" s="9" t="s">
        <v>59</v>
      </c>
      <c r="D34" s="9"/>
      <c r="E34" s="9"/>
      <c r="F34" s="9"/>
      <c r="G34" s="9"/>
      <c r="H34" s="9"/>
      <c r="I34" s="9"/>
      <c r="J34" s="9"/>
      <c r="K34" s="9" t="s">
        <v>87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"/>
      <c r="Y34" s="1"/>
      <c r="Z34" s="1"/>
      <c r="AA34" s="1"/>
      <c r="AB34" s="16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5">
        <v>41974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>
        <v>27</v>
      </c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2:85" ht="31.5" x14ac:dyDescent="0.25">
      <c r="B35" s="1">
        <v>33</v>
      </c>
      <c r="C35" s="9" t="s">
        <v>60</v>
      </c>
      <c r="D35" s="9"/>
      <c r="E35" s="9"/>
      <c r="F35" s="9"/>
      <c r="G35" s="9">
        <v>15.8</v>
      </c>
      <c r="H35" s="9"/>
      <c r="I35" s="9">
        <v>130</v>
      </c>
      <c r="J35" s="9">
        <v>30</v>
      </c>
      <c r="K35" s="9"/>
      <c r="L35" s="9">
        <v>3.8</v>
      </c>
      <c r="M35" s="9">
        <v>18.5</v>
      </c>
      <c r="N35" s="9">
        <v>15.65</v>
      </c>
      <c r="O35" s="9">
        <v>12.35</v>
      </c>
      <c r="P35" s="9"/>
      <c r="Q35" s="9">
        <v>76</v>
      </c>
      <c r="R35" s="9"/>
      <c r="S35" s="9">
        <v>25.5</v>
      </c>
      <c r="T35" s="9" t="s">
        <v>88</v>
      </c>
      <c r="U35" s="9"/>
      <c r="V35" s="9">
        <v>80</v>
      </c>
      <c r="W35" s="9"/>
      <c r="X35" s="1"/>
      <c r="Y35" s="1"/>
      <c r="Z35" s="6">
        <v>18.5</v>
      </c>
      <c r="AA35" s="1"/>
      <c r="AB35" s="16"/>
      <c r="AC35" s="1">
        <v>2.2999999999999998</v>
      </c>
      <c r="AD35" s="1">
        <v>5.5</v>
      </c>
      <c r="AE35" s="1"/>
      <c r="AF35" s="1"/>
      <c r="AG35" s="1">
        <v>13.3</v>
      </c>
      <c r="AH35" s="1"/>
      <c r="AI35" s="1">
        <v>25</v>
      </c>
      <c r="AJ35" s="1"/>
      <c r="AK35" s="1"/>
      <c r="AL35" s="1">
        <v>90</v>
      </c>
      <c r="AM35" s="1"/>
      <c r="AN35" s="1">
        <v>45</v>
      </c>
      <c r="AO35" s="1"/>
      <c r="AP35" s="1">
        <v>5.5</v>
      </c>
      <c r="AQ35" s="1">
        <v>31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>
        <v>45</v>
      </c>
      <c r="BF35" s="1"/>
      <c r="BG35" s="1"/>
      <c r="BH35" s="1"/>
      <c r="BI35" s="1"/>
      <c r="BJ35" s="1"/>
      <c r="BK35" s="1">
        <v>10</v>
      </c>
      <c r="BL35" s="1">
        <v>23</v>
      </c>
      <c r="BM35" s="1"/>
      <c r="BN35" s="1">
        <v>8.8000000000000007</v>
      </c>
      <c r="BO35" s="1">
        <v>16.5</v>
      </c>
      <c r="BP35" s="1"/>
      <c r="BQ35" s="1"/>
      <c r="BR35" s="1"/>
      <c r="BS35" s="1"/>
      <c r="BT35" s="1">
        <v>12.5</v>
      </c>
      <c r="BU35" s="1"/>
      <c r="BV35" s="1"/>
      <c r="BW35" s="1"/>
      <c r="BX35" s="1"/>
      <c r="BY35" s="1">
        <v>28</v>
      </c>
      <c r="BZ35" s="1"/>
      <c r="CA35" s="1"/>
      <c r="CB35" s="1">
        <v>4.0999999999999996</v>
      </c>
      <c r="CC35" s="1">
        <v>130</v>
      </c>
      <c r="CD35" s="1">
        <v>4.0999999999999996</v>
      </c>
      <c r="CE35" s="1">
        <v>4.0999999999999996</v>
      </c>
      <c r="CF35" s="1">
        <v>0.1</v>
      </c>
      <c r="CG35" s="1"/>
    </row>
    <row r="36" spans="2:85" ht="15.75" x14ac:dyDescent="0.25">
      <c r="B36" s="1">
        <v>34</v>
      </c>
      <c r="C36" s="9" t="s">
        <v>61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"/>
      <c r="Y36" s="1"/>
      <c r="Z36" s="1"/>
      <c r="AA36" s="1"/>
      <c r="AB36" s="16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>
        <v>43</v>
      </c>
      <c r="BW36" s="1">
        <v>25</v>
      </c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2:85" ht="15.75" x14ac:dyDescent="0.25">
      <c r="B37" s="1">
        <v>35</v>
      </c>
      <c r="C37" s="9" t="s">
        <v>62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>
        <v>11.5</v>
      </c>
      <c r="O37" s="9"/>
      <c r="P37" s="9"/>
      <c r="Q37" s="9"/>
      <c r="R37" s="9"/>
      <c r="S37" s="9">
        <v>17.5</v>
      </c>
      <c r="T37" s="9"/>
      <c r="U37" s="9">
        <v>45</v>
      </c>
      <c r="V37" s="9"/>
      <c r="W37" s="9"/>
      <c r="X37" s="1"/>
      <c r="Y37" s="1"/>
      <c r="Z37" s="1"/>
      <c r="AA37" s="1"/>
      <c r="AB37" s="16"/>
      <c r="AC37" s="1"/>
      <c r="AD37" s="1"/>
      <c r="AE37" s="1"/>
      <c r="AF37" s="1"/>
      <c r="AG37" s="1"/>
      <c r="AH37" s="1"/>
      <c r="AI37" s="1"/>
      <c r="AJ37" s="1">
        <v>8.9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>
        <v>5</v>
      </c>
      <c r="AW37" s="1">
        <v>5</v>
      </c>
      <c r="AX37" s="1"/>
      <c r="AY37" s="1">
        <v>25.5</v>
      </c>
      <c r="AZ37" s="1">
        <v>6.05</v>
      </c>
      <c r="BA37" s="1"/>
      <c r="BB37" s="1"/>
      <c r="BC37" s="1"/>
      <c r="BD37" s="1"/>
      <c r="BE37" s="1"/>
      <c r="BF37" s="1"/>
      <c r="BG37" s="1">
        <v>13.2</v>
      </c>
      <c r="BH37" s="1"/>
      <c r="BI37" s="1"/>
      <c r="BJ37" s="1"/>
      <c r="BK37" s="1"/>
      <c r="BL37" s="1"/>
      <c r="BM37" s="1"/>
      <c r="BN37" s="1"/>
      <c r="BO37" s="1"/>
      <c r="BP37" s="1">
        <v>24.6</v>
      </c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2:85" ht="15.75" x14ac:dyDescent="0.25">
      <c r="B38" s="1">
        <v>36</v>
      </c>
      <c r="C38" s="9" t="s">
        <v>63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"/>
      <c r="Y38" s="1"/>
      <c r="Z38" s="1"/>
      <c r="AA38" s="1"/>
      <c r="AB38" s="16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>
        <v>974.9</v>
      </c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2:85" x14ac:dyDescent="0.25">
      <c r="G39">
        <f>MIN(G3:G38)</f>
        <v>4.59</v>
      </c>
      <c r="H39">
        <f t="shared" ref="H39:BS39" si="0">MIN(H3:H38)</f>
        <v>30</v>
      </c>
      <c r="I39">
        <f t="shared" si="0"/>
        <v>50</v>
      </c>
      <c r="J39">
        <f t="shared" si="0"/>
        <v>13</v>
      </c>
      <c r="K39">
        <f t="shared" si="0"/>
        <v>11.68</v>
      </c>
      <c r="L39">
        <v>0.8</v>
      </c>
      <c r="M39">
        <v>6.3</v>
      </c>
      <c r="N39">
        <f t="shared" si="0"/>
        <v>8.44</v>
      </c>
      <c r="O39">
        <f t="shared" si="0"/>
        <v>6.17</v>
      </c>
      <c r="P39">
        <v>140</v>
      </c>
      <c r="Q39">
        <f t="shared" si="0"/>
        <v>20</v>
      </c>
      <c r="R39">
        <f t="shared" si="0"/>
        <v>10.98</v>
      </c>
      <c r="S39">
        <f t="shared" si="0"/>
        <v>10.3</v>
      </c>
      <c r="T39">
        <f t="shared" si="0"/>
        <v>9.1999999999999993</v>
      </c>
      <c r="U39">
        <f t="shared" si="0"/>
        <v>31.17</v>
      </c>
      <c r="V39">
        <f t="shared" si="0"/>
        <v>47</v>
      </c>
      <c r="W39">
        <f t="shared" si="0"/>
        <v>3.5</v>
      </c>
      <c r="X39">
        <f t="shared" si="0"/>
        <v>2.5</v>
      </c>
      <c r="Y39">
        <f t="shared" si="0"/>
        <v>27.8</v>
      </c>
      <c r="Z39">
        <f t="shared" si="0"/>
        <v>15.9</v>
      </c>
      <c r="AA39">
        <f t="shared" si="0"/>
        <v>32.4</v>
      </c>
      <c r="AB39" s="17">
        <f t="shared" si="0"/>
        <v>0</v>
      </c>
      <c r="AC39">
        <f t="shared" si="0"/>
        <v>1.04</v>
      </c>
      <c r="AD39">
        <f t="shared" si="0"/>
        <v>1.1000000000000001</v>
      </c>
      <c r="AE39">
        <f t="shared" si="0"/>
        <v>1.48</v>
      </c>
      <c r="AF39">
        <f t="shared" si="0"/>
        <v>13.76</v>
      </c>
      <c r="AG39">
        <f t="shared" si="0"/>
        <v>5.99</v>
      </c>
      <c r="AH39">
        <f t="shared" si="0"/>
        <v>2.4500000000000002</v>
      </c>
      <c r="AI39">
        <f t="shared" si="0"/>
        <v>14</v>
      </c>
      <c r="AJ39">
        <f t="shared" si="0"/>
        <v>8.9</v>
      </c>
      <c r="AK39" s="17">
        <f t="shared" si="0"/>
        <v>0</v>
      </c>
      <c r="AL39">
        <v>31.64</v>
      </c>
      <c r="AM39">
        <f t="shared" si="0"/>
        <v>40</v>
      </c>
      <c r="AN39">
        <v>8</v>
      </c>
      <c r="AO39">
        <f t="shared" si="0"/>
        <v>11.75</v>
      </c>
      <c r="AP39">
        <f t="shared" si="0"/>
        <v>2.54</v>
      </c>
      <c r="AQ39">
        <f t="shared" si="0"/>
        <v>0.06</v>
      </c>
      <c r="AR39">
        <f t="shared" si="0"/>
        <v>0.2</v>
      </c>
      <c r="AS39">
        <f t="shared" si="0"/>
        <v>0.86</v>
      </c>
      <c r="AT39">
        <f t="shared" si="0"/>
        <v>185.63</v>
      </c>
      <c r="AU39">
        <f t="shared" si="0"/>
        <v>6.63</v>
      </c>
      <c r="AV39">
        <f t="shared" si="0"/>
        <v>5</v>
      </c>
      <c r="AW39">
        <f t="shared" si="0"/>
        <v>5</v>
      </c>
      <c r="AX39">
        <f t="shared" si="0"/>
        <v>7</v>
      </c>
      <c r="AY39">
        <f t="shared" si="0"/>
        <v>0.19</v>
      </c>
      <c r="AZ39">
        <f t="shared" si="0"/>
        <v>2.29</v>
      </c>
      <c r="BA39">
        <f t="shared" si="0"/>
        <v>560</v>
      </c>
      <c r="BB39">
        <f t="shared" si="0"/>
        <v>25.2</v>
      </c>
      <c r="BC39" s="17">
        <f t="shared" si="0"/>
        <v>0</v>
      </c>
      <c r="BD39">
        <f t="shared" si="0"/>
        <v>16</v>
      </c>
      <c r="BE39">
        <f t="shared" si="0"/>
        <v>5.8</v>
      </c>
      <c r="BF39">
        <f t="shared" si="0"/>
        <v>32.67</v>
      </c>
      <c r="BG39">
        <f t="shared" si="0"/>
        <v>12.85</v>
      </c>
      <c r="BH39">
        <f t="shared" si="0"/>
        <v>13.48</v>
      </c>
      <c r="BI39">
        <f t="shared" si="0"/>
        <v>6.09</v>
      </c>
      <c r="BJ39">
        <f t="shared" si="0"/>
        <v>4.4000000000000004</v>
      </c>
      <c r="BK39">
        <f t="shared" si="0"/>
        <v>5.55</v>
      </c>
      <c r="BL39">
        <f t="shared" si="0"/>
        <v>7.3</v>
      </c>
      <c r="BM39">
        <f t="shared" si="0"/>
        <v>90</v>
      </c>
      <c r="BN39">
        <f t="shared" si="0"/>
        <v>4.5</v>
      </c>
      <c r="BO39">
        <f t="shared" si="0"/>
        <v>12.45</v>
      </c>
      <c r="BP39">
        <f t="shared" si="0"/>
        <v>21</v>
      </c>
      <c r="BQ39">
        <f t="shared" si="0"/>
        <v>13.1</v>
      </c>
      <c r="BR39">
        <f t="shared" si="0"/>
        <v>15.51</v>
      </c>
      <c r="BS39">
        <f t="shared" si="0"/>
        <v>2.2999999999999998</v>
      </c>
      <c r="BT39">
        <f t="shared" ref="BT39:CG39" si="1">MIN(BT3:BT38)</f>
        <v>3.8</v>
      </c>
      <c r="BU39">
        <f t="shared" si="1"/>
        <v>66</v>
      </c>
      <c r="BV39">
        <f t="shared" si="1"/>
        <v>43</v>
      </c>
      <c r="BW39">
        <f t="shared" si="1"/>
        <v>25</v>
      </c>
      <c r="BX39">
        <f t="shared" si="1"/>
        <v>28</v>
      </c>
      <c r="BY39">
        <f t="shared" si="1"/>
        <v>7.8</v>
      </c>
      <c r="BZ39">
        <f t="shared" si="1"/>
        <v>3.9</v>
      </c>
      <c r="CA39">
        <f t="shared" si="1"/>
        <v>2.9</v>
      </c>
      <c r="CB39">
        <v>3.13</v>
      </c>
      <c r="CC39">
        <f t="shared" si="1"/>
        <v>85</v>
      </c>
      <c r="CD39">
        <v>2</v>
      </c>
      <c r="CE39">
        <v>2</v>
      </c>
      <c r="CF39">
        <f t="shared" si="1"/>
        <v>0.1</v>
      </c>
      <c r="CG39">
        <f t="shared" si="1"/>
        <v>106.25</v>
      </c>
    </row>
    <row r="41" spans="2:85" x14ac:dyDescent="0.25">
      <c r="G41" s="1">
        <v>1</v>
      </c>
      <c r="H41" s="1">
        <v>2</v>
      </c>
      <c r="I41" s="6">
        <v>3</v>
      </c>
      <c r="J41" s="6">
        <v>4</v>
      </c>
      <c r="K41" s="6">
        <v>5</v>
      </c>
      <c r="L41" s="1">
        <v>6</v>
      </c>
      <c r="M41" s="1">
        <v>7</v>
      </c>
      <c r="N41" s="1">
        <v>8</v>
      </c>
      <c r="O41" s="1">
        <v>9</v>
      </c>
      <c r="P41" s="1">
        <v>10</v>
      </c>
      <c r="Q41" s="1">
        <v>11</v>
      </c>
      <c r="R41" s="1">
        <v>12</v>
      </c>
      <c r="S41" s="1">
        <v>13</v>
      </c>
      <c r="T41" s="1">
        <v>14</v>
      </c>
      <c r="U41" s="1">
        <v>15</v>
      </c>
      <c r="V41" s="1">
        <v>16</v>
      </c>
      <c r="W41" s="1">
        <v>17</v>
      </c>
      <c r="X41" s="1">
        <v>18</v>
      </c>
      <c r="Y41" s="1">
        <v>19</v>
      </c>
      <c r="Z41" s="1">
        <v>20</v>
      </c>
      <c r="AA41" s="1">
        <v>21</v>
      </c>
      <c r="AB41" s="16">
        <v>22</v>
      </c>
      <c r="AC41" s="1">
        <v>23</v>
      </c>
      <c r="AD41" s="1">
        <v>24</v>
      </c>
      <c r="AE41" s="1">
        <v>25</v>
      </c>
      <c r="AF41" s="1">
        <v>26</v>
      </c>
      <c r="AG41" s="1">
        <v>27</v>
      </c>
      <c r="AH41" s="1">
        <v>28</v>
      </c>
      <c r="AI41" s="1">
        <v>29</v>
      </c>
      <c r="AJ41" s="1">
        <v>30</v>
      </c>
      <c r="AK41" s="16">
        <v>31</v>
      </c>
      <c r="AL41" s="1">
        <v>32</v>
      </c>
      <c r="AM41" s="1">
        <v>33</v>
      </c>
      <c r="AN41" s="1">
        <v>34</v>
      </c>
      <c r="AO41" s="1">
        <v>35</v>
      </c>
      <c r="AP41" s="1">
        <v>36</v>
      </c>
      <c r="AQ41" s="1">
        <v>37</v>
      </c>
      <c r="AR41" s="1">
        <v>38</v>
      </c>
      <c r="AS41" s="1">
        <v>39</v>
      </c>
      <c r="AT41" s="1">
        <v>40</v>
      </c>
      <c r="AU41" s="1">
        <v>41</v>
      </c>
      <c r="AV41" s="1">
        <v>42</v>
      </c>
      <c r="AW41" s="1">
        <v>43</v>
      </c>
      <c r="AX41" s="1">
        <v>44</v>
      </c>
      <c r="AY41" s="1">
        <v>45</v>
      </c>
      <c r="AZ41" s="1">
        <v>46</v>
      </c>
      <c r="BA41" s="1">
        <v>47</v>
      </c>
      <c r="BB41" s="1">
        <v>48</v>
      </c>
      <c r="BC41" s="16">
        <v>49</v>
      </c>
      <c r="BD41" s="1">
        <v>50</v>
      </c>
      <c r="BE41" s="1">
        <v>51</v>
      </c>
      <c r="BF41" s="1">
        <v>52</v>
      </c>
      <c r="BG41" s="1">
        <v>53</v>
      </c>
      <c r="BH41" s="1">
        <v>54</v>
      </c>
      <c r="BI41" s="1">
        <v>55</v>
      </c>
      <c r="BJ41" s="1">
        <v>56</v>
      </c>
      <c r="BK41" s="1">
        <v>57</v>
      </c>
      <c r="BL41" s="1">
        <v>58</v>
      </c>
      <c r="BM41" s="1">
        <v>59</v>
      </c>
      <c r="BN41" s="1">
        <v>60</v>
      </c>
      <c r="BO41" s="1">
        <v>61</v>
      </c>
      <c r="BP41" s="1">
        <v>62</v>
      </c>
      <c r="BQ41" s="1">
        <v>63</v>
      </c>
      <c r="BR41" s="1">
        <v>64</v>
      </c>
      <c r="BS41" s="1">
        <v>65</v>
      </c>
      <c r="BT41" s="1">
        <v>66</v>
      </c>
      <c r="BU41" s="1">
        <v>67</v>
      </c>
      <c r="BV41" s="1">
        <v>68</v>
      </c>
      <c r="BW41" s="1">
        <v>69</v>
      </c>
      <c r="BX41" s="1">
        <v>70</v>
      </c>
      <c r="BY41" s="1">
        <v>71</v>
      </c>
      <c r="BZ41" s="1">
        <v>72</v>
      </c>
      <c r="CA41" s="1">
        <v>73</v>
      </c>
      <c r="CB41" s="1">
        <v>74</v>
      </c>
      <c r="CC41" s="1">
        <v>75</v>
      </c>
      <c r="CD41" s="1">
        <v>76</v>
      </c>
      <c r="CE41" s="1">
        <v>77</v>
      </c>
      <c r="CF41" s="1">
        <v>78</v>
      </c>
      <c r="CG41" s="1">
        <v>79</v>
      </c>
    </row>
    <row r="42" spans="2:85" ht="15.75" x14ac:dyDescent="0.25">
      <c r="B42" s="1">
        <v>1</v>
      </c>
      <c r="C42" s="9" t="s">
        <v>32</v>
      </c>
      <c r="D42" s="9"/>
      <c r="E42" s="9"/>
      <c r="F42" s="25"/>
      <c r="G42" s="9"/>
      <c r="H42" s="9"/>
      <c r="I42" s="9"/>
      <c r="J42" s="9">
        <v>17</v>
      </c>
      <c r="K42" s="9"/>
      <c r="L42" s="9"/>
      <c r="M42" s="9"/>
      <c r="N42" s="9"/>
      <c r="O42" s="9"/>
      <c r="P42" s="9"/>
      <c r="Q42" s="9">
        <v>45</v>
      </c>
      <c r="R42" s="9"/>
      <c r="S42" s="9"/>
      <c r="T42" s="9"/>
      <c r="U42" s="9"/>
      <c r="V42" s="9"/>
      <c r="W42" s="9"/>
      <c r="X42" s="1"/>
      <c r="Y42" s="1"/>
      <c r="Z42" s="1">
        <v>35</v>
      </c>
      <c r="AA42" s="1"/>
      <c r="AB42" s="1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>
        <v>45</v>
      </c>
      <c r="BQ42" s="1"/>
      <c r="BR42" s="1">
        <v>45</v>
      </c>
      <c r="BS42" s="1"/>
      <c r="BT42" s="1">
        <v>59</v>
      </c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2:85" ht="15.75" x14ac:dyDescent="0.25">
      <c r="B43" s="1">
        <v>2</v>
      </c>
      <c r="C43" s="9" t="s">
        <v>33</v>
      </c>
      <c r="D43" s="9"/>
      <c r="E43" s="9"/>
      <c r="F43" s="25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"/>
      <c r="Y43" s="1"/>
      <c r="Z43" s="1"/>
      <c r="AA43" s="1"/>
      <c r="AB43" s="1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>
        <v>120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2:85" ht="30" x14ac:dyDescent="0.25">
      <c r="B44" s="1">
        <v>3</v>
      </c>
      <c r="C44" s="9" t="s">
        <v>34</v>
      </c>
      <c r="D44" s="9"/>
      <c r="E44" s="9"/>
      <c r="F44" s="25"/>
      <c r="G44" s="9">
        <v>5</v>
      </c>
      <c r="H44" s="9"/>
      <c r="I44" s="9">
        <v>149.85</v>
      </c>
      <c r="J44" s="9"/>
      <c r="K44" s="9">
        <v>16.5</v>
      </c>
      <c r="L44" s="9"/>
      <c r="M44" s="9">
        <v>20.399999999999999</v>
      </c>
      <c r="N44" s="9"/>
      <c r="O44" s="9"/>
      <c r="P44" s="9"/>
      <c r="Q44" s="9"/>
      <c r="R44" s="9">
        <v>11.5</v>
      </c>
      <c r="S44" s="9">
        <v>14.66</v>
      </c>
      <c r="T44" s="9">
        <v>14.03</v>
      </c>
      <c r="U44" s="9">
        <v>31.17</v>
      </c>
      <c r="V44" s="9"/>
      <c r="W44" s="9"/>
      <c r="X44" s="1"/>
      <c r="Y44" s="1">
        <v>39</v>
      </c>
      <c r="Z44" s="1">
        <v>20</v>
      </c>
      <c r="AA44" s="1"/>
      <c r="AB44" s="16"/>
      <c r="AC44" s="1"/>
      <c r="AD44" s="1"/>
      <c r="AE44" s="1">
        <v>1.87</v>
      </c>
      <c r="AF44" s="1"/>
      <c r="AG44" s="1"/>
      <c r="AH44" s="1"/>
      <c r="AI44" s="1"/>
      <c r="AJ44" s="1"/>
      <c r="AK44" s="1"/>
      <c r="AL44" s="1"/>
      <c r="AM44" s="1">
        <v>67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>
        <v>21.6</v>
      </c>
      <c r="BE44" s="1">
        <v>50.58</v>
      </c>
      <c r="BF44" s="1">
        <v>32.67</v>
      </c>
      <c r="BG44" s="1"/>
      <c r="BH44" s="1">
        <v>35.130000000000003</v>
      </c>
      <c r="BI44" s="1"/>
      <c r="BJ44" s="1"/>
      <c r="BK44" s="1">
        <v>5.55</v>
      </c>
      <c r="BL44" s="1"/>
      <c r="BM44" s="1"/>
      <c r="BN44" s="1"/>
      <c r="BO44" s="1"/>
      <c r="BP44" s="1"/>
      <c r="BQ44" s="1">
        <v>25.5</v>
      </c>
      <c r="BR44" s="1">
        <v>15.51</v>
      </c>
      <c r="BS44" s="1"/>
      <c r="BT44" s="1"/>
      <c r="BU44" s="1"/>
      <c r="BV44" s="1"/>
      <c r="BW44" s="1"/>
      <c r="BX44" s="12" t="s">
        <v>64</v>
      </c>
      <c r="BY44" s="1"/>
      <c r="BZ44" s="1"/>
      <c r="CA44" s="1"/>
      <c r="CB44" s="1"/>
      <c r="CC44" s="1"/>
      <c r="CD44" s="1"/>
      <c r="CE44" s="1"/>
      <c r="CF44" s="1"/>
      <c r="CG44" s="1"/>
    </row>
    <row r="45" spans="2:85" ht="30" x14ac:dyDescent="0.25">
      <c r="B45" s="1">
        <v>4</v>
      </c>
      <c r="C45" s="9" t="s">
        <v>35</v>
      </c>
      <c r="D45" s="9"/>
      <c r="E45" s="9"/>
      <c r="F45" s="25"/>
      <c r="G45" s="9"/>
      <c r="H45" s="9"/>
      <c r="I45" s="9"/>
      <c r="J45" s="9">
        <v>16.440000000000001</v>
      </c>
      <c r="K45" s="9"/>
      <c r="L45" s="9">
        <v>2.16</v>
      </c>
      <c r="M45" s="9">
        <v>11.28</v>
      </c>
      <c r="N45" s="9">
        <v>8.73</v>
      </c>
      <c r="O45" s="9">
        <v>10.32</v>
      </c>
      <c r="P45" s="9"/>
      <c r="Q45" s="9">
        <v>38.700000000000003</v>
      </c>
      <c r="R45" s="9"/>
      <c r="S45" s="9"/>
      <c r="T45" s="9">
        <v>9.8699999999999992</v>
      </c>
      <c r="U45" s="9"/>
      <c r="V45" s="9"/>
      <c r="W45" s="9">
        <v>5.64</v>
      </c>
      <c r="X45" s="1">
        <v>3.89</v>
      </c>
      <c r="Y45" s="1">
        <v>40.270000000000003</v>
      </c>
      <c r="Z45" s="21"/>
      <c r="AA45" s="1"/>
      <c r="AB45" s="16"/>
      <c r="AC45" s="1">
        <v>1.04</v>
      </c>
      <c r="AD45" s="1">
        <v>4.4400000000000004</v>
      </c>
      <c r="AE45" s="1">
        <v>1.48</v>
      </c>
      <c r="AF45" s="1"/>
      <c r="AG45" s="1">
        <v>9.16</v>
      </c>
      <c r="AH45" s="1">
        <v>3.85</v>
      </c>
      <c r="AI45" s="1"/>
      <c r="AJ45" s="1">
        <v>11.75</v>
      </c>
      <c r="AK45" s="1"/>
      <c r="AL45" s="1"/>
      <c r="AM45" s="1"/>
      <c r="AN45" s="1"/>
      <c r="AO45" s="1">
        <v>11.75</v>
      </c>
      <c r="AP45" s="1">
        <v>2.79</v>
      </c>
      <c r="AQ45" s="12" t="s">
        <v>65</v>
      </c>
      <c r="AR45" s="1"/>
      <c r="AS45" s="1"/>
      <c r="AT45" s="1"/>
      <c r="AU45" s="1">
        <v>9.08</v>
      </c>
      <c r="AV45" s="1"/>
      <c r="AW45" s="1"/>
      <c r="AX45" s="1"/>
      <c r="AY45" s="1">
        <v>22.95</v>
      </c>
      <c r="AZ45" s="1">
        <v>13.26</v>
      </c>
      <c r="BA45" s="1"/>
      <c r="BB45" s="1"/>
      <c r="BC45" s="1"/>
      <c r="BD45" s="1">
        <v>37.36</v>
      </c>
      <c r="BE45" s="1"/>
      <c r="BF45" s="1"/>
      <c r="BG45" s="1">
        <v>15.6</v>
      </c>
      <c r="BH45" s="1"/>
      <c r="BI45" s="1">
        <v>8.9600000000000009</v>
      </c>
      <c r="BJ45" s="1"/>
      <c r="BK45" s="1"/>
      <c r="BL45" s="1"/>
      <c r="BM45" s="1"/>
      <c r="BN45" s="1">
        <v>8.2899999999999991</v>
      </c>
      <c r="BO45" s="1"/>
      <c r="BP45" s="1"/>
      <c r="BQ45" s="1">
        <v>85.02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2:85" ht="15.75" x14ac:dyDescent="0.25">
      <c r="B46" s="1">
        <v>5</v>
      </c>
      <c r="C46" s="9" t="s">
        <v>36</v>
      </c>
      <c r="D46" s="9"/>
      <c r="E46" s="9"/>
      <c r="F46" s="25"/>
      <c r="G46" s="9"/>
      <c r="H46" s="9"/>
      <c r="I46" s="9">
        <v>86.5</v>
      </c>
      <c r="J46" s="9">
        <v>13</v>
      </c>
      <c r="K46" s="9"/>
      <c r="L46" s="9">
        <v>3.5</v>
      </c>
      <c r="M46" s="9">
        <v>11.6</v>
      </c>
      <c r="N46" s="9"/>
      <c r="O46" s="9">
        <v>9</v>
      </c>
      <c r="P46" s="9"/>
      <c r="Q46" s="9"/>
      <c r="R46" s="9"/>
      <c r="S46" s="9">
        <v>15</v>
      </c>
      <c r="T46" s="9">
        <v>13.2</v>
      </c>
      <c r="U46" s="9"/>
      <c r="V46" s="9"/>
      <c r="W46" s="9">
        <v>4.5</v>
      </c>
      <c r="X46" s="1"/>
      <c r="Y46" s="1"/>
      <c r="Z46" s="1">
        <v>15.9</v>
      </c>
      <c r="AA46" s="1">
        <v>88</v>
      </c>
      <c r="AB46" s="16"/>
      <c r="AC46" s="1"/>
      <c r="AD46" s="1"/>
      <c r="AE46" s="1"/>
      <c r="AF46" s="1">
        <v>55</v>
      </c>
      <c r="AG46" s="1">
        <v>8</v>
      </c>
      <c r="AH46" s="1">
        <v>2.9</v>
      </c>
      <c r="AI46" s="1">
        <v>14</v>
      </c>
      <c r="AJ46" s="1">
        <v>17</v>
      </c>
      <c r="AK46" s="1"/>
      <c r="AL46" s="1">
        <v>48</v>
      </c>
      <c r="AM46" s="1">
        <v>85</v>
      </c>
      <c r="AN46" s="1"/>
      <c r="AO46" s="1">
        <v>17</v>
      </c>
      <c r="AP46" s="1"/>
      <c r="AQ46" s="1">
        <v>0.09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>
        <v>102</v>
      </c>
      <c r="BE46" s="1">
        <v>78.599999999999994</v>
      </c>
      <c r="BF46" s="1">
        <v>33.799999999999997</v>
      </c>
      <c r="BG46" s="1"/>
      <c r="BH46" s="1">
        <v>36</v>
      </c>
      <c r="BI46" s="1"/>
      <c r="BJ46" s="1"/>
      <c r="BK46" s="1"/>
      <c r="BL46" s="1">
        <v>8</v>
      </c>
      <c r="BM46" s="1">
        <v>162</v>
      </c>
      <c r="BN46" s="1">
        <v>5.8</v>
      </c>
      <c r="BO46" s="1">
        <v>13.6</v>
      </c>
      <c r="BP46" s="1">
        <v>21</v>
      </c>
      <c r="BQ46" s="1">
        <v>35</v>
      </c>
      <c r="BR46" s="1"/>
      <c r="BS46" s="1"/>
      <c r="BT46" s="1"/>
      <c r="BU46" s="1"/>
      <c r="BV46" s="1"/>
      <c r="BW46" s="1"/>
      <c r="BX46" s="1"/>
      <c r="BY46" s="1">
        <v>7.8</v>
      </c>
      <c r="BZ46" s="1"/>
      <c r="CA46" s="1"/>
      <c r="CB46" s="1"/>
      <c r="CC46" s="1"/>
      <c r="CD46" s="1"/>
      <c r="CE46" s="1"/>
      <c r="CF46" s="1"/>
      <c r="CG46" s="1"/>
    </row>
    <row r="47" spans="2:85" ht="15.75" x14ac:dyDescent="0.25">
      <c r="B47" s="1">
        <v>6</v>
      </c>
      <c r="C47" s="9" t="s">
        <v>37</v>
      </c>
      <c r="D47" s="9"/>
      <c r="E47" s="9"/>
      <c r="F47" s="25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"/>
      <c r="Y47" s="1"/>
      <c r="Z47" s="1"/>
      <c r="AA47" s="1"/>
      <c r="AB47" s="16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>
        <v>560</v>
      </c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2:85" ht="15.75" x14ac:dyDescent="0.25">
      <c r="B48" s="1">
        <v>7</v>
      </c>
      <c r="C48" s="9" t="s">
        <v>38</v>
      </c>
      <c r="D48" s="9"/>
      <c r="E48" s="9"/>
      <c r="F48" s="25"/>
      <c r="G48" s="9">
        <v>6.7</v>
      </c>
      <c r="H48" s="9"/>
      <c r="I48" s="9"/>
      <c r="J48" s="9"/>
      <c r="K48" s="9"/>
      <c r="L48" s="9" t="s">
        <v>66</v>
      </c>
      <c r="M48" s="9">
        <v>14.9</v>
      </c>
      <c r="N48" s="9"/>
      <c r="O48" s="9"/>
      <c r="P48" s="9"/>
      <c r="Q48" s="9"/>
      <c r="R48" s="9">
        <v>18</v>
      </c>
      <c r="S48" s="9">
        <v>18.899999999999999</v>
      </c>
      <c r="T48" s="9">
        <v>9.8000000000000007</v>
      </c>
      <c r="U48" s="9"/>
      <c r="V48" s="9"/>
      <c r="W48" s="9"/>
      <c r="X48" s="1">
        <v>39.799999999999997</v>
      </c>
      <c r="Y48" s="1"/>
      <c r="Z48" s="1" t="s">
        <v>67</v>
      </c>
      <c r="AA48" s="1"/>
      <c r="AB48" s="16"/>
      <c r="AC48" s="1"/>
      <c r="AD48" s="1"/>
      <c r="AE48" s="1"/>
      <c r="AF48" s="1"/>
      <c r="AG48" s="1"/>
      <c r="AH48" s="1"/>
      <c r="AI48" s="1">
        <v>14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>
        <v>5.8</v>
      </c>
      <c r="BF48" s="1"/>
      <c r="BG48" s="1"/>
      <c r="BH48" s="1"/>
      <c r="BI48" s="1"/>
      <c r="BJ48" s="1"/>
      <c r="BK48" s="1"/>
      <c r="BL48" s="1"/>
      <c r="BM48" s="1"/>
      <c r="BN48" s="1">
        <v>5.8</v>
      </c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2:85" ht="15.75" x14ac:dyDescent="0.25">
      <c r="B49" s="1">
        <v>8</v>
      </c>
      <c r="C49" s="9" t="s">
        <v>39</v>
      </c>
      <c r="D49" s="9"/>
      <c r="E49" s="9"/>
      <c r="F49" s="25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"/>
      <c r="Y49" s="1"/>
      <c r="Z49" s="1"/>
      <c r="AA49" s="1"/>
      <c r="AB49" s="16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 t="s">
        <v>68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2:85" ht="15.75" x14ac:dyDescent="0.25">
      <c r="B50" s="1">
        <v>9</v>
      </c>
      <c r="C50" s="9" t="s">
        <v>18</v>
      </c>
      <c r="D50" s="9"/>
      <c r="E50" s="9"/>
      <c r="F50" s="25"/>
      <c r="G50" s="9">
        <v>21.56</v>
      </c>
      <c r="H50" s="9"/>
      <c r="I50" s="9">
        <v>204.6</v>
      </c>
      <c r="J50" s="9"/>
      <c r="K50" s="9"/>
      <c r="L50" s="9">
        <v>3.97</v>
      </c>
      <c r="M50" s="9"/>
      <c r="N50" s="9">
        <v>15.11</v>
      </c>
      <c r="O50" s="9">
        <v>11.07</v>
      </c>
      <c r="P50" s="9"/>
      <c r="Q50" s="9"/>
      <c r="R50" s="9"/>
      <c r="S50" s="9">
        <v>28.6</v>
      </c>
      <c r="T50" s="9">
        <v>20.9</v>
      </c>
      <c r="U50" s="9"/>
      <c r="V50" s="9"/>
      <c r="W50" s="9"/>
      <c r="X50" s="1"/>
      <c r="Y50" s="1"/>
      <c r="Z50" s="1">
        <v>28.9</v>
      </c>
      <c r="AA50" s="1"/>
      <c r="AB50" s="16"/>
      <c r="AC50" s="1">
        <v>1.74</v>
      </c>
      <c r="AD50" s="1">
        <v>2.5</v>
      </c>
      <c r="AE50" s="1">
        <v>2.6</v>
      </c>
      <c r="AF50" s="1"/>
      <c r="AG50" s="1">
        <v>23.17</v>
      </c>
      <c r="AH50" s="1">
        <v>6.2</v>
      </c>
      <c r="AI50" s="1"/>
      <c r="AJ50" s="1"/>
      <c r="AK50" s="1"/>
      <c r="AL50" s="1"/>
      <c r="AM50" s="1">
        <v>166.28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>
        <v>47.3</v>
      </c>
      <c r="BE50" s="1"/>
      <c r="BF50" s="1"/>
      <c r="BG50" s="1"/>
      <c r="BH50" s="1"/>
      <c r="BI50" s="1"/>
      <c r="BJ50" s="1"/>
      <c r="BK50" s="1"/>
      <c r="BL50" s="1"/>
      <c r="BM50" s="1"/>
      <c r="BN50" s="1">
        <v>7.39</v>
      </c>
      <c r="BO50" s="1"/>
      <c r="BP50" s="1"/>
      <c r="BQ50" s="1">
        <v>26.11</v>
      </c>
      <c r="BR50" s="1"/>
      <c r="BS50" s="1"/>
      <c r="BT50" s="1"/>
      <c r="BU50" s="1"/>
      <c r="BV50" s="1"/>
      <c r="BW50" s="1">
        <v>35</v>
      </c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2:85" ht="30" x14ac:dyDescent="0.25">
      <c r="B51" s="1">
        <v>10</v>
      </c>
      <c r="C51" s="9" t="s">
        <v>40</v>
      </c>
      <c r="D51" s="9"/>
      <c r="E51" s="9"/>
      <c r="F51" s="25"/>
      <c r="G51" s="9"/>
      <c r="H51" s="9"/>
      <c r="I51" s="9"/>
      <c r="J51" s="9">
        <v>17.399999999999999</v>
      </c>
      <c r="K51" s="9"/>
      <c r="L51" s="9"/>
      <c r="M51" s="9">
        <v>14.55</v>
      </c>
      <c r="N51" s="9">
        <v>16.100000000000001</v>
      </c>
      <c r="O51" s="9"/>
      <c r="P51" s="20"/>
      <c r="Q51" s="9">
        <v>59.76</v>
      </c>
      <c r="R51" s="9"/>
      <c r="S51" s="9"/>
      <c r="T51" s="9">
        <v>14.88</v>
      </c>
      <c r="U51" s="9">
        <v>66.239999999999995</v>
      </c>
      <c r="V51" s="9"/>
      <c r="W51" s="9">
        <v>9.84</v>
      </c>
      <c r="X51" s="9"/>
      <c r="Y51" s="1">
        <v>47.04</v>
      </c>
      <c r="Z51" s="1">
        <v>23.52</v>
      </c>
      <c r="AA51" s="1"/>
      <c r="AB51" s="16"/>
      <c r="AC51" s="1"/>
      <c r="AD51" s="1"/>
      <c r="AE51" s="1"/>
      <c r="AF51" s="1">
        <v>54.3</v>
      </c>
      <c r="AG51" s="1"/>
      <c r="AH51" s="1"/>
      <c r="AI51" s="1">
        <v>25.44</v>
      </c>
      <c r="AJ51" s="1">
        <v>14.4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>
        <v>194.4</v>
      </c>
      <c r="BG51" s="1"/>
      <c r="BH51" s="1"/>
      <c r="BI51" s="1"/>
      <c r="BJ51" s="1"/>
      <c r="BK51" s="1">
        <v>9.2799999999999994</v>
      </c>
      <c r="BL51" s="1">
        <v>10.8</v>
      </c>
      <c r="BM51" s="1"/>
      <c r="BN51" s="1">
        <v>9.36</v>
      </c>
      <c r="BO51" s="1"/>
      <c r="BP51" s="1">
        <v>23.76</v>
      </c>
      <c r="BQ51" s="1">
        <v>28.32</v>
      </c>
      <c r="BR51" s="1"/>
      <c r="BS51" s="1"/>
      <c r="BT51" s="1"/>
      <c r="BU51" s="1"/>
      <c r="BV51" s="1"/>
      <c r="BW51" s="1"/>
      <c r="BX51" s="1">
        <v>32.76</v>
      </c>
      <c r="BY51" s="12" t="s">
        <v>69</v>
      </c>
      <c r="BZ51" s="1"/>
      <c r="CA51" s="1">
        <v>3.86</v>
      </c>
      <c r="CB51" s="1">
        <v>3.69</v>
      </c>
      <c r="CC51" s="1"/>
      <c r="CD51" s="1">
        <v>3.69</v>
      </c>
      <c r="CE51" s="1">
        <v>3.69</v>
      </c>
      <c r="CF51" s="1"/>
      <c r="CG51" s="1"/>
    </row>
    <row r="52" spans="2:85" ht="15.75" x14ac:dyDescent="0.25">
      <c r="B52" s="1">
        <v>11</v>
      </c>
      <c r="C52" s="9" t="s">
        <v>70</v>
      </c>
      <c r="D52" s="9"/>
      <c r="E52" s="9"/>
      <c r="F52" s="25"/>
      <c r="G52" s="1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"/>
      <c r="Y52" s="1"/>
      <c r="Z52" s="1"/>
      <c r="AA52" s="1"/>
      <c r="AB52" s="16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>
        <v>10.11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>
        <v>9</v>
      </c>
      <c r="BM52" s="1"/>
      <c r="BN52" s="1">
        <v>8.15</v>
      </c>
      <c r="BO52" s="1"/>
      <c r="BP52" s="1"/>
      <c r="BQ52" s="1"/>
      <c r="BR52" s="1"/>
      <c r="BS52" s="1"/>
      <c r="BT52" s="1"/>
      <c r="BU52" s="1"/>
      <c r="BV52" s="1"/>
      <c r="BW52" s="1"/>
      <c r="BX52" s="1">
        <v>40</v>
      </c>
      <c r="BY52" s="1"/>
      <c r="BZ52" s="1"/>
      <c r="CA52" s="1"/>
      <c r="CB52" s="1"/>
      <c r="CC52" s="1"/>
      <c r="CD52" s="1"/>
      <c r="CE52" s="1"/>
      <c r="CF52" s="1"/>
      <c r="CG52" s="1"/>
    </row>
    <row r="53" spans="2:85" ht="31.5" x14ac:dyDescent="0.25">
      <c r="B53" s="1">
        <v>12</v>
      </c>
      <c r="C53" s="9" t="s">
        <v>41</v>
      </c>
      <c r="D53" s="9"/>
      <c r="E53" s="9"/>
      <c r="F53" s="25"/>
      <c r="G53" s="9"/>
      <c r="H53" s="9"/>
      <c r="I53" s="9">
        <v>63</v>
      </c>
      <c r="J53" s="9"/>
      <c r="K53" s="9"/>
      <c r="L53" s="9"/>
      <c r="M53" s="9">
        <v>15.8</v>
      </c>
      <c r="N53" s="9"/>
      <c r="O53" s="9"/>
      <c r="P53" s="9"/>
      <c r="Q53" s="9"/>
      <c r="R53" s="9"/>
      <c r="S53" s="9">
        <v>10.3</v>
      </c>
      <c r="T53" s="9">
        <v>9.1999999999999993</v>
      </c>
      <c r="U53" s="9"/>
      <c r="V53" s="9"/>
      <c r="W53" s="9">
        <v>3.5</v>
      </c>
      <c r="X53" s="1">
        <v>2.5</v>
      </c>
      <c r="Y53" s="1"/>
      <c r="Z53" s="1"/>
      <c r="AA53" s="1"/>
      <c r="AB53" s="16"/>
      <c r="AC53" s="1">
        <v>2.2999999999999998</v>
      </c>
      <c r="AD53" s="1">
        <v>1.55</v>
      </c>
      <c r="AE53" s="1"/>
      <c r="AF53" s="1"/>
      <c r="AG53" s="1">
        <v>7</v>
      </c>
      <c r="AH53" s="1">
        <v>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2:85" ht="15.75" x14ac:dyDescent="0.25">
      <c r="B54" s="1">
        <v>13</v>
      </c>
      <c r="C54" s="9" t="s">
        <v>42</v>
      </c>
      <c r="D54" s="9"/>
      <c r="E54" s="9"/>
      <c r="F54" s="25"/>
      <c r="G54" s="9"/>
      <c r="H54" s="9"/>
      <c r="I54" s="9"/>
      <c r="J54" s="9"/>
      <c r="K54" s="9"/>
      <c r="L54" s="9">
        <v>3.86</v>
      </c>
      <c r="M54" s="9"/>
      <c r="N54" s="9"/>
      <c r="O54" s="9">
        <v>12.88</v>
      </c>
      <c r="P54" s="9"/>
      <c r="Q54" s="9"/>
      <c r="R54" s="9"/>
      <c r="S54" s="9"/>
      <c r="T54" s="9"/>
      <c r="U54" s="9"/>
      <c r="V54" s="9"/>
      <c r="W54" s="9">
        <v>6.05</v>
      </c>
      <c r="X54" s="1">
        <v>5.15</v>
      </c>
      <c r="Y54" s="1"/>
      <c r="Z54" s="21"/>
      <c r="AA54" s="1"/>
      <c r="AB54" s="16"/>
      <c r="AC54" s="1">
        <v>2.29</v>
      </c>
      <c r="AD54" s="1">
        <v>4.6399999999999997</v>
      </c>
      <c r="AE54" s="1"/>
      <c r="AF54" s="1"/>
      <c r="AG54" s="1">
        <v>9.66</v>
      </c>
      <c r="AH54" s="1">
        <v>3.86</v>
      </c>
      <c r="AI54" s="1"/>
      <c r="AJ54" s="1"/>
      <c r="AK54" s="1"/>
      <c r="AL54" s="1"/>
      <c r="AM54" s="1">
        <v>70.8</v>
      </c>
      <c r="AN54" s="1">
        <v>1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>
        <v>24.8</v>
      </c>
      <c r="BE54" s="1"/>
      <c r="BF54" s="1"/>
      <c r="BG54" s="1"/>
      <c r="BH54" s="1"/>
      <c r="BI54" s="1"/>
      <c r="BJ54" s="1"/>
      <c r="BK54" s="1"/>
      <c r="BL54" s="1"/>
      <c r="BM54" s="1"/>
      <c r="BN54" s="1">
        <v>9.1999999999999993</v>
      </c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>
        <v>91.74</v>
      </c>
      <c r="CD54" s="1"/>
      <c r="CE54" s="1"/>
      <c r="CF54" s="1">
        <v>99.02</v>
      </c>
      <c r="CG54" s="1"/>
    </row>
    <row r="55" spans="2:85" ht="15.75" x14ac:dyDescent="0.25">
      <c r="B55" s="1">
        <v>14</v>
      </c>
      <c r="C55" s="9" t="s">
        <v>43</v>
      </c>
      <c r="D55" s="9"/>
      <c r="E55" s="9"/>
      <c r="F55" s="25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"/>
      <c r="Y55" s="1"/>
      <c r="Z55" s="1"/>
      <c r="AA55" s="1"/>
      <c r="AB55" s="16"/>
      <c r="AC55" s="1"/>
      <c r="AD55" s="1"/>
      <c r="AE55" s="1">
        <v>1.87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2:85" ht="15.75" x14ac:dyDescent="0.25">
      <c r="B56" s="1">
        <v>15</v>
      </c>
      <c r="C56" s="9" t="s">
        <v>44</v>
      </c>
      <c r="D56" s="9"/>
      <c r="E56" s="9"/>
      <c r="F56" s="25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20</v>
      </c>
      <c r="R56" s="9"/>
      <c r="S56" s="9"/>
      <c r="T56" s="9"/>
      <c r="U56" s="9"/>
      <c r="V56" s="9"/>
      <c r="W56" s="9"/>
      <c r="X56" s="1"/>
      <c r="Y56" s="1"/>
      <c r="Z56" s="1"/>
      <c r="AA56" s="1"/>
      <c r="AB56" s="16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>
        <v>7.0000000000000007E-2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2:85" ht="15.75" x14ac:dyDescent="0.25">
      <c r="B57" s="1">
        <v>16</v>
      </c>
      <c r="C57" s="9" t="s">
        <v>45</v>
      </c>
      <c r="D57" s="9"/>
      <c r="E57" s="9"/>
      <c r="F57" s="25"/>
      <c r="G57" s="9"/>
      <c r="H57" s="9"/>
      <c r="I57" s="9"/>
      <c r="J57" s="9">
        <v>28</v>
      </c>
      <c r="K57" s="9"/>
      <c r="L57" s="9"/>
      <c r="M57" s="9"/>
      <c r="N57" s="9">
        <v>17</v>
      </c>
      <c r="O57" s="9"/>
      <c r="P57" s="9"/>
      <c r="Q57" s="9"/>
      <c r="R57" s="9"/>
      <c r="S57" s="9">
        <v>26.7</v>
      </c>
      <c r="T57" s="9">
        <v>16.5</v>
      </c>
      <c r="U57" s="9"/>
      <c r="V57" s="9"/>
      <c r="W57" s="9"/>
      <c r="X57" s="1"/>
      <c r="Y57" s="1">
        <v>160</v>
      </c>
      <c r="Z57" s="1"/>
      <c r="AA57" s="1"/>
      <c r="AB57" s="16"/>
      <c r="AC57" s="1"/>
      <c r="AD57" s="1"/>
      <c r="AE57" s="1"/>
      <c r="AF57" s="1"/>
      <c r="AG57" s="1"/>
      <c r="AH57" s="1"/>
      <c r="AI57" s="1"/>
      <c r="AJ57" s="1"/>
      <c r="AK57" s="1"/>
      <c r="AL57" s="1">
        <v>48</v>
      </c>
      <c r="AM57" s="1"/>
      <c r="AN57" s="1">
        <v>17</v>
      </c>
      <c r="AO57" s="1"/>
      <c r="AP57" s="1">
        <v>3.75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>
        <v>1450</v>
      </c>
      <c r="BB57" s="1"/>
      <c r="BC57" s="1"/>
      <c r="BD57" s="1">
        <v>26.7</v>
      </c>
      <c r="BE57" s="1"/>
      <c r="BF57" s="1"/>
      <c r="BG57" s="1"/>
      <c r="BH57" s="1">
        <v>55</v>
      </c>
      <c r="BI57" s="1"/>
      <c r="BJ57" s="1"/>
      <c r="BK57" s="1">
        <v>18</v>
      </c>
      <c r="BL57" s="1"/>
      <c r="BM57" s="1"/>
      <c r="BN57" s="1"/>
      <c r="BO57" s="1"/>
      <c r="BP57" s="1">
        <v>42</v>
      </c>
      <c r="BQ57" s="1"/>
      <c r="BR57" s="1"/>
      <c r="BS57" s="1"/>
      <c r="BT57" s="1"/>
      <c r="BU57" s="1">
        <v>66</v>
      </c>
      <c r="BV57" s="1">
        <v>55</v>
      </c>
      <c r="BW57" s="1">
        <v>66</v>
      </c>
      <c r="BX57" s="1"/>
      <c r="BY57" s="1"/>
      <c r="BZ57" s="1">
        <v>3.9</v>
      </c>
      <c r="CA57" s="1"/>
      <c r="CB57" s="1"/>
      <c r="CC57" s="1">
        <v>110</v>
      </c>
      <c r="CD57" s="1"/>
      <c r="CE57" s="1"/>
      <c r="CF57" s="1">
        <v>85</v>
      </c>
      <c r="CG57" s="1"/>
    </row>
    <row r="58" spans="2:85" ht="15.75" x14ac:dyDescent="0.25">
      <c r="B58" s="1">
        <v>17</v>
      </c>
      <c r="C58" s="9" t="s">
        <v>19</v>
      </c>
      <c r="D58" s="9"/>
      <c r="E58" s="9"/>
      <c r="F58" s="25"/>
      <c r="G58" s="9"/>
      <c r="H58" s="9"/>
      <c r="I58" s="9">
        <v>126.5</v>
      </c>
      <c r="J58" s="9"/>
      <c r="K58" s="9"/>
      <c r="L58" s="9"/>
      <c r="M58" s="9"/>
      <c r="N58" s="9"/>
      <c r="O58" s="9">
        <v>23.4</v>
      </c>
      <c r="P58" s="9"/>
      <c r="Q58" s="9"/>
      <c r="R58" s="9"/>
      <c r="S58" s="9"/>
      <c r="T58" s="9"/>
      <c r="U58" s="9"/>
      <c r="V58" s="9"/>
      <c r="W58" s="9"/>
      <c r="X58" s="1"/>
      <c r="Y58" s="1">
        <v>28.1</v>
      </c>
      <c r="Z58" s="1"/>
      <c r="AA58" s="1"/>
      <c r="AB58" s="16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91</v>
      </c>
      <c r="AN58" s="1"/>
      <c r="AO58" s="1"/>
      <c r="AP58" s="1">
        <v>3</v>
      </c>
      <c r="AQ58" s="1"/>
      <c r="AR58" s="1"/>
      <c r="AS58" s="1"/>
      <c r="AT58" s="1"/>
      <c r="AU58" s="1"/>
      <c r="AV58" s="1">
        <v>7</v>
      </c>
      <c r="AW58" s="1">
        <v>7</v>
      </c>
      <c r="AX58" s="1">
        <v>7</v>
      </c>
      <c r="AY58" s="1"/>
      <c r="AZ58" s="1"/>
      <c r="BA58" s="1"/>
      <c r="BB58" s="1"/>
      <c r="BC58" s="1"/>
      <c r="BD58" s="1"/>
      <c r="BE58" s="1"/>
      <c r="BF58" s="1">
        <v>91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>
        <v>26.3</v>
      </c>
      <c r="BR58" s="1"/>
      <c r="BS58" s="1"/>
      <c r="BT58" s="1"/>
      <c r="BU58" s="1"/>
      <c r="BV58" s="1">
        <v>60.95</v>
      </c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2:85" ht="31.5" x14ac:dyDescent="0.25">
      <c r="B59" s="1">
        <v>18</v>
      </c>
      <c r="C59" s="9" t="s">
        <v>46</v>
      </c>
      <c r="D59" s="9"/>
      <c r="E59" s="9"/>
      <c r="F59" s="25"/>
      <c r="G59" s="9"/>
      <c r="H59" s="9"/>
      <c r="I59" s="9"/>
      <c r="J59" s="9"/>
      <c r="K59" s="9"/>
      <c r="L59" s="9">
        <v>4.3499999999999996</v>
      </c>
      <c r="M59" s="9">
        <v>15.9</v>
      </c>
      <c r="N59" s="9">
        <v>10.35</v>
      </c>
      <c r="O59" s="9">
        <v>9.3000000000000007</v>
      </c>
      <c r="P59" s="9"/>
      <c r="Q59" s="9">
        <v>57.6</v>
      </c>
      <c r="R59" s="9"/>
      <c r="S59" s="9"/>
      <c r="T59" s="9" t="s">
        <v>71</v>
      </c>
      <c r="U59" s="9"/>
      <c r="V59" s="9"/>
      <c r="W59" s="9"/>
      <c r="X59" s="1"/>
      <c r="Y59" s="1">
        <v>27.8</v>
      </c>
      <c r="Z59" s="5" t="s">
        <v>72</v>
      </c>
      <c r="AA59" s="1"/>
      <c r="AB59" s="16"/>
      <c r="AC59" s="1">
        <v>1.9</v>
      </c>
      <c r="AD59" s="1" t="s">
        <v>73</v>
      </c>
      <c r="AE59" s="1"/>
      <c r="AF59" s="1">
        <v>65.5</v>
      </c>
      <c r="AG59" s="1">
        <v>11.6</v>
      </c>
      <c r="AH59" s="1">
        <v>2.4500000000000002</v>
      </c>
      <c r="AI59" s="1">
        <v>32.799999999999997</v>
      </c>
      <c r="AJ59" s="1"/>
      <c r="AK59" s="1"/>
      <c r="AL59" s="1">
        <v>44.2</v>
      </c>
      <c r="AM59" s="1"/>
      <c r="AN59" s="1"/>
      <c r="AO59" s="1"/>
      <c r="AP59" s="1">
        <v>2.79</v>
      </c>
      <c r="AQ59" s="1">
        <v>0.11</v>
      </c>
      <c r="AR59" s="1">
        <v>0.35</v>
      </c>
      <c r="AS59" s="1"/>
      <c r="AT59" s="1"/>
      <c r="AU59" s="1"/>
      <c r="AV59" s="1"/>
      <c r="AW59" s="1"/>
      <c r="AX59" s="1"/>
      <c r="AY59" s="1">
        <v>0.19</v>
      </c>
      <c r="AZ59" s="1">
        <v>7</v>
      </c>
      <c r="BA59" s="1"/>
      <c r="BB59" s="1" t="s">
        <v>74</v>
      </c>
      <c r="BC59" s="1"/>
      <c r="BD59" s="1">
        <v>39.75</v>
      </c>
      <c r="BE59" s="1"/>
      <c r="BF59" s="1"/>
      <c r="BG59" s="1">
        <v>14.8</v>
      </c>
      <c r="BH59" s="1"/>
      <c r="BI59" s="1">
        <v>6.09</v>
      </c>
      <c r="BJ59" s="1">
        <v>4.4000000000000004</v>
      </c>
      <c r="BK59" s="1"/>
      <c r="BL59" s="1"/>
      <c r="BM59" s="1"/>
      <c r="BN59" s="1"/>
      <c r="BO59" s="1">
        <v>12.45</v>
      </c>
      <c r="BP59" s="1">
        <v>22.8</v>
      </c>
      <c r="BQ59" s="1"/>
      <c r="BR59" s="1"/>
      <c r="BS59" s="1"/>
      <c r="BT59" s="1">
        <v>3.8</v>
      </c>
      <c r="BU59" s="1"/>
      <c r="BV59" s="1"/>
      <c r="BW59" s="1"/>
      <c r="BX59" s="1">
        <v>68.5</v>
      </c>
      <c r="BY59" s="1"/>
      <c r="BZ59" s="1"/>
      <c r="CA59" s="1"/>
      <c r="CB59" s="1"/>
      <c r="CC59" s="1">
        <v>85</v>
      </c>
      <c r="CD59" s="1"/>
      <c r="CE59" s="1"/>
      <c r="CF59" s="1">
        <v>70.7</v>
      </c>
      <c r="CG59" s="1"/>
    </row>
    <row r="60" spans="2:85" ht="15.75" x14ac:dyDescent="0.25">
      <c r="B60" s="1">
        <v>19</v>
      </c>
      <c r="C60" s="9" t="s">
        <v>47</v>
      </c>
      <c r="D60" s="9"/>
      <c r="E60" s="9"/>
      <c r="F60" s="25"/>
      <c r="G60" s="9">
        <v>4.59</v>
      </c>
      <c r="H60" s="9"/>
      <c r="I60" s="9"/>
      <c r="J60" s="9"/>
      <c r="K60" s="9"/>
      <c r="L60" s="9">
        <v>3.78</v>
      </c>
      <c r="M60" s="9">
        <v>12.85</v>
      </c>
      <c r="N60" s="9">
        <v>8.44</v>
      </c>
      <c r="O60" s="9">
        <v>6.17</v>
      </c>
      <c r="P60" s="9"/>
      <c r="Q60" s="9">
        <v>48.07</v>
      </c>
      <c r="R60" s="9">
        <v>20.93</v>
      </c>
      <c r="S60" s="9">
        <v>13.59</v>
      </c>
      <c r="T60" s="9">
        <v>12.79</v>
      </c>
      <c r="U60" s="9"/>
      <c r="V60" s="9"/>
      <c r="W60" s="9">
        <v>8.92</v>
      </c>
      <c r="X60" s="1">
        <v>5.88</v>
      </c>
      <c r="Y60" s="1"/>
      <c r="Z60" s="5">
        <v>68.739999999999995</v>
      </c>
      <c r="AA60" s="1"/>
      <c r="AB60" s="16"/>
      <c r="AC60" s="1">
        <v>1.22</v>
      </c>
      <c r="AD60" s="1" t="s">
        <v>75</v>
      </c>
      <c r="AE60" s="1"/>
      <c r="AF60" s="1">
        <v>13.76</v>
      </c>
      <c r="AG60" s="1">
        <v>9.32</v>
      </c>
      <c r="AH60" s="1">
        <v>4.25</v>
      </c>
      <c r="AI60" s="1">
        <v>17.13</v>
      </c>
      <c r="AJ60" s="1">
        <v>14.03</v>
      </c>
      <c r="AK60" s="1"/>
      <c r="AL60" s="1"/>
      <c r="AM60" s="1">
        <v>43.11</v>
      </c>
      <c r="AN60" s="1"/>
      <c r="AO60" s="1"/>
      <c r="AP60" s="1">
        <v>2.54</v>
      </c>
      <c r="AQ60" s="1">
        <v>39.82</v>
      </c>
      <c r="AR60" s="1">
        <v>24.45</v>
      </c>
      <c r="AS60" s="1"/>
      <c r="AT60" s="1"/>
      <c r="AU60" s="1"/>
      <c r="AV60" s="1"/>
      <c r="AW60" s="1"/>
      <c r="AX60" s="1"/>
      <c r="AY60" s="1">
        <v>33.22</v>
      </c>
      <c r="AZ60" s="1">
        <v>5.08</v>
      </c>
      <c r="BA60" s="1"/>
      <c r="BB60" s="1"/>
      <c r="BC60" s="1"/>
      <c r="BD60" s="1"/>
      <c r="BE60" s="1">
        <v>37.57</v>
      </c>
      <c r="BF60" s="1"/>
      <c r="BG60" s="1"/>
      <c r="BH60" s="1">
        <v>13.48</v>
      </c>
      <c r="BI60" s="1"/>
      <c r="BJ60" s="1"/>
      <c r="BK60" s="1"/>
      <c r="BL60" s="1"/>
      <c r="BM60" s="1">
        <v>128.69999999999999</v>
      </c>
      <c r="BN60" s="1">
        <v>4.66</v>
      </c>
      <c r="BO60" s="1"/>
      <c r="BP60" s="1"/>
      <c r="BQ60" s="1">
        <v>13.79</v>
      </c>
      <c r="BR60" s="1"/>
      <c r="BS60" s="1"/>
      <c r="BT60" s="1">
        <v>8.14</v>
      </c>
      <c r="BU60" s="1"/>
      <c r="BV60" s="1"/>
      <c r="BW60" s="1"/>
      <c r="BX60" s="1"/>
      <c r="BY60" s="1"/>
      <c r="BZ60" s="1"/>
      <c r="CA60" s="1"/>
      <c r="CB60" s="1"/>
      <c r="CC60" s="1">
        <v>93.03</v>
      </c>
      <c r="CD60" s="1"/>
      <c r="CE60" s="1"/>
      <c r="CF60" s="1">
        <v>69.63</v>
      </c>
      <c r="CG60" s="1"/>
    </row>
    <row r="61" spans="2:85" ht="63" x14ac:dyDescent="0.25">
      <c r="B61" s="1">
        <v>20</v>
      </c>
      <c r="C61" s="9" t="s">
        <v>48</v>
      </c>
      <c r="D61" s="9"/>
      <c r="E61" s="9"/>
      <c r="F61" s="25"/>
      <c r="G61" s="9"/>
      <c r="H61" s="9"/>
      <c r="I61" s="9"/>
      <c r="J61" s="9">
        <v>30</v>
      </c>
      <c r="K61" s="9"/>
      <c r="L61" s="9"/>
      <c r="M61" s="9">
        <v>28</v>
      </c>
      <c r="N61" s="9">
        <v>14</v>
      </c>
      <c r="O61" s="9"/>
      <c r="P61" s="9" t="s">
        <v>187</v>
      </c>
      <c r="Q61" s="9">
        <v>60</v>
      </c>
      <c r="R61" s="9">
        <v>24</v>
      </c>
      <c r="S61" s="9"/>
      <c r="T61" s="9">
        <v>18</v>
      </c>
      <c r="U61" s="9"/>
      <c r="V61" s="9"/>
      <c r="W61" s="9">
        <v>18</v>
      </c>
      <c r="X61" s="1"/>
      <c r="Y61" s="1">
        <v>55</v>
      </c>
      <c r="Z61" s="1"/>
      <c r="AA61" s="1"/>
      <c r="AB61" s="16"/>
      <c r="AC61" s="1"/>
      <c r="AD61" s="1"/>
      <c r="AE61" s="1">
        <v>2.5</v>
      </c>
      <c r="AF61" s="1"/>
      <c r="AG61" s="1">
        <v>8.5</v>
      </c>
      <c r="AH61" s="1"/>
      <c r="AI61" s="1"/>
      <c r="AJ61" s="1"/>
      <c r="AK61" s="1"/>
      <c r="AL61" s="1"/>
      <c r="AM61" s="1">
        <v>180</v>
      </c>
      <c r="AO61" s="1">
        <v>25</v>
      </c>
      <c r="AP61" s="1">
        <v>3.5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>
        <v>950</v>
      </c>
      <c r="BB61" s="1"/>
      <c r="BC61" s="1"/>
      <c r="BD61" s="1">
        <v>180</v>
      </c>
      <c r="BE61" s="1"/>
      <c r="BF61" s="1"/>
      <c r="BG61" s="1"/>
      <c r="BH61" s="1">
        <v>40</v>
      </c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>
        <v>85</v>
      </c>
      <c r="BY61" s="1"/>
      <c r="BZ61" s="1">
        <v>4.8</v>
      </c>
      <c r="CA61" s="1">
        <v>2.9</v>
      </c>
      <c r="CB61" s="1">
        <v>4.2</v>
      </c>
      <c r="CC61" s="1"/>
      <c r="CD61" s="1">
        <v>4.2</v>
      </c>
      <c r="CE61" s="1"/>
      <c r="CF61" s="1"/>
      <c r="CG61" s="1"/>
    </row>
    <row r="62" spans="2:85" ht="15.75" x14ac:dyDescent="0.25">
      <c r="B62" s="1">
        <v>21</v>
      </c>
      <c r="C62" s="9" t="s">
        <v>49</v>
      </c>
      <c r="D62" s="9"/>
      <c r="E62" s="9"/>
      <c r="F62" s="25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"/>
      <c r="Y62" s="1"/>
      <c r="Z62" s="1"/>
      <c r="AA62" s="1">
        <v>370</v>
      </c>
      <c r="AB62" s="16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 t="s">
        <v>76</v>
      </c>
      <c r="CC62" s="1"/>
      <c r="CD62" s="1" t="s">
        <v>76</v>
      </c>
      <c r="CE62" s="1" t="s">
        <v>76</v>
      </c>
      <c r="CF62" s="1"/>
      <c r="CG62" s="1"/>
    </row>
    <row r="63" spans="2:85" ht="31.5" x14ac:dyDescent="0.25">
      <c r="B63" s="1">
        <v>22</v>
      </c>
      <c r="C63" s="9" t="s">
        <v>50</v>
      </c>
      <c r="D63" s="9"/>
      <c r="E63" s="9"/>
      <c r="F63" s="25"/>
      <c r="G63" s="9">
        <v>16.25</v>
      </c>
      <c r="H63" s="9"/>
      <c r="I63" s="9"/>
      <c r="J63" s="9">
        <v>16.559999999999999</v>
      </c>
      <c r="K63" s="9"/>
      <c r="L63" s="9">
        <v>2.2999999999999998</v>
      </c>
      <c r="M63" s="14" t="s">
        <v>77</v>
      </c>
      <c r="N63" s="14">
        <v>9.7200000000000006</v>
      </c>
      <c r="O63" s="14">
        <v>7.5</v>
      </c>
      <c r="P63" s="20"/>
      <c r="Q63" s="9">
        <v>60.59</v>
      </c>
      <c r="R63" s="9">
        <v>10.98</v>
      </c>
      <c r="S63" s="9" t="s">
        <v>78</v>
      </c>
      <c r="T63" s="9">
        <v>9.5</v>
      </c>
      <c r="U63" s="9">
        <v>47</v>
      </c>
      <c r="V63" s="9">
        <v>47</v>
      </c>
      <c r="W63" s="9">
        <v>3.65</v>
      </c>
      <c r="X63" s="1">
        <v>3.65</v>
      </c>
      <c r="Y63" s="1">
        <v>29</v>
      </c>
      <c r="Z63" s="1">
        <v>19.899999999999999</v>
      </c>
      <c r="AA63" s="1">
        <v>32.4</v>
      </c>
      <c r="AB63" s="16"/>
      <c r="AC63" s="1">
        <v>1.48</v>
      </c>
      <c r="AD63" s="1">
        <v>3.5</v>
      </c>
      <c r="AE63" s="1"/>
      <c r="AF63" s="1">
        <v>21.82</v>
      </c>
      <c r="AG63" s="1">
        <v>7.91</v>
      </c>
      <c r="AH63" s="1">
        <v>2.74</v>
      </c>
      <c r="AI63" s="1">
        <v>17.64</v>
      </c>
      <c r="AJ63" s="1"/>
      <c r="AK63" s="1"/>
      <c r="AL63" s="12" t="s">
        <v>79</v>
      </c>
      <c r="AM63" s="12" t="s">
        <v>80</v>
      </c>
      <c r="AN63" s="1"/>
      <c r="AO63" s="1"/>
      <c r="AP63" s="1">
        <v>2.92</v>
      </c>
      <c r="AQ63" s="1">
        <v>27.79</v>
      </c>
      <c r="AR63" s="1">
        <v>23.62</v>
      </c>
      <c r="AS63" s="1"/>
      <c r="AT63" s="1"/>
      <c r="AU63" s="1">
        <v>7.45</v>
      </c>
      <c r="AV63" s="1">
        <v>7.45</v>
      </c>
      <c r="AW63" s="1">
        <v>7.45</v>
      </c>
      <c r="AX63" s="1">
        <v>7.45</v>
      </c>
      <c r="AY63" s="1">
        <v>0.5</v>
      </c>
      <c r="AZ63" s="1">
        <v>2.29</v>
      </c>
      <c r="BA63" s="1"/>
      <c r="BB63" s="1">
        <v>25.2</v>
      </c>
      <c r="BC63" s="1"/>
      <c r="BD63" s="1">
        <v>16</v>
      </c>
      <c r="BE63" s="1"/>
      <c r="BF63" s="1">
        <v>32.85</v>
      </c>
      <c r="BG63" s="1">
        <v>12.85</v>
      </c>
      <c r="BH63" s="1">
        <v>31.45</v>
      </c>
      <c r="BI63" s="1"/>
      <c r="BJ63" s="1"/>
      <c r="BK63" s="1"/>
      <c r="BL63" s="1">
        <v>7.3</v>
      </c>
      <c r="BM63" s="1">
        <v>183.9</v>
      </c>
      <c r="BN63" s="1">
        <v>4.8</v>
      </c>
      <c r="BO63" s="1"/>
      <c r="BP63" s="1">
        <v>21.53</v>
      </c>
      <c r="BQ63" s="1">
        <v>13.1</v>
      </c>
      <c r="BR63" s="1"/>
      <c r="BS63" s="1"/>
      <c r="BT63" s="1">
        <v>9.18</v>
      </c>
      <c r="BU63" s="1"/>
      <c r="BV63" s="1"/>
      <c r="BW63" s="1"/>
      <c r="BX63" s="1" t="s">
        <v>81</v>
      </c>
      <c r="BY63" s="1"/>
      <c r="BZ63" s="1">
        <v>4.37</v>
      </c>
      <c r="CA63" s="1">
        <v>2.95</v>
      </c>
      <c r="CB63" s="1"/>
      <c r="CC63" s="1">
        <v>86</v>
      </c>
      <c r="CD63" s="1"/>
      <c r="CE63" s="1"/>
      <c r="CF63" s="1">
        <v>99.8</v>
      </c>
      <c r="CG63" s="1"/>
    </row>
    <row r="64" spans="2:85" ht="15.75" x14ac:dyDescent="0.25">
      <c r="B64" s="1">
        <v>23</v>
      </c>
      <c r="C64" s="9" t="s">
        <v>51</v>
      </c>
      <c r="D64" s="9"/>
      <c r="E64" s="9"/>
      <c r="F64" s="25"/>
      <c r="G64" s="9"/>
      <c r="H64" s="9"/>
      <c r="I64" s="9"/>
      <c r="J64" s="9"/>
      <c r="K64" s="9"/>
      <c r="L64" s="9"/>
      <c r="M64" s="9"/>
      <c r="N64" s="9"/>
      <c r="O64" s="9">
        <v>9.6</v>
      </c>
      <c r="P64" s="9"/>
      <c r="Q64" s="9"/>
      <c r="R64" s="9"/>
      <c r="S64" s="9"/>
      <c r="T64" s="9"/>
      <c r="U64" s="9"/>
      <c r="V64" s="9"/>
      <c r="W64" s="9"/>
      <c r="X64" s="1"/>
      <c r="Y64" s="1"/>
      <c r="Z64" s="1"/>
      <c r="AA64" s="1"/>
      <c r="AB64" s="16"/>
      <c r="AC64" s="1"/>
      <c r="AD64" s="1"/>
      <c r="AE64" s="1"/>
      <c r="AF64" s="1"/>
      <c r="AG64" s="1">
        <v>6.7</v>
      </c>
      <c r="AH64" s="1">
        <v>3.19</v>
      </c>
      <c r="AI64" s="1"/>
      <c r="AJ64" s="1">
        <v>18.89</v>
      </c>
      <c r="AK64" s="1"/>
      <c r="AL64" s="1"/>
      <c r="AM64" s="1"/>
      <c r="AN64" s="1"/>
      <c r="AO64" s="1"/>
      <c r="AP64" s="1"/>
      <c r="AQ64" s="1">
        <v>0.06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5.75" x14ac:dyDescent="0.25">
      <c r="B65" s="1">
        <v>24</v>
      </c>
      <c r="C65" s="9" t="s">
        <v>52</v>
      </c>
      <c r="D65" s="9"/>
      <c r="E65" s="9"/>
      <c r="F65" s="25"/>
      <c r="G65" s="9"/>
      <c r="H65" s="9"/>
      <c r="I65" s="9"/>
      <c r="J65" s="9"/>
      <c r="K65" s="9"/>
      <c r="L65" s="9">
        <v>2.25</v>
      </c>
      <c r="M65" s="9"/>
      <c r="N65" s="9">
        <v>9.3000000000000007</v>
      </c>
      <c r="O65" s="9">
        <v>7</v>
      </c>
      <c r="P65" s="9"/>
      <c r="Q65" s="9"/>
      <c r="R65" s="9"/>
      <c r="S65" s="9"/>
      <c r="T65" s="9"/>
      <c r="U65" s="9"/>
      <c r="V65" s="9"/>
      <c r="W65" s="9"/>
      <c r="X65" s="1"/>
      <c r="Y65" s="1"/>
      <c r="Z65" s="1" t="s">
        <v>82</v>
      </c>
      <c r="AA65" s="1"/>
      <c r="AB65" s="16"/>
      <c r="AC65" s="1">
        <v>1.45</v>
      </c>
      <c r="AD65" s="1">
        <v>1.1000000000000001</v>
      </c>
      <c r="AE65" s="1"/>
      <c r="AF65" s="1">
        <v>60.8</v>
      </c>
      <c r="AG65" s="1">
        <v>5.99</v>
      </c>
      <c r="AH65" s="1"/>
      <c r="AI65" s="1" t="s">
        <v>83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>
        <v>15</v>
      </c>
      <c r="BP65" s="1">
        <v>21</v>
      </c>
      <c r="BQ65" s="1"/>
      <c r="BR65" s="1"/>
      <c r="BS65" s="1">
        <v>2.2999999999999998</v>
      </c>
      <c r="BT65" s="1">
        <v>7</v>
      </c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>
        <v>0.1</v>
      </c>
      <c r="CG65" s="1"/>
    </row>
    <row r="66" spans="1:85" ht="15.75" x14ac:dyDescent="0.25">
      <c r="B66" s="1">
        <v>25</v>
      </c>
      <c r="C66" s="9" t="s">
        <v>53</v>
      </c>
      <c r="D66" s="9"/>
      <c r="E66" s="9"/>
      <c r="F66" s="25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"/>
      <c r="Y66" s="1"/>
      <c r="Z66" s="1"/>
      <c r="AA66" s="1"/>
      <c r="AB66" s="16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>
        <v>53</v>
      </c>
      <c r="BW66" s="1">
        <v>33</v>
      </c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5.75" x14ac:dyDescent="0.25">
      <c r="B67" s="1">
        <v>26</v>
      </c>
      <c r="C67" s="9" t="s">
        <v>20</v>
      </c>
      <c r="D67" s="9"/>
      <c r="E67" s="9"/>
      <c r="F67" s="25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"/>
      <c r="Y67" s="1"/>
      <c r="Z67" s="1"/>
      <c r="AA67" s="1"/>
      <c r="AB67" s="16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>
        <v>10.050000000000001</v>
      </c>
      <c r="AR67" s="1">
        <v>10.050000000000001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5.75" x14ac:dyDescent="0.25">
      <c r="B68" s="1">
        <v>27</v>
      </c>
      <c r="C68" s="9" t="s">
        <v>54</v>
      </c>
      <c r="D68" s="9"/>
      <c r="E68" s="9"/>
      <c r="F68" s="25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"/>
      <c r="Y68" s="1"/>
      <c r="Z68" s="1"/>
      <c r="AA68" s="1"/>
      <c r="AB68" s="16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>
        <v>52</v>
      </c>
      <c r="BW68" s="1">
        <v>32</v>
      </c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5.75" x14ac:dyDescent="0.25">
      <c r="B69" s="1">
        <v>28</v>
      </c>
      <c r="C69" s="9" t="s">
        <v>55</v>
      </c>
      <c r="D69" s="9"/>
      <c r="E69" s="9"/>
      <c r="F69" s="25"/>
      <c r="G69" s="9"/>
      <c r="H69" s="9"/>
      <c r="I69" s="9"/>
      <c r="J69" s="9"/>
      <c r="K69" s="9">
        <v>11.68</v>
      </c>
      <c r="L69" s="9"/>
      <c r="M69" s="9"/>
      <c r="N69" s="9"/>
      <c r="O69" s="9"/>
      <c r="P69" s="9"/>
      <c r="Q69" s="9"/>
      <c r="R69" s="9">
        <v>19.04</v>
      </c>
      <c r="S69" s="9"/>
      <c r="T69" s="9"/>
      <c r="U69" s="9"/>
      <c r="V69" s="9"/>
      <c r="W69" s="9"/>
      <c r="X69" s="1"/>
      <c r="Y69" s="1"/>
      <c r="Z69" s="1"/>
      <c r="AA69" s="1"/>
      <c r="AB69" s="16"/>
      <c r="AC69" s="1"/>
      <c r="AD69" s="1"/>
      <c r="AE69" s="1"/>
      <c r="AF69" s="1">
        <v>228</v>
      </c>
      <c r="AG69" s="1"/>
      <c r="AH69" s="1"/>
      <c r="AI69" s="1"/>
      <c r="AJ69" s="1"/>
      <c r="AK69" s="1"/>
      <c r="AL69" s="1"/>
      <c r="AM69" s="1"/>
      <c r="AN69" s="1">
        <v>11.68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5.75" x14ac:dyDescent="0.25">
      <c r="B70" s="1">
        <v>29</v>
      </c>
      <c r="C70" s="9" t="s">
        <v>56</v>
      </c>
      <c r="D70" s="9"/>
      <c r="E70" s="9"/>
      <c r="F70" s="25"/>
      <c r="G70" s="9">
        <v>12</v>
      </c>
      <c r="H70" s="9"/>
      <c r="I70" s="9"/>
      <c r="J70" s="9"/>
      <c r="K70" s="9"/>
      <c r="L70" s="9">
        <v>2.2000000000000002</v>
      </c>
      <c r="M70" s="9"/>
      <c r="N70" s="9"/>
      <c r="O70" s="9">
        <v>7.35</v>
      </c>
      <c r="P70" s="9"/>
      <c r="Q70" s="9"/>
      <c r="R70" s="9"/>
      <c r="S70" s="9"/>
      <c r="T70" s="9">
        <v>10</v>
      </c>
      <c r="U70" s="9"/>
      <c r="V70" s="9"/>
      <c r="W70" s="9">
        <v>5.0999999999999996</v>
      </c>
      <c r="X70" s="1">
        <v>3.9</v>
      </c>
      <c r="Y70" s="1"/>
      <c r="Z70" s="1">
        <v>19</v>
      </c>
      <c r="AA70" s="1"/>
      <c r="AB70" s="16"/>
      <c r="AC70" s="1">
        <v>1.1200000000000001</v>
      </c>
      <c r="AD70" s="1">
        <v>1.3</v>
      </c>
      <c r="AE70" s="1"/>
      <c r="AF70" s="1"/>
      <c r="AG70" s="1">
        <v>10.66</v>
      </c>
      <c r="AH70" s="1">
        <v>6.3</v>
      </c>
      <c r="AI70" s="1"/>
      <c r="AJ70" s="1"/>
      <c r="AK70" s="1"/>
      <c r="AL70" s="1"/>
      <c r="AM70" s="1">
        <v>89.18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>
        <v>24.3</v>
      </c>
      <c r="BE70" s="1"/>
      <c r="BF70" s="1"/>
      <c r="BG70" s="1"/>
      <c r="BH70" s="1"/>
      <c r="BI70" s="1"/>
      <c r="BJ70" s="1"/>
      <c r="BK70" s="1"/>
      <c r="BL70" s="1"/>
      <c r="BM70" s="1"/>
      <c r="BN70" s="1">
        <v>4.5</v>
      </c>
      <c r="BO70" s="1"/>
      <c r="BP70" s="1"/>
      <c r="BQ70" s="1">
        <v>21.45</v>
      </c>
      <c r="BR70" s="1"/>
      <c r="BS70" s="1"/>
      <c r="BT70" s="1"/>
      <c r="BU70" s="1"/>
      <c r="BV70" s="1"/>
      <c r="BW70" s="1"/>
      <c r="BX70" s="1">
        <v>28</v>
      </c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.75" x14ac:dyDescent="0.25">
      <c r="B71" s="1">
        <v>30</v>
      </c>
      <c r="C71" s="9" t="s">
        <v>57</v>
      </c>
      <c r="D71" s="9"/>
      <c r="E71" s="9"/>
      <c r="F71" s="25"/>
      <c r="G71" s="9">
        <v>12</v>
      </c>
      <c r="H71" s="9">
        <v>30</v>
      </c>
      <c r="I71" s="9">
        <v>50</v>
      </c>
      <c r="J71" s="9">
        <v>22</v>
      </c>
      <c r="K71" s="9">
        <v>123.16</v>
      </c>
      <c r="L71" s="9">
        <v>3</v>
      </c>
      <c r="M71" s="9">
        <v>29</v>
      </c>
      <c r="N71" s="9">
        <v>11.28</v>
      </c>
      <c r="O71" s="9"/>
      <c r="P71" s="9"/>
      <c r="Q71" s="9">
        <v>50</v>
      </c>
      <c r="R71" s="9"/>
      <c r="S71" s="9">
        <v>22</v>
      </c>
      <c r="T71" s="9">
        <v>16</v>
      </c>
      <c r="U71" s="9">
        <v>80</v>
      </c>
      <c r="V71" s="9">
        <v>60</v>
      </c>
      <c r="W71" s="9">
        <v>16</v>
      </c>
      <c r="X71" s="1">
        <v>12</v>
      </c>
      <c r="Y71" s="1">
        <v>600</v>
      </c>
      <c r="Z71" s="1" t="s">
        <v>190</v>
      </c>
      <c r="AA71" s="1"/>
      <c r="AB71" s="16"/>
      <c r="AC71" s="1">
        <v>2.5</v>
      </c>
      <c r="AD71" s="1">
        <v>6</v>
      </c>
      <c r="AE71" s="1">
        <v>2</v>
      </c>
      <c r="AF71" s="1">
        <v>80</v>
      </c>
      <c r="AG71" s="1">
        <v>10</v>
      </c>
      <c r="AH71" s="1">
        <v>7</v>
      </c>
      <c r="AI71" s="1">
        <v>40</v>
      </c>
      <c r="AJ71" s="1"/>
      <c r="AK71" s="1"/>
      <c r="AL71" s="1">
        <v>60</v>
      </c>
      <c r="AM71" s="1">
        <v>40</v>
      </c>
      <c r="AN71" s="1">
        <v>20</v>
      </c>
      <c r="AO71" s="1"/>
      <c r="AP71" s="1">
        <v>3</v>
      </c>
      <c r="AQ71" s="1">
        <v>0.2</v>
      </c>
      <c r="AR71" s="1">
        <v>0.2</v>
      </c>
      <c r="AS71" s="1"/>
      <c r="AT71" s="1"/>
      <c r="AU71" s="1">
        <v>8</v>
      </c>
      <c r="AV71" s="1">
        <v>8</v>
      </c>
      <c r="AW71" s="1">
        <v>8</v>
      </c>
      <c r="AX71" s="1">
        <v>8</v>
      </c>
      <c r="AY71" s="1"/>
      <c r="AZ71" s="1"/>
      <c r="BA71" s="1"/>
      <c r="BB71" s="1"/>
      <c r="BC71" s="1"/>
      <c r="BD71" s="1">
        <v>60</v>
      </c>
      <c r="BE71" s="1">
        <v>70</v>
      </c>
      <c r="BF71" s="1">
        <v>60</v>
      </c>
      <c r="BG71" s="1"/>
      <c r="BH71" s="1">
        <v>30</v>
      </c>
      <c r="BI71" s="1"/>
      <c r="BJ71" s="1"/>
      <c r="BK71" s="1">
        <v>25</v>
      </c>
      <c r="BL71" s="1">
        <v>18</v>
      </c>
      <c r="BM71" s="1">
        <v>90</v>
      </c>
      <c r="BN71" s="1"/>
      <c r="BO71" s="1"/>
      <c r="BP71" s="1">
        <v>22</v>
      </c>
      <c r="BQ71" s="1">
        <v>55.48</v>
      </c>
      <c r="BR71" s="1"/>
      <c r="BS71" s="1">
        <v>5</v>
      </c>
      <c r="BT71" s="1">
        <v>9</v>
      </c>
      <c r="BU71" s="1"/>
      <c r="BV71" s="1"/>
      <c r="BW71" s="1"/>
      <c r="BX71" s="1">
        <v>30</v>
      </c>
      <c r="BY71" s="1">
        <v>80</v>
      </c>
      <c r="BZ71" s="1"/>
      <c r="CA71" s="1">
        <v>3.5</v>
      </c>
      <c r="CB71" s="1">
        <f>2.3+1.5</f>
        <v>3.8</v>
      </c>
      <c r="CC71" s="1">
        <v>120</v>
      </c>
      <c r="CD71" s="1">
        <v>3.8</v>
      </c>
      <c r="CE71" s="1">
        <v>3.8</v>
      </c>
      <c r="CF71" s="1">
        <v>80</v>
      </c>
      <c r="CG71" s="1"/>
    </row>
    <row r="72" spans="1:85" ht="63" x14ac:dyDescent="0.25">
      <c r="B72" s="1">
        <v>31</v>
      </c>
      <c r="C72" s="9" t="s">
        <v>58</v>
      </c>
      <c r="D72" s="9"/>
      <c r="E72" s="9"/>
      <c r="F72" s="25"/>
      <c r="G72" s="9">
        <v>14.5</v>
      </c>
      <c r="H72" s="9"/>
      <c r="I72" s="9">
        <v>77.099999999999994</v>
      </c>
      <c r="J72" s="9">
        <v>18.75</v>
      </c>
      <c r="K72" s="9"/>
      <c r="L72" s="9"/>
      <c r="M72" s="9">
        <v>27.63</v>
      </c>
      <c r="N72" s="9">
        <v>17.38</v>
      </c>
      <c r="O72" s="9"/>
      <c r="P72" s="9" t="s">
        <v>189</v>
      </c>
      <c r="Q72" s="9">
        <v>71.25</v>
      </c>
      <c r="R72" s="9">
        <v>22.13</v>
      </c>
      <c r="S72" s="9">
        <v>26.75</v>
      </c>
      <c r="T72" s="9">
        <v>16.940000000000001</v>
      </c>
      <c r="U72" s="9">
        <v>74.75</v>
      </c>
      <c r="V72" s="9">
        <v>49.13</v>
      </c>
      <c r="W72" s="9"/>
      <c r="X72" s="1">
        <v>18.75</v>
      </c>
      <c r="Y72" s="1"/>
      <c r="Z72" s="1"/>
      <c r="AA72" s="1">
        <v>49.24</v>
      </c>
      <c r="AB72" s="16"/>
      <c r="AC72" s="1"/>
      <c r="AE72" s="5">
        <v>2.2599999999999998</v>
      </c>
      <c r="AF72" s="5">
        <v>115.56</v>
      </c>
      <c r="AG72" s="1"/>
      <c r="AH72" s="1"/>
      <c r="AI72" s="1">
        <v>41.5</v>
      </c>
      <c r="AJ72" s="1"/>
      <c r="AK72" s="1"/>
      <c r="AL72" s="1">
        <v>55.68</v>
      </c>
      <c r="AM72" s="1"/>
      <c r="AN72" s="1" t="s">
        <v>84</v>
      </c>
      <c r="AO72" s="1"/>
      <c r="AP72" s="1">
        <v>3.5</v>
      </c>
      <c r="AQ72" s="1">
        <v>32.450000000000003</v>
      </c>
      <c r="AR72" s="1"/>
      <c r="AS72" s="1">
        <v>0.86</v>
      </c>
      <c r="AT72" s="1">
        <v>185.63</v>
      </c>
      <c r="AU72" s="1">
        <v>6.63</v>
      </c>
      <c r="AV72" s="1"/>
      <c r="AW72" s="1"/>
      <c r="AX72" s="1"/>
      <c r="AY72" s="1">
        <v>49.56</v>
      </c>
      <c r="AZ72" s="1">
        <v>12.4</v>
      </c>
      <c r="BA72" s="1">
        <v>1085.3699999999999</v>
      </c>
      <c r="BB72" s="1"/>
      <c r="BC72" s="1"/>
      <c r="BD72" s="1">
        <v>52.13</v>
      </c>
      <c r="BE72" s="1"/>
      <c r="BF72" s="1">
        <v>66.209999999999994</v>
      </c>
      <c r="BG72" s="1">
        <v>18.25</v>
      </c>
      <c r="BH72" s="1">
        <v>59.71</v>
      </c>
      <c r="BI72" s="1"/>
      <c r="BJ72" s="1"/>
      <c r="BK72" s="1">
        <v>6.53</v>
      </c>
      <c r="BL72" s="1">
        <v>48.25</v>
      </c>
      <c r="BM72" s="1">
        <v>277.39999999999998</v>
      </c>
      <c r="BN72" s="1">
        <v>59.02</v>
      </c>
      <c r="BO72" s="1"/>
      <c r="BP72" s="1"/>
      <c r="BQ72" s="1"/>
      <c r="BR72" s="1"/>
      <c r="BS72" s="1"/>
      <c r="BT72" s="1"/>
      <c r="BU72" s="1"/>
      <c r="BV72" s="1">
        <v>50</v>
      </c>
      <c r="BW72" s="1"/>
      <c r="BX72" s="1">
        <v>284.17</v>
      </c>
      <c r="BY72" s="1"/>
      <c r="BZ72" s="1" t="s">
        <v>85</v>
      </c>
      <c r="CA72" s="1">
        <v>3.83</v>
      </c>
      <c r="CB72" s="1" t="s">
        <v>86</v>
      </c>
      <c r="CC72" s="1"/>
      <c r="CD72" s="1"/>
      <c r="CE72" s="1"/>
      <c r="CF72" s="1">
        <v>1.01</v>
      </c>
      <c r="CG72" s="1">
        <v>106.25</v>
      </c>
    </row>
    <row r="73" spans="1:85" ht="15.75" x14ac:dyDescent="0.25">
      <c r="B73" s="1">
        <v>32</v>
      </c>
      <c r="C73" s="9" t="s">
        <v>59</v>
      </c>
      <c r="D73" s="9"/>
      <c r="E73" s="9"/>
      <c r="F73" s="25"/>
      <c r="G73" s="9"/>
      <c r="H73" s="9"/>
      <c r="I73" s="9"/>
      <c r="J73" s="9"/>
      <c r="K73" s="9" t="s">
        <v>87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"/>
      <c r="Y73" s="1"/>
      <c r="Z73" s="1"/>
      <c r="AA73" s="1"/>
      <c r="AB73" s="16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5">
        <v>41974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>
        <v>27</v>
      </c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31.5" x14ac:dyDescent="0.25">
      <c r="B74" s="1">
        <v>33</v>
      </c>
      <c r="C74" s="9" t="s">
        <v>60</v>
      </c>
      <c r="D74" s="9"/>
      <c r="E74" s="9"/>
      <c r="F74" s="25"/>
      <c r="G74" s="9">
        <v>15.8</v>
      </c>
      <c r="H74" s="9"/>
      <c r="I74" s="9">
        <v>130</v>
      </c>
      <c r="J74" s="9">
        <v>30</v>
      </c>
      <c r="K74" s="9"/>
      <c r="L74" s="9">
        <v>3.8</v>
      </c>
      <c r="M74" s="9">
        <v>18.5</v>
      </c>
      <c r="N74" s="9">
        <v>15.65</v>
      </c>
      <c r="O74" s="9">
        <v>12.35</v>
      </c>
      <c r="P74" s="9"/>
      <c r="Q74" s="9">
        <v>76</v>
      </c>
      <c r="R74" s="9"/>
      <c r="S74" s="9">
        <v>25.5</v>
      </c>
      <c r="T74" s="9" t="s">
        <v>88</v>
      </c>
      <c r="U74" s="9"/>
      <c r="V74" s="9">
        <v>80</v>
      </c>
      <c r="W74" s="9"/>
      <c r="X74" s="1"/>
      <c r="Y74" s="1"/>
      <c r="Z74" s="6">
        <v>18.5</v>
      </c>
      <c r="AA74" s="1"/>
      <c r="AB74" s="16"/>
      <c r="AC74" s="1">
        <v>2.2999999999999998</v>
      </c>
      <c r="AD74" s="1">
        <v>5.5</v>
      </c>
      <c r="AE74" s="1"/>
      <c r="AF74" s="1"/>
      <c r="AG74" s="1">
        <v>13.3</v>
      </c>
      <c r="AH74" s="1"/>
      <c r="AI74" s="1">
        <v>25</v>
      </c>
      <c r="AJ74" s="1"/>
      <c r="AK74" s="1"/>
      <c r="AL74" s="1">
        <v>90</v>
      </c>
      <c r="AM74" s="1"/>
      <c r="AN74" s="1">
        <v>45</v>
      </c>
      <c r="AO74" s="1"/>
      <c r="AP74" s="1">
        <v>5.5</v>
      </c>
      <c r="AQ74" s="1">
        <v>31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>
        <v>45</v>
      </c>
      <c r="BF74" s="1"/>
      <c r="BG74" s="1"/>
      <c r="BH74" s="1"/>
      <c r="BI74" s="1"/>
      <c r="BJ74" s="1"/>
      <c r="BK74" s="1">
        <v>10</v>
      </c>
      <c r="BL74" s="1">
        <v>23</v>
      </c>
      <c r="BM74" s="1"/>
      <c r="BN74" s="1">
        <v>8.8000000000000007</v>
      </c>
      <c r="BO74" s="1">
        <v>16.5</v>
      </c>
      <c r="BP74" s="1"/>
      <c r="BQ74" s="1"/>
      <c r="BR74" s="1"/>
      <c r="BS74" s="1"/>
      <c r="BT74" s="1">
        <v>12.5</v>
      </c>
      <c r="BU74" s="1"/>
      <c r="BV74" s="1"/>
      <c r="BW74" s="1"/>
      <c r="BX74" s="1"/>
      <c r="BY74" s="1">
        <v>28</v>
      </c>
      <c r="BZ74" s="1"/>
      <c r="CA74" s="1"/>
      <c r="CB74" s="1">
        <v>4.0999999999999996</v>
      </c>
      <c r="CC74" s="1">
        <v>130</v>
      </c>
      <c r="CD74" s="1">
        <v>4.0999999999999996</v>
      </c>
      <c r="CE74" s="1">
        <v>4.0999999999999996</v>
      </c>
      <c r="CF74" s="1">
        <v>0.1</v>
      </c>
      <c r="CG74" s="1"/>
    </row>
    <row r="75" spans="1:85" ht="15.75" x14ac:dyDescent="0.25">
      <c r="B75" s="1">
        <v>34</v>
      </c>
      <c r="C75" s="9" t="s">
        <v>61</v>
      </c>
      <c r="D75" s="9"/>
      <c r="E75" s="9"/>
      <c r="F75" s="25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"/>
      <c r="Y75" s="1"/>
      <c r="Z75" s="1"/>
      <c r="AA75" s="1"/>
      <c r="AB75" s="16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>
        <v>43</v>
      </c>
      <c r="BW75" s="1">
        <v>25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5.75" x14ac:dyDescent="0.25">
      <c r="B76" s="1">
        <v>35</v>
      </c>
      <c r="C76" s="9" t="s">
        <v>62</v>
      </c>
      <c r="D76" s="9"/>
      <c r="E76" s="9"/>
      <c r="F76" s="25"/>
      <c r="G76" s="9"/>
      <c r="H76" s="9"/>
      <c r="I76" s="9"/>
      <c r="J76" s="9"/>
      <c r="K76" s="9"/>
      <c r="L76" s="9"/>
      <c r="M76" s="9"/>
      <c r="N76" s="9">
        <v>11.5</v>
      </c>
      <c r="O76" s="9"/>
      <c r="P76" s="9"/>
      <c r="Q76" s="9"/>
      <c r="R76" s="9"/>
      <c r="S76" s="9">
        <v>17.5</v>
      </c>
      <c r="T76" s="9"/>
      <c r="U76" s="9">
        <v>45</v>
      </c>
      <c r="V76" s="9"/>
      <c r="W76" s="9"/>
      <c r="X76" s="1"/>
      <c r="Y76" s="1"/>
      <c r="Z76" s="1"/>
      <c r="AA76" s="1"/>
      <c r="AB76" s="16"/>
      <c r="AC76" s="1"/>
      <c r="AD76" s="1"/>
      <c r="AE76" s="1"/>
      <c r="AF76" s="1"/>
      <c r="AG76" s="1"/>
      <c r="AH76" s="1"/>
      <c r="AI76" s="1"/>
      <c r="AJ76" s="1">
        <v>8.9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5</v>
      </c>
      <c r="AW76" s="1">
        <v>5</v>
      </c>
      <c r="AX76" s="1"/>
      <c r="AY76" s="1">
        <v>25.5</v>
      </c>
      <c r="AZ76" s="1">
        <v>6.05</v>
      </c>
      <c r="BA76" s="1"/>
      <c r="BB76" s="1"/>
      <c r="BC76" s="1"/>
      <c r="BD76" s="1"/>
      <c r="BE76" s="1"/>
      <c r="BF76" s="1"/>
      <c r="BG76" s="1">
        <v>13.2</v>
      </c>
      <c r="BH76" s="1"/>
      <c r="BI76" s="1"/>
      <c r="BJ76" s="1"/>
      <c r="BK76" s="1"/>
      <c r="BL76" s="1"/>
      <c r="BM76" s="1"/>
      <c r="BN76" s="1"/>
      <c r="BO76" s="1"/>
      <c r="BP76" s="1">
        <v>24.6</v>
      </c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5.75" x14ac:dyDescent="0.25">
      <c r="B77" s="1">
        <v>36</v>
      </c>
      <c r="C77" s="9" t="s">
        <v>63</v>
      </c>
      <c r="D77" s="9"/>
      <c r="E77" s="9"/>
      <c r="F77" s="25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"/>
      <c r="Y77" s="1"/>
      <c r="Z77" s="1"/>
      <c r="AA77" s="1"/>
      <c r="AB77" s="16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>
        <v>974.9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9" spans="1:85" x14ac:dyDescent="0.25">
      <c r="A79" s="27"/>
      <c r="B79" s="1"/>
      <c r="C79" s="12" t="s">
        <v>649</v>
      </c>
      <c r="D79" s="12" t="s">
        <v>650</v>
      </c>
      <c r="E79" s="12" t="s">
        <v>651</v>
      </c>
      <c r="F79" s="1" t="s">
        <v>193</v>
      </c>
      <c r="G79" s="1" t="s">
        <v>197</v>
      </c>
      <c r="H79" s="1" t="s">
        <v>194</v>
      </c>
      <c r="I79" s="1"/>
      <c r="J79" s="1"/>
      <c r="BC79"/>
    </row>
    <row r="80" spans="1:85" ht="15.75" x14ac:dyDescent="0.25">
      <c r="A80" s="133">
        <v>1</v>
      </c>
      <c r="B80" s="1"/>
      <c r="C80" s="9" t="s">
        <v>34</v>
      </c>
      <c r="D80" s="9">
        <v>0</v>
      </c>
      <c r="E80" s="9" t="s">
        <v>206</v>
      </c>
      <c r="F80" s="25" t="s">
        <v>196</v>
      </c>
      <c r="G80" s="9">
        <v>5</v>
      </c>
      <c r="H80" s="28">
        <v>4.1500000000000004</v>
      </c>
      <c r="I80" s="29">
        <f>H80</f>
        <v>4.1500000000000004</v>
      </c>
      <c r="J80" s="30"/>
      <c r="BC80"/>
    </row>
    <row r="81" spans="1:55" ht="15.75" x14ac:dyDescent="0.25">
      <c r="A81" s="133"/>
      <c r="B81" s="1"/>
      <c r="C81" s="9" t="s">
        <v>38</v>
      </c>
      <c r="D81" s="9">
        <v>61</v>
      </c>
      <c r="E81" s="9" t="s">
        <v>278</v>
      </c>
      <c r="F81" s="25" t="s">
        <v>196</v>
      </c>
      <c r="G81" s="9">
        <v>6.7</v>
      </c>
      <c r="H81" s="28">
        <v>6.7</v>
      </c>
      <c r="I81" s="29">
        <f t="shared" ref="I81:I144" si="2">H81</f>
        <v>6.7</v>
      </c>
      <c r="J81" s="30"/>
      <c r="BC81"/>
    </row>
    <row r="82" spans="1:55" ht="15.75" x14ac:dyDescent="0.25">
      <c r="A82" s="133"/>
      <c r="B82" s="1"/>
      <c r="C82" s="9" t="s">
        <v>18</v>
      </c>
      <c r="D82" s="9">
        <v>60</v>
      </c>
      <c r="E82" s="9" t="s">
        <v>291</v>
      </c>
      <c r="F82" s="25" t="s">
        <v>196</v>
      </c>
      <c r="G82" s="9">
        <v>21.56</v>
      </c>
      <c r="H82" s="28"/>
      <c r="I82" s="29">
        <f t="shared" si="2"/>
        <v>0</v>
      </c>
      <c r="J82" s="30"/>
      <c r="BC82"/>
    </row>
    <row r="83" spans="1:55" ht="15.75" x14ac:dyDescent="0.25">
      <c r="A83" s="133"/>
      <c r="B83" s="1"/>
      <c r="C83" s="9" t="s">
        <v>47</v>
      </c>
      <c r="D83" s="9">
        <v>60</v>
      </c>
      <c r="E83" s="9" t="s">
        <v>417</v>
      </c>
      <c r="F83" s="25" t="s">
        <v>196</v>
      </c>
      <c r="G83" s="9">
        <v>4.59</v>
      </c>
      <c r="H83" s="28">
        <v>4.59</v>
      </c>
      <c r="I83" s="29">
        <f t="shared" si="2"/>
        <v>4.59</v>
      </c>
      <c r="J83" s="30"/>
      <c r="BC83"/>
    </row>
    <row r="84" spans="1:55" ht="15.75" x14ac:dyDescent="0.25">
      <c r="A84" s="133"/>
      <c r="B84" s="1"/>
      <c r="C84" s="9" t="s">
        <v>50</v>
      </c>
      <c r="D84" s="9">
        <v>60</v>
      </c>
      <c r="E84" s="9" t="s">
        <v>464</v>
      </c>
      <c r="F84" s="25" t="s">
        <v>196</v>
      </c>
      <c r="G84" s="9">
        <v>16.25</v>
      </c>
      <c r="H84" s="28">
        <v>16.25</v>
      </c>
      <c r="I84" s="29">
        <f t="shared" si="2"/>
        <v>16.25</v>
      </c>
      <c r="J84" s="30"/>
      <c r="BC84"/>
    </row>
    <row r="85" spans="1:55" ht="15.75" x14ac:dyDescent="0.25">
      <c r="A85" s="133"/>
      <c r="B85" s="1"/>
      <c r="C85" s="9" t="s">
        <v>56</v>
      </c>
      <c r="D85" s="9">
        <v>60</v>
      </c>
      <c r="E85" s="9" t="s">
        <v>577</v>
      </c>
      <c r="F85" s="25" t="s">
        <v>196</v>
      </c>
      <c r="G85" s="9">
        <v>12</v>
      </c>
      <c r="H85" s="28">
        <v>8</v>
      </c>
      <c r="I85" s="29">
        <f t="shared" si="2"/>
        <v>8</v>
      </c>
      <c r="J85" s="30"/>
      <c r="BC85"/>
    </row>
    <row r="86" spans="1:55" ht="15.75" x14ac:dyDescent="0.25">
      <c r="A86" s="133"/>
      <c r="B86" s="1"/>
      <c r="C86" s="9" t="s">
        <v>57</v>
      </c>
      <c r="D86" s="9">
        <v>60</v>
      </c>
      <c r="E86" s="9" t="s">
        <v>584</v>
      </c>
      <c r="F86" s="25" t="s">
        <v>196</v>
      </c>
      <c r="G86" s="9">
        <v>12</v>
      </c>
      <c r="H86" s="28">
        <v>10</v>
      </c>
      <c r="I86" s="29">
        <f t="shared" si="2"/>
        <v>10</v>
      </c>
      <c r="J86" s="30"/>
      <c r="BC86"/>
    </row>
    <row r="87" spans="1:55" ht="15.75" x14ac:dyDescent="0.25">
      <c r="A87" s="133"/>
      <c r="B87" s="1"/>
      <c r="C87" s="9" t="s">
        <v>58</v>
      </c>
      <c r="D87" s="9">
        <v>60</v>
      </c>
      <c r="E87" s="9" t="s">
        <v>532</v>
      </c>
      <c r="F87" s="25" t="s">
        <v>196</v>
      </c>
      <c r="G87" s="9">
        <v>14.5</v>
      </c>
      <c r="H87" s="28">
        <v>14.5</v>
      </c>
      <c r="I87" s="29">
        <f t="shared" si="2"/>
        <v>14.5</v>
      </c>
      <c r="J87" s="30"/>
      <c r="BC87"/>
    </row>
    <row r="88" spans="1:55" ht="15.75" x14ac:dyDescent="0.25">
      <c r="A88" s="133"/>
      <c r="B88" s="1"/>
      <c r="C88" s="9" t="s">
        <v>60</v>
      </c>
      <c r="D88" s="9">
        <v>60</v>
      </c>
      <c r="E88" s="9" t="s">
        <v>629</v>
      </c>
      <c r="F88" s="25" t="s">
        <v>196</v>
      </c>
      <c r="G88" s="9">
        <v>15.8</v>
      </c>
      <c r="H88" s="28"/>
      <c r="I88" s="29">
        <f t="shared" si="2"/>
        <v>0</v>
      </c>
      <c r="J88" s="30"/>
      <c r="BC88"/>
    </row>
    <row r="89" spans="1:55" x14ac:dyDescent="0.25">
      <c r="B89" s="1"/>
      <c r="C89" s="12"/>
      <c r="D89" s="12"/>
      <c r="E89" s="12"/>
      <c r="F89" s="1"/>
      <c r="G89" s="1"/>
      <c r="H89" s="28"/>
      <c r="I89" s="29">
        <f t="shared" si="2"/>
        <v>0</v>
      </c>
      <c r="J89" s="30"/>
    </row>
    <row r="90" spans="1:55" x14ac:dyDescent="0.25">
      <c r="B90" s="1"/>
      <c r="C90" s="12"/>
      <c r="D90" s="12"/>
      <c r="E90" s="12"/>
      <c r="F90" s="1"/>
      <c r="G90" s="1"/>
      <c r="H90" s="28"/>
      <c r="I90" s="29">
        <f t="shared" si="2"/>
        <v>0</v>
      </c>
      <c r="J90" s="30"/>
      <c r="BC90"/>
    </row>
    <row r="91" spans="1:55" ht="15.75" x14ac:dyDescent="0.25">
      <c r="A91" s="26">
        <v>2</v>
      </c>
      <c r="B91" s="1"/>
      <c r="C91" s="9" t="s">
        <v>57</v>
      </c>
      <c r="D91" s="9">
        <v>60</v>
      </c>
      <c r="E91" s="9" t="s">
        <v>585</v>
      </c>
      <c r="F91" s="25" t="s">
        <v>205</v>
      </c>
      <c r="G91" s="9">
        <v>30</v>
      </c>
      <c r="H91" s="28">
        <v>25</v>
      </c>
      <c r="I91" s="29">
        <f t="shared" si="2"/>
        <v>25</v>
      </c>
      <c r="J91" s="30"/>
      <c r="BC91"/>
    </row>
    <row r="92" spans="1:55" x14ac:dyDescent="0.25">
      <c r="B92" s="1"/>
      <c r="C92" s="12"/>
      <c r="D92" s="12"/>
      <c r="E92" s="12"/>
      <c r="F92" s="1"/>
      <c r="G92" s="1"/>
      <c r="H92" s="28"/>
      <c r="I92" s="29">
        <f t="shared" si="2"/>
        <v>0</v>
      </c>
      <c r="J92" s="30"/>
      <c r="BC92"/>
    </row>
    <row r="93" spans="1:55" x14ac:dyDescent="0.25">
      <c r="B93" s="1"/>
      <c r="C93" s="12"/>
      <c r="D93" s="12"/>
      <c r="E93" s="12"/>
      <c r="F93" s="1"/>
      <c r="G93" s="6"/>
      <c r="H93" s="28"/>
      <c r="I93" s="29">
        <f t="shared" si="2"/>
        <v>0</v>
      </c>
      <c r="J93" s="30"/>
      <c r="BC93"/>
    </row>
    <row r="94" spans="1:55" ht="15.75" x14ac:dyDescent="0.25">
      <c r="A94" s="133">
        <v>3</v>
      </c>
      <c r="B94" s="1"/>
      <c r="C94" s="9" t="s">
        <v>34</v>
      </c>
      <c r="D94" s="9">
        <v>0</v>
      </c>
      <c r="E94" s="9" t="s">
        <v>207</v>
      </c>
      <c r="F94" s="25" t="s">
        <v>201</v>
      </c>
      <c r="G94" s="9">
        <v>149.85</v>
      </c>
      <c r="H94" s="28">
        <v>130</v>
      </c>
      <c r="I94" s="29">
        <f t="shared" si="2"/>
        <v>130</v>
      </c>
      <c r="J94" s="30"/>
      <c r="BC94"/>
    </row>
    <row r="95" spans="1:55" ht="15.75" x14ac:dyDescent="0.25">
      <c r="A95" s="133"/>
      <c r="B95" s="1"/>
      <c r="C95" s="9" t="s">
        <v>36</v>
      </c>
      <c r="D95" s="9">
        <v>60</v>
      </c>
      <c r="E95" s="9" t="s">
        <v>248</v>
      </c>
      <c r="F95" s="25" t="s">
        <v>201</v>
      </c>
      <c r="G95" s="9">
        <v>86.5</v>
      </c>
      <c r="H95" s="28">
        <v>45</v>
      </c>
      <c r="I95" s="29">
        <f t="shared" si="2"/>
        <v>45</v>
      </c>
      <c r="J95" s="30"/>
      <c r="BC95"/>
    </row>
    <row r="96" spans="1:55" ht="15.75" x14ac:dyDescent="0.25">
      <c r="A96" s="133"/>
      <c r="B96" s="1"/>
      <c r="C96" s="9" t="s">
        <v>18</v>
      </c>
      <c r="D96" s="9">
        <v>60</v>
      </c>
      <c r="E96" s="9" t="s">
        <v>292</v>
      </c>
      <c r="F96" s="25" t="s">
        <v>226</v>
      </c>
      <c r="G96" s="9">
        <v>204.6</v>
      </c>
      <c r="H96" s="28"/>
      <c r="I96" s="29">
        <f t="shared" si="2"/>
        <v>0</v>
      </c>
      <c r="J96" s="30"/>
      <c r="BC96"/>
    </row>
    <row r="97" spans="1:55" ht="31.5" x14ac:dyDescent="0.25">
      <c r="A97" s="133"/>
      <c r="B97" s="1"/>
      <c r="C97" s="9" t="s">
        <v>41</v>
      </c>
      <c r="D97" s="9">
        <v>60</v>
      </c>
      <c r="E97" s="9" t="s">
        <v>333</v>
      </c>
      <c r="F97" s="25" t="s">
        <v>226</v>
      </c>
      <c r="G97" s="9">
        <v>63</v>
      </c>
      <c r="H97" s="28"/>
      <c r="I97" s="29">
        <f t="shared" si="2"/>
        <v>0</v>
      </c>
      <c r="J97" s="30"/>
      <c r="BC97"/>
    </row>
    <row r="98" spans="1:55" ht="15.75" x14ac:dyDescent="0.25">
      <c r="A98" s="133"/>
      <c r="B98" s="1"/>
      <c r="C98" s="9" t="s">
        <v>19</v>
      </c>
      <c r="D98" s="9">
        <v>60</v>
      </c>
      <c r="E98" s="9" t="s">
        <v>382</v>
      </c>
      <c r="F98" s="25" t="s">
        <v>201</v>
      </c>
      <c r="G98" s="9">
        <v>126.5</v>
      </c>
      <c r="H98" s="28">
        <v>84.72</v>
      </c>
      <c r="I98" s="29">
        <f t="shared" si="2"/>
        <v>84.72</v>
      </c>
      <c r="J98" s="30"/>
      <c r="BC98"/>
    </row>
    <row r="99" spans="1:55" ht="15.75" x14ac:dyDescent="0.25">
      <c r="A99" s="133"/>
      <c r="B99" s="1"/>
      <c r="C99" s="9" t="s">
        <v>57</v>
      </c>
      <c r="D99" s="9">
        <v>60</v>
      </c>
      <c r="E99" s="9" t="s">
        <v>586</v>
      </c>
      <c r="F99" s="25" t="s">
        <v>469</v>
      </c>
      <c r="G99" s="9">
        <v>50</v>
      </c>
      <c r="H99" s="28">
        <v>49</v>
      </c>
      <c r="I99" s="29">
        <f t="shared" si="2"/>
        <v>49</v>
      </c>
      <c r="J99" s="30"/>
      <c r="BC99"/>
    </row>
    <row r="100" spans="1:55" ht="15.75" x14ac:dyDescent="0.25">
      <c r="A100" s="133"/>
      <c r="B100" s="1"/>
      <c r="C100" s="9" t="s">
        <v>58</v>
      </c>
      <c r="D100" s="9">
        <v>60</v>
      </c>
      <c r="E100" s="9" t="s">
        <v>533</v>
      </c>
      <c r="F100" s="25" t="s">
        <v>469</v>
      </c>
      <c r="G100" s="9">
        <v>77.099999999999994</v>
      </c>
      <c r="H100" s="28">
        <v>77.099999999999994</v>
      </c>
      <c r="I100" s="29">
        <f t="shared" si="2"/>
        <v>77.099999999999994</v>
      </c>
      <c r="J100" s="30"/>
      <c r="BC100"/>
    </row>
    <row r="101" spans="1:55" ht="15.75" x14ac:dyDescent="0.25">
      <c r="A101" s="133"/>
      <c r="B101" s="1"/>
      <c r="C101" s="9" t="s">
        <v>60</v>
      </c>
      <c r="D101" s="9">
        <v>60</v>
      </c>
      <c r="E101" s="9" t="s">
        <v>333</v>
      </c>
      <c r="F101" s="25" t="s">
        <v>201</v>
      </c>
      <c r="G101" s="9">
        <v>130</v>
      </c>
      <c r="H101" s="28"/>
      <c r="I101" s="29">
        <f t="shared" si="2"/>
        <v>0</v>
      </c>
      <c r="J101" s="30"/>
      <c r="BC101"/>
    </row>
    <row r="102" spans="1:55" x14ac:dyDescent="0.25">
      <c r="B102" s="1"/>
      <c r="C102" s="12"/>
      <c r="D102" s="12"/>
      <c r="E102" s="12"/>
      <c r="F102" s="1"/>
      <c r="G102" s="1"/>
      <c r="H102" s="28"/>
      <c r="I102" s="29">
        <f t="shared" si="2"/>
        <v>0</v>
      </c>
      <c r="J102" s="30"/>
      <c r="BC102"/>
    </row>
    <row r="103" spans="1:55" x14ac:dyDescent="0.25">
      <c r="B103" s="1"/>
      <c r="C103" s="12"/>
      <c r="D103" s="12"/>
      <c r="E103" s="12"/>
      <c r="F103" s="1"/>
      <c r="G103" s="6"/>
      <c r="H103" s="28"/>
      <c r="I103" s="29">
        <f t="shared" si="2"/>
        <v>0</v>
      </c>
      <c r="J103" s="30"/>
      <c r="BC103"/>
    </row>
    <row r="104" spans="1:55" ht="15.75" x14ac:dyDescent="0.25">
      <c r="A104" s="133">
        <v>4</v>
      </c>
      <c r="B104" s="1" t="s">
        <v>648</v>
      </c>
      <c r="C104" s="9" t="s">
        <v>32</v>
      </c>
      <c r="D104" s="9">
        <v>90</v>
      </c>
      <c r="E104" s="9" t="s">
        <v>195</v>
      </c>
      <c r="F104" s="25" t="s">
        <v>196</v>
      </c>
      <c r="G104" s="9">
        <v>17</v>
      </c>
      <c r="H104" s="28">
        <v>11</v>
      </c>
      <c r="I104" s="29">
        <f t="shared" si="2"/>
        <v>11</v>
      </c>
      <c r="J104" s="30"/>
      <c r="BC104"/>
    </row>
    <row r="105" spans="1:55" ht="15.75" x14ac:dyDescent="0.25">
      <c r="A105" s="133"/>
      <c r="B105" s="1"/>
      <c r="C105" s="9" t="s">
        <v>35</v>
      </c>
      <c r="D105" s="9">
        <v>60</v>
      </c>
      <c r="E105" s="9" t="s">
        <v>214</v>
      </c>
      <c r="F105" s="25" t="s">
        <v>196</v>
      </c>
      <c r="G105" s="9">
        <v>16.440000000000001</v>
      </c>
      <c r="H105" s="28"/>
      <c r="I105" s="29">
        <f t="shared" si="2"/>
        <v>0</v>
      </c>
      <c r="J105" s="30"/>
      <c r="BC105"/>
    </row>
    <row r="106" spans="1:55" ht="15.75" x14ac:dyDescent="0.25">
      <c r="A106" s="133"/>
      <c r="B106" s="1"/>
      <c r="C106" s="9" t="s">
        <v>36</v>
      </c>
      <c r="D106" s="9">
        <v>60</v>
      </c>
      <c r="E106" s="9" t="s">
        <v>249</v>
      </c>
      <c r="F106" s="25" t="s">
        <v>196</v>
      </c>
      <c r="G106" s="9">
        <v>13</v>
      </c>
      <c r="H106" s="28">
        <v>11</v>
      </c>
      <c r="I106" s="29">
        <f t="shared" si="2"/>
        <v>11</v>
      </c>
      <c r="J106" s="30"/>
      <c r="BC106"/>
    </row>
    <row r="107" spans="1:55" ht="15.75" x14ac:dyDescent="0.25">
      <c r="A107" s="133"/>
      <c r="B107" s="1"/>
      <c r="C107" s="9" t="s">
        <v>40</v>
      </c>
      <c r="D107" s="9">
        <v>60</v>
      </c>
      <c r="E107" s="9" t="s">
        <v>214</v>
      </c>
      <c r="F107" s="25" t="s">
        <v>196</v>
      </c>
      <c r="G107" s="9">
        <v>17.04</v>
      </c>
      <c r="H107" s="28">
        <v>11</v>
      </c>
      <c r="I107" s="29">
        <f t="shared" si="2"/>
        <v>11</v>
      </c>
      <c r="J107" s="30"/>
      <c r="BC107"/>
    </row>
    <row r="108" spans="1:55" ht="15.75" x14ac:dyDescent="0.25">
      <c r="A108" s="133"/>
      <c r="B108" s="1"/>
      <c r="C108" s="9" t="s">
        <v>45</v>
      </c>
      <c r="D108" s="9">
        <v>30</v>
      </c>
      <c r="E108" s="9" t="s">
        <v>364</v>
      </c>
      <c r="F108" s="25" t="s">
        <v>196</v>
      </c>
      <c r="G108" s="9">
        <v>28</v>
      </c>
      <c r="H108" s="28"/>
      <c r="I108" s="29">
        <f t="shared" si="2"/>
        <v>0</v>
      </c>
      <c r="J108" s="30"/>
      <c r="BC108"/>
    </row>
    <row r="109" spans="1:55" ht="15.75" x14ac:dyDescent="0.25">
      <c r="A109" s="133"/>
      <c r="B109" s="1"/>
      <c r="C109" s="9" t="s">
        <v>48</v>
      </c>
      <c r="D109" s="9">
        <v>60</v>
      </c>
      <c r="E109" s="9" t="s">
        <v>442</v>
      </c>
      <c r="F109" s="25" t="s">
        <v>196</v>
      </c>
      <c r="G109" s="9">
        <v>30</v>
      </c>
      <c r="H109" s="28">
        <v>30</v>
      </c>
      <c r="I109" s="29">
        <f t="shared" si="2"/>
        <v>30</v>
      </c>
      <c r="J109" s="30"/>
      <c r="BC109"/>
    </row>
    <row r="110" spans="1:55" ht="15.75" x14ac:dyDescent="0.25">
      <c r="A110" s="133"/>
      <c r="B110" s="1"/>
      <c r="C110" s="9" t="s">
        <v>50</v>
      </c>
      <c r="D110" s="9">
        <v>60</v>
      </c>
      <c r="E110" s="9" t="s">
        <v>364</v>
      </c>
      <c r="F110" s="25" t="s">
        <v>196</v>
      </c>
      <c r="G110" s="9">
        <v>16.559999999999999</v>
      </c>
      <c r="H110" s="28">
        <v>12.5</v>
      </c>
      <c r="I110" s="29">
        <f t="shared" si="2"/>
        <v>12.5</v>
      </c>
      <c r="J110" s="30"/>
      <c r="BC110"/>
    </row>
    <row r="111" spans="1:55" ht="15.75" x14ac:dyDescent="0.25">
      <c r="A111" s="133"/>
      <c r="B111" s="1"/>
      <c r="C111" s="9" t="s">
        <v>57</v>
      </c>
      <c r="D111" s="9">
        <v>60</v>
      </c>
      <c r="E111" s="9" t="s">
        <v>364</v>
      </c>
      <c r="F111" s="25" t="s">
        <v>196</v>
      </c>
      <c r="G111" s="9">
        <v>22</v>
      </c>
      <c r="H111" s="28">
        <v>20</v>
      </c>
      <c r="I111" s="29">
        <f t="shared" si="2"/>
        <v>20</v>
      </c>
      <c r="J111" s="30"/>
      <c r="BC111"/>
    </row>
    <row r="112" spans="1:55" ht="15.75" x14ac:dyDescent="0.25">
      <c r="A112" s="133"/>
      <c r="B112" s="1"/>
      <c r="C112" s="9" t="s">
        <v>58</v>
      </c>
      <c r="D112" s="9">
        <v>60</v>
      </c>
      <c r="E112" s="9" t="s">
        <v>534</v>
      </c>
      <c r="F112" s="25" t="s">
        <v>196</v>
      </c>
      <c r="G112" s="9">
        <v>18.75</v>
      </c>
      <c r="H112" s="28">
        <v>18.75</v>
      </c>
      <c r="I112" s="29">
        <f t="shared" si="2"/>
        <v>18.75</v>
      </c>
      <c r="J112" s="30"/>
      <c r="BC112"/>
    </row>
    <row r="113" spans="1:55" ht="15.75" x14ac:dyDescent="0.25">
      <c r="A113" s="133"/>
      <c r="B113" s="1"/>
      <c r="C113" s="9" t="s">
        <v>60</v>
      </c>
      <c r="D113" s="9">
        <v>60</v>
      </c>
      <c r="E113" s="9" t="s">
        <v>364</v>
      </c>
      <c r="F113" s="25" t="s">
        <v>196</v>
      </c>
      <c r="G113" s="9">
        <v>30</v>
      </c>
      <c r="H113" s="28"/>
      <c r="I113" s="29">
        <f t="shared" si="2"/>
        <v>0</v>
      </c>
      <c r="J113" s="30"/>
      <c r="BC113"/>
    </row>
    <row r="114" spans="1:55" x14ac:dyDescent="0.25">
      <c r="B114" s="1"/>
      <c r="C114" s="12"/>
      <c r="D114" s="12"/>
      <c r="E114" s="12"/>
      <c r="F114" s="1"/>
      <c r="G114" s="1"/>
      <c r="H114" s="28"/>
      <c r="I114" s="29">
        <f t="shared" si="2"/>
        <v>0</v>
      </c>
      <c r="J114" s="30"/>
      <c r="BC114"/>
    </row>
    <row r="115" spans="1:55" x14ac:dyDescent="0.25">
      <c r="B115" s="1"/>
      <c r="C115" s="12"/>
      <c r="D115" s="12"/>
      <c r="E115" s="12"/>
      <c r="F115" s="1"/>
      <c r="G115" s="1"/>
      <c r="H115" s="28"/>
      <c r="I115" s="29">
        <f t="shared" si="2"/>
        <v>0</v>
      </c>
      <c r="J115" s="30"/>
      <c r="BC115"/>
    </row>
    <row r="116" spans="1:55" x14ac:dyDescent="0.25">
      <c r="B116" s="1"/>
      <c r="C116" s="12"/>
      <c r="D116" s="12"/>
      <c r="E116" s="12"/>
      <c r="F116" s="1"/>
      <c r="G116" s="6"/>
      <c r="H116" s="28"/>
      <c r="I116" s="29">
        <f t="shared" si="2"/>
        <v>0</v>
      </c>
      <c r="J116" s="30"/>
      <c r="BC116"/>
    </row>
    <row r="117" spans="1:55" ht="15.75" x14ac:dyDescent="0.25">
      <c r="A117" s="133">
        <v>5</v>
      </c>
      <c r="B117" s="1"/>
      <c r="C117" s="9" t="s">
        <v>34</v>
      </c>
      <c r="D117" s="9">
        <v>0</v>
      </c>
      <c r="E117" s="9"/>
      <c r="F117" s="25"/>
      <c r="G117" s="9">
        <v>16.5</v>
      </c>
      <c r="H117" s="28"/>
      <c r="I117" s="29">
        <f t="shared" si="2"/>
        <v>0</v>
      </c>
      <c r="J117" s="30"/>
      <c r="BC117"/>
    </row>
    <row r="118" spans="1:55" ht="15.75" x14ac:dyDescent="0.25">
      <c r="A118" s="133"/>
      <c r="B118" s="1"/>
      <c r="C118" s="9" t="s">
        <v>55</v>
      </c>
      <c r="D118" s="9">
        <v>60</v>
      </c>
      <c r="E118" s="9" t="s">
        <v>528</v>
      </c>
      <c r="F118" s="25" t="s">
        <v>201</v>
      </c>
      <c r="G118" s="9">
        <v>11.68</v>
      </c>
      <c r="H118" s="28">
        <v>10.51</v>
      </c>
      <c r="I118" s="29">
        <f t="shared" si="2"/>
        <v>10.51</v>
      </c>
      <c r="J118" s="30"/>
      <c r="BC118"/>
    </row>
    <row r="119" spans="1:55" ht="15.75" x14ac:dyDescent="0.25">
      <c r="A119" s="133"/>
      <c r="B119" s="1"/>
      <c r="C119" s="9" t="s">
        <v>57</v>
      </c>
      <c r="D119" s="9">
        <v>60</v>
      </c>
      <c r="E119" s="9" t="s">
        <v>587</v>
      </c>
      <c r="F119" s="25" t="s">
        <v>588</v>
      </c>
      <c r="G119" s="9">
        <v>123.16</v>
      </c>
      <c r="H119" s="28">
        <v>123</v>
      </c>
      <c r="I119" s="29">
        <f t="shared" si="2"/>
        <v>123</v>
      </c>
      <c r="J119" s="30"/>
      <c r="BC119"/>
    </row>
    <row r="120" spans="1:55" ht="15.75" x14ac:dyDescent="0.25">
      <c r="A120" s="133"/>
      <c r="B120" s="1"/>
      <c r="C120" s="9" t="s">
        <v>59</v>
      </c>
      <c r="D120" s="9">
        <v>60</v>
      </c>
      <c r="E120" s="9" t="s">
        <v>624</v>
      </c>
      <c r="F120" s="25" t="s">
        <v>201</v>
      </c>
      <c r="G120" s="9">
        <v>27</v>
      </c>
      <c r="H120" s="28"/>
      <c r="I120" s="29">
        <f t="shared" si="2"/>
        <v>0</v>
      </c>
      <c r="J120" s="30"/>
      <c r="BC120"/>
    </row>
    <row r="121" spans="1:55" ht="15.75" x14ac:dyDescent="0.25">
      <c r="A121" s="31"/>
      <c r="B121" s="1"/>
      <c r="C121" s="9" t="s">
        <v>59</v>
      </c>
      <c r="D121" s="9">
        <v>60</v>
      </c>
      <c r="E121" s="9" t="s">
        <v>625</v>
      </c>
      <c r="F121" s="25" t="s">
        <v>201</v>
      </c>
      <c r="G121" s="9">
        <v>42</v>
      </c>
      <c r="H121" s="28"/>
      <c r="I121" s="29">
        <f t="shared" si="2"/>
        <v>0</v>
      </c>
      <c r="J121" s="30"/>
      <c r="BC121"/>
    </row>
    <row r="122" spans="1:55" x14ac:dyDescent="0.25">
      <c r="B122" s="1"/>
      <c r="C122" s="12"/>
      <c r="D122" s="12"/>
      <c r="E122" s="12"/>
      <c r="F122" s="1"/>
      <c r="G122" s="1"/>
      <c r="H122" s="28"/>
      <c r="I122" s="29">
        <f t="shared" si="2"/>
        <v>0</v>
      </c>
      <c r="J122" s="30"/>
      <c r="BC122"/>
    </row>
    <row r="123" spans="1:55" x14ac:dyDescent="0.25">
      <c r="B123" s="1"/>
      <c r="C123" s="12"/>
      <c r="D123" s="12"/>
      <c r="E123" s="12"/>
      <c r="F123" s="1"/>
      <c r="G123" s="1"/>
      <c r="H123" s="28"/>
      <c r="I123" s="29">
        <f t="shared" si="2"/>
        <v>0</v>
      </c>
      <c r="J123" s="30"/>
      <c r="BC123"/>
    </row>
    <row r="124" spans="1:55" ht="15.75" x14ac:dyDescent="0.25">
      <c r="A124" s="133">
        <v>6</v>
      </c>
      <c r="B124" s="1"/>
      <c r="C124" s="9" t="s">
        <v>35</v>
      </c>
      <c r="D124" s="9">
        <v>60</v>
      </c>
      <c r="E124" s="9" t="s">
        <v>215</v>
      </c>
      <c r="F124" s="25" t="s">
        <v>196</v>
      </c>
      <c r="G124" s="9">
        <v>2.16</v>
      </c>
      <c r="H124" s="28"/>
      <c r="I124" s="29">
        <f t="shared" si="2"/>
        <v>0</v>
      </c>
      <c r="J124" s="30"/>
      <c r="BC124"/>
    </row>
    <row r="125" spans="1:55" ht="15.75" x14ac:dyDescent="0.25">
      <c r="A125" s="133"/>
      <c r="B125" s="1"/>
      <c r="C125" s="9" t="s">
        <v>36</v>
      </c>
      <c r="D125" s="9">
        <v>60</v>
      </c>
      <c r="E125" s="9" t="s">
        <v>215</v>
      </c>
      <c r="F125" s="25" t="s">
        <v>196</v>
      </c>
      <c r="G125" s="9">
        <v>3.5</v>
      </c>
      <c r="H125" s="28">
        <v>2.5</v>
      </c>
      <c r="I125" s="29">
        <f t="shared" si="2"/>
        <v>2.5</v>
      </c>
      <c r="J125" s="30"/>
      <c r="BC125"/>
    </row>
    <row r="126" spans="1:55" ht="15.75" x14ac:dyDescent="0.25">
      <c r="A126" s="133"/>
      <c r="B126" s="1"/>
      <c r="C126" s="9" t="s">
        <v>38</v>
      </c>
      <c r="D126" s="9">
        <v>61</v>
      </c>
      <c r="E126" s="9" t="s">
        <v>279</v>
      </c>
      <c r="F126" s="25" t="s">
        <v>276</v>
      </c>
      <c r="G126" s="9">
        <v>0.8</v>
      </c>
      <c r="H126" s="28">
        <v>0.8</v>
      </c>
      <c r="I126" s="29">
        <f t="shared" si="2"/>
        <v>0.8</v>
      </c>
      <c r="J126" s="30"/>
      <c r="BC126"/>
    </row>
    <row r="127" spans="1:55" ht="15.75" x14ac:dyDescent="0.25">
      <c r="A127" s="133"/>
      <c r="B127" s="1"/>
      <c r="C127" s="9" t="s">
        <v>38</v>
      </c>
      <c r="D127" s="9">
        <v>61</v>
      </c>
      <c r="E127" s="9" t="s">
        <v>279</v>
      </c>
      <c r="F127" s="25" t="s">
        <v>196</v>
      </c>
      <c r="G127" s="9">
        <v>3.3</v>
      </c>
      <c r="H127" s="28">
        <v>3</v>
      </c>
      <c r="I127" s="29">
        <f t="shared" si="2"/>
        <v>3</v>
      </c>
      <c r="J127" s="30"/>
      <c r="BC127"/>
    </row>
    <row r="128" spans="1:55" ht="15.75" x14ac:dyDescent="0.25">
      <c r="A128" s="133"/>
      <c r="B128" s="1"/>
      <c r="C128" s="9" t="s">
        <v>18</v>
      </c>
      <c r="D128" s="9">
        <v>60</v>
      </c>
      <c r="E128" s="9" t="s">
        <v>215</v>
      </c>
      <c r="F128" s="25" t="s">
        <v>196</v>
      </c>
      <c r="G128" s="9">
        <v>3.97</v>
      </c>
      <c r="H128" s="28"/>
      <c r="I128" s="29">
        <f t="shared" si="2"/>
        <v>0</v>
      </c>
      <c r="J128" s="30"/>
      <c r="BC128"/>
    </row>
    <row r="129" spans="1:55" ht="15.75" x14ac:dyDescent="0.25">
      <c r="A129" s="133"/>
      <c r="B129" s="1"/>
      <c r="C129" s="9" t="s">
        <v>42</v>
      </c>
      <c r="D129" s="9">
        <v>40</v>
      </c>
      <c r="E129" s="9" t="s">
        <v>344</v>
      </c>
      <c r="F129" s="25" t="s">
        <v>196</v>
      </c>
      <c r="G129" s="9">
        <v>3.86</v>
      </c>
      <c r="H129" s="28">
        <v>1.1499999999999999</v>
      </c>
      <c r="I129" s="29">
        <f t="shared" si="2"/>
        <v>1.1499999999999999</v>
      </c>
      <c r="J129" s="30"/>
      <c r="BC129"/>
    </row>
    <row r="130" spans="1:55" ht="15.75" x14ac:dyDescent="0.25">
      <c r="A130" s="133"/>
      <c r="B130" s="1"/>
      <c r="C130" s="9" t="s">
        <v>46</v>
      </c>
      <c r="D130" s="9">
        <v>60</v>
      </c>
      <c r="E130" s="9" t="s">
        <v>390</v>
      </c>
      <c r="F130" s="25" t="s">
        <v>196</v>
      </c>
      <c r="G130" s="9">
        <v>4.3499999999999996</v>
      </c>
      <c r="H130" s="28">
        <v>4.3499999999999996</v>
      </c>
      <c r="I130" s="29">
        <f t="shared" si="2"/>
        <v>4.3499999999999996</v>
      </c>
      <c r="J130" s="30"/>
      <c r="BC130"/>
    </row>
    <row r="131" spans="1:55" ht="15.75" x14ac:dyDescent="0.25">
      <c r="A131" s="133"/>
      <c r="B131" s="1"/>
      <c r="C131" s="9" t="s">
        <v>47</v>
      </c>
      <c r="D131" s="9">
        <v>60</v>
      </c>
      <c r="E131" s="9" t="s">
        <v>215</v>
      </c>
      <c r="F131" s="25" t="s">
        <v>196</v>
      </c>
      <c r="G131" s="9">
        <v>3.78</v>
      </c>
      <c r="H131" s="28">
        <v>3.08</v>
      </c>
      <c r="I131" s="29">
        <f t="shared" si="2"/>
        <v>3.08</v>
      </c>
      <c r="J131" s="30"/>
      <c r="BC131"/>
    </row>
    <row r="132" spans="1:55" ht="15.75" x14ac:dyDescent="0.25">
      <c r="A132" s="133"/>
      <c r="B132" s="1"/>
      <c r="C132" s="9" t="s">
        <v>50</v>
      </c>
      <c r="D132" s="9">
        <v>60</v>
      </c>
      <c r="E132" s="9" t="s">
        <v>215</v>
      </c>
      <c r="F132" s="25" t="s">
        <v>196</v>
      </c>
      <c r="G132" s="9">
        <v>2.2999999999999998</v>
      </c>
      <c r="H132" s="28">
        <v>2.2999999999999998</v>
      </c>
      <c r="I132" s="29">
        <f t="shared" si="2"/>
        <v>2.2999999999999998</v>
      </c>
      <c r="J132" s="30"/>
      <c r="BC132"/>
    </row>
    <row r="133" spans="1:55" ht="15.75" x14ac:dyDescent="0.25">
      <c r="A133" s="133"/>
      <c r="B133" s="1"/>
      <c r="C133" s="9" t="s">
        <v>52</v>
      </c>
      <c r="D133" s="9">
        <v>60</v>
      </c>
      <c r="E133" s="9" t="s">
        <v>215</v>
      </c>
      <c r="F133" s="25" t="s">
        <v>196</v>
      </c>
      <c r="G133" s="9">
        <v>2.25</v>
      </c>
      <c r="H133" s="28"/>
      <c r="I133" s="29">
        <f t="shared" si="2"/>
        <v>0</v>
      </c>
      <c r="J133" s="30"/>
      <c r="BC133"/>
    </row>
    <row r="134" spans="1:55" ht="15.75" x14ac:dyDescent="0.25">
      <c r="A134" s="133"/>
      <c r="B134" s="1"/>
      <c r="C134" s="9" t="s">
        <v>56</v>
      </c>
      <c r="D134" s="9">
        <v>60</v>
      </c>
      <c r="E134" s="9" t="s">
        <v>215</v>
      </c>
      <c r="F134" s="25" t="s">
        <v>196</v>
      </c>
      <c r="G134" s="9">
        <v>2.2000000000000002</v>
      </c>
      <c r="H134" s="28">
        <v>2</v>
      </c>
      <c r="I134" s="29">
        <f t="shared" si="2"/>
        <v>2</v>
      </c>
      <c r="J134" s="30"/>
      <c r="BC134"/>
    </row>
    <row r="135" spans="1:55" ht="15.75" x14ac:dyDescent="0.25">
      <c r="A135" s="133"/>
      <c r="B135" s="1"/>
      <c r="C135" s="9" t="s">
        <v>57</v>
      </c>
      <c r="D135" s="9">
        <v>60</v>
      </c>
      <c r="E135" s="9" t="s">
        <v>589</v>
      </c>
      <c r="F135" s="25" t="s">
        <v>196</v>
      </c>
      <c r="G135" s="9">
        <v>3</v>
      </c>
      <c r="H135" s="28">
        <v>3</v>
      </c>
      <c r="I135" s="29">
        <f t="shared" si="2"/>
        <v>3</v>
      </c>
      <c r="J135" s="30"/>
      <c r="BC135"/>
    </row>
    <row r="136" spans="1:55" ht="15.75" x14ac:dyDescent="0.25">
      <c r="A136" s="133"/>
      <c r="B136" s="1"/>
      <c r="C136" s="9" t="s">
        <v>60</v>
      </c>
      <c r="D136" s="9">
        <v>60</v>
      </c>
      <c r="E136" s="9" t="s">
        <v>630</v>
      </c>
      <c r="F136" s="25" t="s">
        <v>196</v>
      </c>
      <c r="G136" s="9">
        <v>3.8</v>
      </c>
      <c r="H136" s="28"/>
      <c r="I136" s="29">
        <f t="shared" si="2"/>
        <v>0</v>
      </c>
      <c r="J136" s="30"/>
      <c r="BC136"/>
    </row>
    <row r="137" spans="1:55" x14ac:dyDescent="0.25">
      <c r="B137" s="1"/>
      <c r="C137" s="12"/>
      <c r="D137" s="12"/>
      <c r="E137" s="12"/>
      <c r="F137" s="1"/>
      <c r="G137" s="1"/>
      <c r="H137" s="28"/>
      <c r="I137" s="29">
        <f t="shared" si="2"/>
        <v>0</v>
      </c>
      <c r="J137" s="30"/>
      <c r="BC137"/>
    </row>
    <row r="138" spans="1:55" x14ac:dyDescent="0.25">
      <c r="B138" s="1"/>
      <c r="C138" s="12"/>
      <c r="D138" s="12"/>
      <c r="E138" s="12"/>
      <c r="F138" s="1"/>
      <c r="G138" s="1"/>
      <c r="H138" s="28"/>
      <c r="I138" s="29">
        <f t="shared" si="2"/>
        <v>0</v>
      </c>
      <c r="J138" s="30"/>
      <c r="BC138"/>
    </row>
    <row r="139" spans="1:55" ht="15.75" x14ac:dyDescent="0.25">
      <c r="A139" s="133">
        <v>7</v>
      </c>
      <c r="B139" s="1"/>
      <c r="C139" s="9" t="s">
        <v>34</v>
      </c>
      <c r="D139" s="9">
        <v>0</v>
      </c>
      <c r="E139" s="9"/>
      <c r="F139" s="25"/>
      <c r="G139" s="9">
        <v>20.399999999999999</v>
      </c>
      <c r="H139" s="28"/>
      <c r="I139" s="29">
        <f t="shared" si="2"/>
        <v>0</v>
      </c>
      <c r="J139" s="30"/>
      <c r="BC139"/>
    </row>
    <row r="140" spans="1:55" ht="15.75" x14ac:dyDescent="0.25">
      <c r="A140" s="133"/>
      <c r="B140" s="1"/>
      <c r="C140" s="9" t="s">
        <v>35</v>
      </c>
      <c r="D140" s="9">
        <v>60</v>
      </c>
      <c r="E140" s="9" t="s">
        <v>216</v>
      </c>
      <c r="F140" s="25" t="s">
        <v>196</v>
      </c>
      <c r="G140" s="9">
        <v>11.28</v>
      </c>
      <c r="H140" s="28"/>
      <c r="I140" s="29">
        <f t="shared" si="2"/>
        <v>0</v>
      </c>
      <c r="J140" s="30"/>
      <c r="BC140"/>
    </row>
    <row r="141" spans="1:55" ht="15.75" x14ac:dyDescent="0.25">
      <c r="A141" s="133"/>
      <c r="B141" s="1"/>
      <c r="C141" s="9" t="s">
        <v>36</v>
      </c>
      <c r="D141" s="9">
        <v>60</v>
      </c>
      <c r="E141" s="9" t="s">
        <v>334</v>
      </c>
      <c r="F141" s="25" t="s">
        <v>196</v>
      </c>
      <c r="G141" s="9">
        <v>11.6</v>
      </c>
      <c r="H141" s="28">
        <v>5.5</v>
      </c>
      <c r="I141" s="29">
        <f t="shared" si="2"/>
        <v>5.5</v>
      </c>
      <c r="J141" s="30"/>
      <c r="BC141"/>
    </row>
    <row r="142" spans="1:55" ht="15.75" x14ac:dyDescent="0.25">
      <c r="A142" s="133"/>
      <c r="B142" s="1"/>
      <c r="C142" s="9" t="s">
        <v>38</v>
      </c>
      <c r="D142" s="9">
        <v>61</v>
      </c>
      <c r="E142" s="9" t="s">
        <v>280</v>
      </c>
      <c r="F142" s="25" t="s">
        <v>196</v>
      </c>
      <c r="G142" s="9">
        <v>14.9</v>
      </c>
      <c r="H142" s="28">
        <v>5.4</v>
      </c>
      <c r="I142" s="29">
        <f t="shared" si="2"/>
        <v>5.4</v>
      </c>
      <c r="J142" s="30"/>
      <c r="BC142"/>
    </row>
    <row r="143" spans="1:55" ht="15.75" x14ac:dyDescent="0.25">
      <c r="A143" s="133"/>
      <c r="B143" s="1"/>
      <c r="C143" s="9" t="s">
        <v>40</v>
      </c>
      <c r="D143" s="9">
        <v>60</v>
      </c>
      <c r="E143" s="9" t="s">
        <v>307</v>
      </c>
      <c r="F143" s="25" t="s">
        <v>196</v>
      </c>
      <c r="G143" s="9">
        <v>14.55</v>
      </c>
      <c r="H143" s="28">
        <v>14.55</v>
      </c>
      <c r="I143" s="29">
        <f t="shared" si="2"/>
        <v>14.55</v>
      </c>
      <c r="J143" s="30"/>
      <c r="BC143"/>
    </row>
    <row r="144" spans="1:55" ht="31.5" x14ac:dyDescent="0.25">
      <c r="A144" s="133"/>
      <c r="B144" s="1"/>
      <c r="C144" s="9" t="s">
        <v>41</v>
      </c>
      <c r="D144" s="9">
        <v>60</v>
      </c>
      <c r="E144" s="9" t="s">
        <v>334</v>
      </c>
      <c r="F144" s="25" t="s">
        <v>196</v>
      </c>
      <c r="G144" s="9">
        <v>15.8</v>
      </c>
      <c r="H144" s="28"/>
      <c r="I144" s="29">
        <f t="shared" si="2"/>
        <v>0</v>
      </c>
      <c r="J144" s="30"/>
      <c r="BC144"/>
    </row>
    <row r="145" spans="1:55" ht="15.75" x14ac:dyDescent="0.25">
      <c r="A145" s="133"/>
      <c r="B145" s="1"/>
      <c r="C145" s="9" t="s">
        <v>46</v>
      </c>
      <c r="D145" s="9">
        <v>60</v>
      </c>
      <c r="E145" s="9" t="s">
        <v>391</v>
      </c>
      <c r="F145" s="25" t="s">
        <v>196</v>
      </c>
      <c r="G145" s="9">
        <v>15.9</v>
      </c>
      <c r="H145" s="28">
        <v>15.9</v>
      </c>
      <c r="I145" s="29">
        <f t="shared" ref="I145:I208" si="3">H145</f>
        <v>15.9</v>
      </c>
      <c r="J145" s="30"/>
      <c r="BC145"/>
    </row>
    <row r="146" spans="1:55" ht="15.75" x14ac:dyDescent="0.25">
      <c r="A146" s="133"/>
      <c r="B146" s="1"/>
      <c r="C146" s="9" t="s">
        <v>47</v>
      </c>
      <c r="D146" s="9">
        <v>60</v>
      </c>
      <c r="E146" s="9" t="s">
        <v>391</v>
      </c>
      <c r="F146" s="25" t="s">
        <v>196</v>
      </c>
      <c r="G146" s="9">
        <v>12.85</v>
      </c>
      <c r="H146" s="28">
        <v>12</v>
      </c>
      <c r="I146" s="29">
        <f t="shared" si="3"/>
        <v>12</v>
      </c>
      <c r="J146" s="30"/>
      <c r="BC146"/>
    </row>
    <row r="147" spans="1:55" ht="15.75" x14ac:dyDescent="0.25">
      <c r="A147" s="133"/>
      <c r="B147" s="1"/>
      <c r="C147" s="9" t="s">
        <v>48</v>
      </c>
      <c r="D147" s="9">
        <v>60</v>
      </c>
      <c r="E147" s="9" t="s">
        <v>443</v>
      </c>
      <c r="F147" s="25" t="s">
        <v>196</v>
      </c>
      <c r="G147" s="9">
        <v>28</v>
      </c>
      <c r="H147" s="28">
        <v>28</v>
      </c>
      <c r="I147" s="29">
        <f t="shared" si="3"/>
        <v>28</v>
      </c>
      <c r="J147" s="30"/>
      <c r="BC147"/>
    </row>
    <row r="148" spans="1:55" ht="15.75" x14ac:dyDescent="0.25">
      <c r="A148" s="133"/>
      <c r="B148" s="1"/>
      <c r="C148" s="9" t="s">
        <v>50</v>
      </c>
      <c r="D148" s="9">
        <v>60</v>
      </c>
      <c r="E148" s="9" t="s">
        <v>443</v>
      </c>
      <c r="F148" s="25" t="s">
        <v>196</v>
      </c>
      <c r="G148" s="9">
        <v>28.9</v>
      </c>
      <c r="H148" s="28">
        <v>28.9</v>
      </c>
      <c r="I148" s="29">
        <f t="shared" si="3"/>
        <v>28.9</v>
      </c>
      <c r="J148" s="30"/>
      <c r="BC148"/>
    </row>
    <row r="149" spans="1:55" ht="15.75" x14ac:dyDescent="0.25">
      <c r="A149" s="133"/>
      <c r="B149" s="1"/>
      <c r="C149" s="9" t="s">
        <v>50</v>
      </c>
      <c r="D149" s="9">
        <v>60</v>
      </c>
      <c r="E149" s="9" t="s">
        <v>465</v>
      </c>
      <c r="F149" s="25" t="s">
        <v>196</v>
      </c>
      <c r="G149" s="9">
        <v>15.37</v>
      </c>
      <c r="H149" s="28">
        <v>15.37</v>
      </c>
      <c r="I149" s="29">
        <f t="shared" si="3"/>
        <v>15.37</v>
      </c>
      <c r="J149" s="30"/>
      <c r="BC149"/>
    </row>
    <row r="150" spans="1:55" ht="15.75" x14ac:dyDescent="0.25">
      <c r="A150" s="133"/>
      <c r="B150" s="1"/>
      <c r="C150" s="9" t="s">
        <v>50</v>
      </c>
      <c r="D150" s="9">
        <v>60</v>
      </c>
      <c r="E150" s="9" t="s">
        <v>466</v>
      </c>
      <c r="F150" s="25" t="s">
        <v>196</v>
      </c>
      <c r="G150" s="9">
        <v>6.3</v>
      </c>
      <c r="H150" s="28">
        <v>5.9</v>
      </c>
      <c r="I150" s="29">
        <f t="shared" si="3"/>
        <v>5.9</v>
      </c>
      <c r="J150" s="30"/>
      <c r="BC150"/>
    </row>
    <row r="151" spans="1:55" ht="15.75" x14ac:dyDescent="0.25">
      <c r="A151" s="133"/>
      <c r="B151" s="1"/>
      <c r="C151" s="9" t="s">
        <v>57</v>
      </c>
      <c r="D151" s="9">
        <v>60</v>
      </c>
      <c r="E151" s="9" t="s">
        <v>590</v>
      </c>
      <c r="F151" s="25" t="s">
        <v>196</v>
      </c>
      <c r="G151" s="9">
        <v>29</v>
      </c>
      <c r="H151" s="28">
        <v>25</v>
      </c>
      <c r="I151" s="29">
        <f t="shared" si="3"/>
        <v>25</v>
      </c>
      <c r="J151" s="30"/>
      <c r="BC151"/>
    </row>
    <row r="152" spans="1:55" ht="15.75" x14ac:dyDescent="0.25">
      <c r="A152" s="133"/>
      <c r="B152" s="1"/>
      <c r="C152" s="9" t="s">
        <v>58</v>
      </c>
      <c r="D152" s="9">
        <v>60</v>
      </c>
      <c r="E152" s="9" t="s">
        <v>535</v>
      </c>
      <c r="F152" s="25" t="s">
        <v>196</v>
      </c>
      <c r="G152" s="9">
        <v>27.63</v>
      </c>
      <c r="H152" s="28">
        <v>27.63</v>
      </c>
      <c r="I152" s="29">
        <f t="shared" si="3"/>
        <v>27.63</v>
      </c>
      <c r="J152" s="30"/>
      <c r="BC152"/>
    </row>
    <row r="153" spans="1:55" ht="15.75" x14ac:dyDescent="0.25">
      <c r="A153" s="133"/>
      <c r="B153" s="1"/>
      <c r="C153" s="9" t="s">
        <v>60</v>
      </c>
      <c r="D153" s="9">
        <v>60</v>
      </c>
      <c r="E153" s="9" t="s">
        <v>631</v>
      </c>
      <c r="F153" s="25" t="s">
        <v>196</v>
      </c>
      <c r="G153" s="9">
        <v>18.5</v>
      </c>
      <c r="H153" s="28"/>
      <c r="I153" s="29">
        <f t="shared" si="3"/>
        <v>0</v>
      </c>
      <c r="J153" s="30"/>
      <c r="BC153"/>
    </row>
    <row r="154" spans="1:55" x14ac:dyDescent="0.25">
      <c r="B154" s="1"/>
      <c r="C154" s="12"/>
      <c r="D154" s="12"/>
      <c r="E154" s="12"/>
      <c r="F154" s="1"/>
      <c r="G154" s="1"/>
      <c r="H154" s="28"/>
      <c r="I154" s="29">
        <f t="shared" si="3"/>
        <v>0</v>
      </c>
      <c r="J154" s="30"/>
      <c r="BC154"/>
    </row>
    <row r="155" spans="1:55" x14ac:dyDescent="0.25">
      <c r="B155" s="1"/>
      <c r="C155" s="12"/>
      <c r="D155" s="12"/>
      <c r="E155" s="12"/>
      <c r="F155" s="1"/>
      <c r="G155" s="1"/>
      <c r="H155" s="28"/>
      <c r="I155" s="29">
        <f t="shared" si="3"/>
        <v>0</v>
      </c>
      <c r="J155" s="30"/>
      <c r="BC155"/>
    </row>
    <row r="156" spans="1:55" ht="15.75" x14ac:dyDescent="0.25">
      <c r="A156" s="133">
        <v>8</v>
      </c>
      <c r="B156" s="1"/>
      <c r="C156" s="9" t="s">
        <v>35</v>
      </c>
      <c r="D156" s="9">
        <v>60</v>
      </c>
      <c r="E156" s="9" t="s">
        <v>217</v>
      </c>
      <c r="F156" s="25" t="s">
        <v>218</v>
      </c>
      <c r="G156" s="9">
        <v>8.73</v>
      </c>
      <c r="H156" s="28"/>
      <c r="I156" s="29">
        <f t="shared" si="3"/>
        <v>0</v>
      </c>
      <c r="J156" s="30"/>
      <c r="BC156"/>
    </row>
    <row r="157" spans="1:55" ht="15.75" x14ac:dyDescent="0.25">
      <c r="A157" s="133"/>
      <c r="B157" s="1"/>
      <c r="C157" s="9" t="s">
        <v>18</v>
      </c>
      <c r="D157" s="9">
        <v>60</v>
      </c>
      <c r="E157" s="9" t="s">
        <v>293</v>
      </c>
      <c r="F157" s="25" t="s">
        <v>294</v>
      </c>
      <c r="G157" s="9">
        <v>15.11</v>
      </c>
      <c r="H157" s="28"/>
      <c r="I157" s="29">
        <f t="shared" si="3"/>
        <v>0</v>
      </c>
      <c r="J157" s="30"/>
      <c r="BC157"/>
    </row>
    <row r="158" spans="1:55" ht="15.75" x14ac:dyDescent="0.25">
      <c r="A158" s="133"/>
      <c r="B158" s="1"/>
      <c r="C158" s="9" t="s">
        <v>40</v>
      </c>
      <c r="D158" s="9">
        <v>60</v>
      </c>
      <c r="E158" s="9" t="s">
        <v>308</v>
      </c>
      <c r="F158" s="25" t="s">
        <v>309</v>
      </c>
      <c r="G158" s="9">
        <v>16.100000000000001</v>
      </c>
      <c r="H158" s="28">
        <v>16.100000000000001</v>
      </c>
      <c r="I158" s="29">
        <f t="shared" si="3"/>
        <v>16.100000000000001</v>
      </c>
      <c r="J158" s="30"/>
      <c r="BC158"/>
    </row>
    <row r="159" spans="1:55" ht="15.75" x14ac:dyDescent="0.25">
      <c r="A159" s="133"/>
      <c r="B159" s="1"/>
      <c r="C159" s="9" t="s">
        <v>45</v>
      </c>
      <c r="D159" s="9">
        <v>30</v>
      </c>
      <c r="E159" s="9" t="s">
        <v>365</v>
      </c>
      <c r="F159" s="25" t="s">
        <v>294</v>
      </c>
      <c r="G159" s="9">
        <v>17</v>
      </c>
      <c r="H159" s="28"/>
      <c r="I159" s="29">
        <f t="shared" si="3"/>
        <v>0</v>
      </c>
      <c r="J159" s="30"/>
      <c r="BC159"/>
    </row>
    <row r="160" spans="1:55" ht="15.75" x14ac:dyDescent="0.25">
      <c r="A160" s="133"/>
      <c r="B160" s="1"/>
      <c r="C160" s="9" t="s">
        <v>46</v>
      </c>
      <c r="D160" s="9">
        <v>60</v>
      </c>
      <c r="E160" s="9" t="s">
        <v>293</v>
      </c>
      <c r="F160" s="25" t="s">
        <v>294</v>
      </c>
      <c r="G160" s="9">
        <v>10.35</v>
      </c>
      <c r="H160" s="28">
        <v>10.35</v>
      </c>
      <c r="I160" s="29">
        <f t="shared" si="3"/>
        <v>10.35</v>
      </c>
      <c r="J160" s="30"/>
      <c r="BC160"/>
    </row>
    <row r="161" spans="1:55" ht="15.75" x14ac:dyDescent="0.25">
      <c r="A161" s="133"/>
      <c r="B161" s="1"/>
      <c r="C161" s="9" t="s">
        <v>47</v>
      </c>
      <c r="D161" s="9">
        <v>60</v>
      </c>
      <c r="E161" s="9" t="s">
        <v>293</v>
      </c>
      <c r="F161" s="25" t="s">
        <v>294</v>
      </c>
      <c r="G161" s="9">
        <v>8.44</v>
      </c>
      <c r="H161" s="28">
        <v>7.9</v>
      </c>
      <c r="I161" s="29">
        <f t="shared" si="3"/>
        <v>7.9</v>
      </c>
      <c r="J161" s="30"/>
      <c r="BC161"/>
    </row>
    <row r="162" spans="1:55" ht="15.75" x14ac:dyDescent="0.25">
      <c r="A162" s="133"/>
      <c r="B162" s="1"/>
      <c r="C162" s="9" t="s">
        <v>48</v>
      </c>
      <c r="D162" s="9">
        <v>60</v>
      </c>
      <c r="E162" s="9" t="s">
        <v>444</v>
      </c>
      <c r="F162" s="25" t="s">
        <v>294</v>
      </c>
      <c r="G162" s="9">
        <v>14</v>
      </c>
      <c r="H162" s="28">
        <v>14</v>
      </c>
      <c r="I162" s="29">
        <f t="shared" si="3"/>
        <v>14</v>
      </c>
      <c r="J162" s="30"/>
      <c r="BC162"/>
    </row>
    <row r="163" spans="1:55" ht="15.75" x14ac:dyDescent="0.25">
      <c r="A163" s="133"/>
      <c r="B163" s="1"/>
      <c r="C163" s="9" t="s">
        <v>50</v>
      </c>
      <c r="D163" s="9">
        <v>60</v>
      </c>
      <c r="E163" s="9" t="s">
        <v>365</v>
      </c>
      <c r="F163" s="25" t="s">
        <v>294</v>
      </c>
      <c r="G163" s="9">
        <v>9.7200000000000006</v>
      </c>
      <c r="H163" s="28">
        <v>8.3000000000000007</v>
      </c>
      <c r="I163" s="29">
        <f t="shared" si="3"/>
        <v>8.3000000000000007</v>
      </c>
      <c r="J163" s="30"/>
      <c r="BC163"/>
    </row>
    <row r="164" spans="1:55" ht="15.75" x14ac:dyDescent="0.25">
      <c r="A164" s="133"/>
      <c r="B164" s="1"/>
      <c r="C164" s="9" t="s">
        <v>52</v>
      </c>
      <c r="D164" s="9">
        <v>60</v>
      </c>
      <c r="E164" s="9" t="s">
        <v>365</v>
      </c>
      <c r="F164" s="25" t="s">
        <v>294</v>
      </c>
      <c r="G164" s="9">
        <v>9.3000000000000007</v>
      </c>
      <c r="H164" s="28">
        <v>7.9</v>
      </c>
      <c r="I164" s="29">
        <f t="shared" si="3"/>
        <v>7.9</v>
      </c>
      <c r="J164" s="30"/>
      <c r="BC164"/>
    </row>
    <row r="165" spans="1:55" ht="15.75" x14ac:dyDescent="0.25">
      <c r="A165" s="133"/>
      <c r="B165" s="1"/>
      <c r="C165" s="9" t="s">
        <v>57</v>
      </c>
      <c r="D165" s="9">
        <v>60</v>
      </c>
      <c r="E165" s="9" t="s">
        <v>365</v>
      </c>
      <c r="F165" s="25" t="s">
        <v>294</v>
      </c>
      <c r="G165" s="9">
        <v>11.28</v>
      </c>
      <c r="H165" s="28">
        <v>9</v>
      </c>
      <c r="I165" s="29">
        <f t="shared" si="3"/>
        <v>9</v>
      </c>
      <c r="J165" s="30"/>
      <c r="BC165"/>
    </row>
    <row r="166" spans="1:55" ht="15.75" x14ac:dyDescent="0.25">
      <c r="A166" s="133"/>
      <c r="B166" s="1"/>
      <c r="C166" s="9" t="s">
        <v>58</v>
      </c>
      <c r="D166" s="9">
        <v>60</v>
      </c>
      <c r="E166" s="9" t="s">
        <v>293</v>
      </c>
      <c r="F166" s="25" t="s">
        <v>294</v>
      </c>
      <c r="G166" s="9">
        <v>17.38</v>
      </c>
      <c r="H166" s="28">
        <v>17.38</v>
      </c>
      <c r="I166" s="29">
        <f t="shared" si="3"/>
        <v>17.38</v>
      </c>
      <c r="J166" s="30"/>
      <c r="BC166"/>
    </row>
    <row r="167" spans="1:55" ht="15.75" x14ac:dyDescent="0.25">
      <c r="A167" s="133"/>
      <c r="B167" s="1"/>
      <c r="C167" s="9" t="s">
        <v>60</v>
      </c>
      <c r="D167" s="9">
        <v>60</v>
      </c>
      <c r="E167" s="9" t="s">
        <v>632</v>
      </c>
      <c r="F167" s="25" t="s">
        <v>294</v>
      </c>
      <c r="G167" s="9">
        <v>15.65</v>
      </c>
      <c r="H167" s="28"/>
      <c r="I167" s="29">
        <f t="shared" si="3"/>
        <v>0</v>
      </c>
      <c r="J167" s="30"/>
      <c r="BC167"/>
    </row>
    <row r="168" spans="1:55" ht="15.75" x14ac:dyDescent="0.25">
      <c r="A168" s="133"/>
      <c r="B168" s="1"/>
      <c r="C168" s="9" t="s">
        <v>62</v>
      </c>
      <c r="D168" s="9">
        <v>60</v>
      </c>
      <c r="E168" s="9" t="s">
        <v>293</v>
      </c>
      <c r="F168" s="25" t="s">
        <v>294</v>
      </c>
      <c r="G168" s="9">
        <v>11.5</v>
      </c>
      <c r="H168" s="28">
        <v>11.4</v>
      </c>
      <c r="I168" s="29">
        <f t="shared" si="3"/>
        <v>11.4</v>
      </c>
      <c r="J168" s="30"/>
      <c r="BC168"/>
    </row>
    <row r="169" spans="1:55" x14ac:dyDescent="0.25">
      <c r="B169" s="1"/>
      <c r="C169" s="12"/>
      <c r="D169" s="12"/>
      <c r="E169" s="12"/>
      <c r="F169" s="1"/>
      <c r="G169" s="1"/>
      <c r="H169" s="28"/>
      <c r="I169" s="29">
        <f t="shared" si="3"/>
        <v>0</v>
      </c>
      <c r="J169" s="30"/>
      <c r="BC169"/>
    </row>
    <row r="170" spans="1:55" x14ac:dyDescent="0.25">
      <c r="B170" s="1"/>
      <c r="C170" s="12"/>
      <c r="D170" s="12"/>
      <c r="E170" s="12"/>
      <c r="F170" s="1"/>
      <c r="G170" s="1"/>
      <c r="H170" s="28"/>
      <c r="I170" s="29">
        <f t="shared" si="3"/>
        <v>0</v>
      </c>
      <c r="J170" s="30"/>
      <c r="BC170"/>
    </row>
    <row r="171" spans="1:55" ht="15.75" x14ac:dyDescent="0.25">
      <c r="A171" s="26">
        <v>9</v>
      </c>
      <c r="B171" s="1"/>
      <c r="C171" s="9" t="s">
        <v>35</v>
      </c>
      <c r="D171" s="9">
        <v>60</v>
      </c>
      <c r="E171" s="9" t="s">
        <v>219</v>
      </c>
      <c r="F171" s="25" t="s">
        <v>220</v>
      </c>
      <c r="G171" s="9">
        <v>10.32</v>
      </c>
      <c r="H171" s="28"/>
      <c r="I171" s="29">
        <f t="shared" si="3"/>
        <v>0</v>
      </c>
      <c r="J171" s="30"/>
      <c r="BC171"/>
    </row>
    <row r="172" spans="1:55" ht="15.75" x14ac:dyDescent="0.25">
      <c r="B172" s="1"/>
      <c r="C172" s="9" t="s">
        <v>36</v>
      </c>
      <c r="D172" s="9">
        <v>60</v>
      </c>
      <c r="E172" s="9" t="s">
        <v>250</v>
      </c>
      <c r="F172" s="25" t="s">
        <v>251</v>
      </c>
      <c r="G172" s="9">
        <v>9</v>
      </c>
      <c r="H172" s="28">
        <v>7</v>
      </c>
      <c r="I172" s="29">
        <f t="shared" si="3"/>
        <v>7</v>
      </c>
      <c r="J172" s="30"/>
      <c r="BC172"/>
    </row>
    <row r="173" spans="1:55" ht="15.75" x14ac:dyDescent="0.25">
      <c r="B173" s="1"/>
      <c r="C173" s="9" t="s">
        <v>18</v>
      </c>
      <c r="D173" s="9">
        <v>60</v>
      </c>
      <c r="E173" s="9" t="s">
        <v>250</v>
      </c>
      <c r="F173" s="25" t="s">
        <v>251</v>
      </c>
      <c r="G173" s="9">
        <v>11.07</v>
      </c>
      <c r="H173" s="28"/>
      <c r="I173" s="29">
        <f t="shared" si="3"/>
        <v>0</v>
      </c>
      <c r="J173" s="30"/>
      <c r="BC173"/>
    </row>
    <row r="174" spans="1:55" ht="15.75" x14ac:dyDescent="0.25">
      <c r="B174" s="1"/>
      <c r="C174" s="9" t="s">
        <v>42</v>
      </c>
      <c r="D174" s="9">
        <v>40</v>
      </c>
      <c r="E174" s="9" t="s">
        <v>219</v>
      </c>
      <c r="F174" s="25" t="s">
        <v>251</v>
      </c>
      <c r="G174" s="9">
        <v>12.88</v>
      </c>
      <c r="H174" s="28">
        <v>8.2799999999999994</v>
      </c>
      <c r="I174" s="29">
        <f t="shared" si="3"/>
        <v>8.2799999999999994</v>
      </c>
      <c r="J174" s="30"/>
      <c r="BC174"/>
    </row>
    <row r="175" spans="1:55" ht="15.75" x14ac:dyDescent="0.25">
      <c r="B175" s="1"/>
      <c r="C175" s="9" t="s">
        <v>19</v>
      </c>
      <c r="D175" s="9">
        <v>60</v>
      </c>
      <c r="E175" s="9" t="s">
        <v>250</v>
      </c>
      <c r="F175" s="25" t="s">
        <v>220</v>
      </c>
      <c r="G175" s="9">
        <v>23.4</v>
      </c>
      <c r="H175" s="28"/>
      <c r="I175" s="29">
        <f t="shared" si="3"/>
        <v>0</v>
      </c>
      <c r="J175" s="30"/>
      <c r="BC175"/>
    </row>
    <row r="176" spans="1:55" ht="15.75" x14ac:dyDescent="0.25">
      <c r="B176" s="1"/>
      <c r="C176" s="9" t="s">
        <v>46</v>
      </c>
      <c r="D176" s="9">
        <v>60</v>
      </c>
      <c r="E176" s="9" t="s">
        <v>250</v>
      </c>
      <c r="F176" s="25" t="s">
        <v>324</v>
      </c>
      <c r="G176" s="9">
        <v>9.3000000000000007</v>
      </c>
      <c r="H176" s="28">
        <v>9.3000000000000007</v>
      </c>
      <c r="I176" s="29">
        <f t="shared" si="3"/>
        <v>9.3000000000000007</v>
      </c>
      <c r="J176" s="30"/>
      <c r="BC176"/>
    </row>
    <row r="177" spans="1:55" ht="15.75" x14ac:dyDescent="0.25">
      <c r="B177" s="1"/>
      <c r="C177" s="9" t="s">
        <v>47</v>
      </c>
      <c r="D177" s="9">
        <v>60</v>
      </c>
      <c r="E177" s="9" t="s">
        <v>250</v>
      </c>
      <c r="F177" s="25" t="s">
        <v>354</v>
      </c>
      <c r="G177" s="9">
        <v>6.17</v>
      </c>
      <c r="H177" s="28">
        <v>6</v>
      </c>
      <c r="I177" s="29">
        <f t="shared" si="3"/>
        <v>6</v>
      </c>
      <c r="J177" s="30"/>
      <c r="BC177"/>
    </row>
    <row r="178" spans="1:55" ht="15.75" x14ac:dyDescent="0.25">
      <c r="B178" s="1"/>
      <c r="C178" s="9" t="s">
        <v>50</v>
      </c>
      <c r="D178" s="9">
        <v>60</v>
      </c>
      <c r="E178" s="9" t="s">
        <v>467</v>
      </c>
      <c r="F178" s="25" t="s">
        <v>205</v>
      </c>
      <c r="G178" s="9">
        <v>7.5</v>
      </c>
      <c r="H178" s="28">
        <v>7.5</v>
      </c>
      <c r="I178" s="29">
        <f t="shared" si="3"/>
        <v>7.5</v>
      </c>
      <c r="J178" s="30"/>
      <c r="BC178"/>
    </row>
    <row r="179" spans="1:55" ht="15.75" x14ac:dyDescent="0.25">
      <c r="B179" s="1"/>
      <c r="C179" s="9" t="s">
        <v>51</v>
      </c>
      <c r="D179" s="9">
        <v>60</v>
      </c>
      <c r="E179" s="9" t="s">
        <v>250</v>
      </c>
      <c r="F179" s="25" t="s">
        <v>205</v>
      </c>
      <c r="G179" s="9">
        <v>9.6</v>
      </c>
      <c r="H179" s="28"/>
      <c r="I179" s="29">
        <f t="shared" si="3"/>
        <v>0</v>
      </c>
      <c r="J179" s="30"/>
      <c r="BC179"/>
    </row>
    <row r="180" spans="1:55" ht="15.75" x14ac:dyDescent="0.25">
      <c r="B180" s="1"/>
      <c r="C180" s="9" t="s">
        <v>52</v>
      </c>
      <c r="D180" s="9">
        <v>60</v>
      </c>
      <c r="E180" s="9" t="s">
        <v>250</v>
      </c>
      <c r="F180" s="25" t="s">
        <v>354</v>
      </c>
      <c r="G180" s="9">
        <v>7</v>
      </c>
      <c r="H180" s="28">
        <v>6</v>
      </c>
      <c r="I180" s="29">
        <f t="shared" si="3"/>
        <v>6</v>
      </c>
      <c r="J180" s="30"/>
      <c r="BC180"/>
    </row>
    <row r="181" spans="1:55" ht="15.75" x14ac:dyDescent="0.25">
      <c r="B181" s="1"/>
      <c r="C181" s="9" t="s">
        <v>56</v>
      </c>
      <c r="D181" s="9">
        <v>60</v>
      </c>
      <c r="E181" s="9" t="s">
        <v>250</v>
      </c>
      <c r="F181" s="25" t="s">
        <v>251</v>
      </c>
      <c r="G181" s="9">
        <v>7.35</v>
      </c>
      <c r="H181" s="28">
        <v>5.65</v>
      </c>
      <c r="I181" s="29">
        <f t="shared" si="3"/>
        <v>5.65</v>
      </c>
      <c r="J181" s="30"/>
      <c r="BC181"/>
    </row>
    <row r="182" spans="1:55" ht="15.75" x14ac:dyDescent="0.25">
      <c r="B182" s="1"/>
      <c r="C182" s="9" t="s">
        <v>60</v>
      </c>
      <c r="D182" s="9">
        <v>60</v>
      </c>
      <c r="E182" s="9" t="s">
        <v>250</v>
      </c>
      <c r="F182" s="25" t="s">
        <v>251</v>
      </c>
      <c r="G182" s="9">
        <v>12.35</v>
      </c>
      <c r="H182" s="28"/>
      <c r="I182" s="29">
        <f t="shared" si="3"/>
        <v>0</v>
      </c>
      <c r="J182" s="30"/>
      <c r="BC182"/>
    </row>
    <row r="183" spans="1:55" x14ac:dyDescent="0.25">
      <c r="B183" s="1"/>
      <c r="C183" s="12"/>
      <c r="D183" s="12"/>
      <c r="E183" s="12"/>
      <c r="F183" s="1"/>
      <c r="G183" s="1"/>
      <c r="H183" s="28"/>
      <c r="I183" s="29">
        <f t="shared" si="3"/>
        <v>0</v>
      </c>
      <c r="J183" s="30"/>
      <c r="BC183"/>
    </row>
    <row r="184" spans="1:55" x14ac:dyDescent="0.25">
      <c r="B184" s="1"/>
      <c r="C184" s="12"/>
      <c r="D184" s="12"/>
      <c r="E184" s="12"/>
      <c r="F184" s="1"/>
      <c r="G184" s="1"/>
      <c r="H184" s="28"/>
      <c r="I184" s="29">
        <f t="shared" si="3"/>
        <v>0</v>
      </c>
      <c r="J184" s="30"/>
      <c r="BC184"/>
    </row>
    <row r="185" spans="1:55" ht="15.75" x14ac:dyDescent="0.25">
      <c r="A185" s="26">
        <v>10</v>
      </c>
      <c r="B185" s="1"/>
      <c r="C185" s="9" t="s">
        <v>48</v>
      </c>
      <c r="D185" s="9">
        <v>60</v>
      </c>
      <c r="E185" s="9" t="s">
        <v>445</v>
      </c>
      <c r="F185" s="25" t="s">
        <v>196</v>
      </c>
      <c r="G185" s="9">
        <v>140</v>
      </c>
      <c r="H185" s="28">
        <v>140</v>
      </c>
      <c r="I185" s="29">
        <f t="shared" si="3"/>
        <v>140</v>
      </c>
      <c r="J185" s="30"/>
      <c r="BC185"/>
    </row>
    <row r="186" spans="1:55" ht="15.75" x14ac:dyDescent="0.25">
      <c r="B186" s="1"/>
      <c r="C186" s="20" t="s">
        <v>49</v>
      </c>
      <c r="D186" s="20">
        <v>30</v>
      </c>
      <c r="E186" s="20" t="s">
        <v>461</v>
      </c>
      <c r="F186" s="32" t="s">
        <v>196</v>
      </c>
      <c r="G186" s="20">
        <v>370</v>
      </c>
      <c r="H186" s="28"/>
      <c r="I186" s="29">
        <f t="shared" si="3"/>
        <v>0</v>
      </c>
      <c r="J186" s="30"/>
      <c r="BC186"/>
    </row>
    <row r="187" spans="1:55" ht="15.75" x14ac:dyDescent="0.25">
      <c r="B187" s="1"/>
      <c r="C187" s="20" t="s">
        <v>50</v>
      </c>
      <c r="D187" s="20">
        <v>60</v>
      </c>
      <c r="E187" s="20" t="s">
        <v>468</v>
      </c>
      <c r="F187" s="32" t="s">
        <v>196</v>
      </c>
      <c r="G187" s="20">
        <v>478.08</v>
      </c>
      <c r="H187" s="28"/>
      <c r="I187" s="29">
        <f t="shared" si="3"/>
        <v>0</v>
      </c>
      <c r="J187" s="30"/>
      <c r="BC187"/>
    </row>
    <row r="188" spans="1:55" ht="15.75" x14ac:dyDescent="0.25">
      <c r="B188" s="1"/>
      <c r="C188" s="20" t="s">
        <v>50</v>
      </c>
      <c r="D188" s="20">
        <v>60</v>
      </c>
      <c r="E188" s="20" t="s">
        <v>468</v>
      </c>
      <c r="F188" s="32" t="s">
        <v>469</v>
      </c>
      <c r="G188" s="20">
        <v>1134.18</v>
      </c>
      <c r="H188" s="28"/>
      <c r="I188" s="29">
        <f t="shared" si="3"/>
        <v>0</v>
      </c>
      <c r="J188" s="30"/>
      <c r="BC188"/>
    </row>
    <row r="189" spans="1:55" ht="15.75" x14ac:dyDescent="0.25">
      <c r="B189" s="1"/>
      <c r="C189" s="20" t="s">
        <v>50</v>
      </c>
      <c r="D189" s="20">
        <v>60</v>
      </c>
      <c r="E189" s="20" t="s">
        <v>470</v>
      </c>
      <c r="F189" s="32" t="s">
        <v>196</v>
      </c>
      <c r="G189" s="20">
        <v>399</v>
      </c>
      <c r="H189" s="28"/>
      <c r="I189" s="29">
        <f t="shared" si="3"/>
        <v>0</v>
      </c>
      <c r="J189" s="30"/>
      <c r="BC189"/>
    </row>
    <row r="190" spans="1:55" ht="15.75" x14ac:dyDescent="0.25">
      <c r="B190" s="1"/>
      <c r="C190" s="9" t="s">
        <v>58</v>
      </c>
      <c r="D190" s="9">
        <v>60</v>
      </c>
      <c r="E190" s="9" t="s">
        <v>445</v>
      </c>
      <c r="F190" s="25" t="s">
        <v>469</v>
      </c>
      <c r="G190" s="9">
        <v>276.57</v>
      </c>
      <c r="H190" s="28">
        <v>276.57</v>
      </c>
      <c r="I190" s="29">
        <f t="shared" si="3"/>
        <v>276.57</v>
      </c>
      <c r="J190" s="30"/>
      <c r="BC190"/>
    </row>
    <row r="191" spans="1:55" x14ac:dyDescent="0.25">
      <c r="B191" s="1"/>
      <c r="C191" s="12"/>
      <c r="D191" s="12"/>
      <c r="E191" s="12"/>
      <c r="F191" s="1"/>
      <c r="G191" s="1"/>
      <c r="H191" s="28"/>
      <c r="I191" s="29">
        <f t="shared" si="3"/>
        <v>0</v>
      </c>
      <c r="J191" s="30"/>
      <c r="BC191"/>
    </row>
    <row r="192" spans="1:55" x14ac:dyDescent="0.25">
      <c r="B192" s="1"/>
      <c r="C192" s="12"/>
      <c r="D192" s="12"/>
      <c r="E192" s="12"/>
      <c r="F192" s="1"/>
      <c r="G192" s="1"/>
      <c r="H192" s="28"/>
      <c r="I192" s="29">
        <f t="shared" si="3"/>
        <v>0</v>
      </c>
      <c r="J192" s="30"/>
      <c r="BC192"/>
    </row>
    <row r="193" spans="1:55" ht="15.75" x14ac:dyDescent="0.25">
      <c r="A193" s="26">
        <v>11</v>
      </c>
      <c r="B193" s="1"/>
      <c r="C193" s="9" t="s">
        <v>32</v>
      </c>
      <c r="D193" s="9">
        <v>90</v>
      </c>
      <c r="E193" s="9" t="s">
        <v>198</v>
      </c>
      <c r="F193" s="25" t="s">
        <v>196</v>
      </c>
      <c r="G193" s="9">
        <v>45</v>
      </c>
      <c r="H193" s="28">
        <v>39</v>
      </c>
      <c r="I193" s="29">
        <f t="shared" si="3"/>
        <v>39</v>
      </c>
      <c r="J193" s="30"/>
      <c r="BC193"/>
    </row>
    <row r="194" spans="1:55" ht="15.75" x14ac:dyDescent="0.25">
      <c r="B194" s="1"/>
      <c r="C194" s="9" t="s">
        <v>35</v>
      </c>
      <c r="D194" s="9">
        <v>60</v>
      </c>
      <c r="E194" s="9" t="s">
        <v>221</v>
      </c>
      <c r="F194" s="25" t="s">
        <v>196</v>
      </c>
      <c r="G194" s="9">
        <v>38.700000000000003</v>
      </c>
      <c r="H194" s="28"/>
      <c r="I194" s="29">
        <f t="shared" si="3"/>
        <v>0</v>
      </c>
      <c r="J194" s="30"/>
      <c r="BC194"/>
    </row>
    <row r="195" spans="1:55" ht="15.75" x14ac:dyDescent="0.25">
      <c r="B195" s="1"/>
      <c r="C195" s="9" t="s">
        <v>40</v>
      </c>
      <c r="D195" s="9">
        <v>60</v>
      </c>
      <c r="E195" s="9" t="s">
        <v>310</v>
      </c>
      <c r="F195" s="25" t="s">
        <v>196</v>
      </c>
      <c r="G195" s="9">
        <v>59.76</v>
      </c>
      <c r="H195" s="28">
        <v>18.5</v>
      </c>
      <c r="I195" s="29">
        <f t="shared" si="3"/>
        <v>18.5</v>
      </c>
      <c r="J195" s="30"/>
      <c r="BC195"/>
    </row>
    <row r="196" spans="1:55" ht="15.75" x14ac:dyDescent="0.25">
      <c r="B196" s="1"/>
      <c r="C196" s="9" t="s">
        <v>44</v>
      </c>
      <c r="D196" s="9">
        <v>60</v>
      </c>
      <c r="E196" s="9" t="s">
        <v>362</v>
      </c>
      <c r="F196" s="25" t="s">
        <v>196</v>
      </c>
      <c r="G196" s="9">
        <v>20</v>
      </c>
      <c r="H196" s="28">
        <v>19.5</v>
      </c>
      <c r="I196" s="29">
        <f t="shared" si="3"/>
        <v>19.5</v>
      </c>
      <c r="J196" s="30"/>
      <c r="BC196"/>
    </row>
    <row r="197" spans="1:55" ht="15.75" x14ac:dyDescent="0.25">
      <c r="B197" s="1"/>
      <c r="C197" s="9" t="s">
        <v>46</v>
      </c>
      <c r="D197" s="9">
        <v>60</v>
      </c>
      <c r="E197" s="9" t="s">
        <v>392</v>
      </c>
      <c r="F197" s="25" t="s">
        <v>196</v>
      </c>
      <c r="G197" s="9">
        <v>57.6</v>
      </c>
      <c r="H197" s="28">
        <v>57.6</v>
      </c>
      <c r="I197" s="29">
        <f t="shared" si="3"/>
        <v>57.6</v>
      </c>
      <c r="J197" s="30"/>
      <c r="BC197"/>
    </row>
    <row r="198" spans="1:55" ht="15.75" x14ac:dyDescent="0.25">
      <c r="B198" s="1"/>
      <c r="C198" s="9" t="s">
        <v>47</v>
      </c>
      <c r="D198" s="9">
        <v>60</v>
      </c>
      <c r="E198" s="9" t="s">
        <v>392</v>
      </c>
      <c r="F198" s="25" t="s">
        <v>196</v>
      </c>
      <c r="G198" s="9">
        <v>48.07</v>
      </c>
      <c r="H198" s="28">
        <v>47</v>
      </c>
      <c r="I198" s="29">
        <f t="shared" si="3"/>
        <v>47</v>
      </c>
      <c r="J198" s="30"/>
      <c r="BC198"/>
    </row>
    <row r="199" spans="1:55" ht="15.75" x14ac:dyDescent="0.25">
      <c r="B199" s="1"/>
      <c r="C199" s="9" t="s">
        <v>48</v>
      </c>
      <c r="D199" s="9">
        <v>60</v>
      </c>
      <c r="E199" s="9" t="s">
        <v>446</v>
      </c>
      <c r="F199" s="25" t="s">
        <v>196</v>
      </c>
      <c r="G199" s="9">
        <v>60</v>
      </c>
      <c r="H199" s="28">
        <v>15</v>
      </c>
      <c r="I199" s="29">
        <f t="shared" si="3"/>
        <v>15</v>
      </c>
      <c r="J199" s="30"/>
      <c r="BC199"/>
    </row>
    <row r="200" spans="1:55" ht="15.75" x14ac:dyDescent="0.25">
      <c r="B200" s="1"/>
      <c r="C200" s="9" t="s">
        <v>50</v>
      </c>
      <c r="D200" s="9">
        <v>60</v>
      </c>
      <c r="E200" s="9" t="s">
        <v>392</v>
      </c>
      <c r="F200" s="25" t="s">
        <v>196</v>
      </c>
      <c r="G200" s="9">
        <v>60.59</v>
      </c>
      <c r="H200" s="28">
        <v>60.59</v>
      </c>
      <c r="I200" s="29">
        <f t="shared" si="3"/>
        <v>60.59</v>
      </c>
      <c r="J200" s="30"/>
      <c r="BC200"/>
    </row>
    <row r="201" spans="1:55" ht="15.75" x14ac:dyDescent="0.25">
      <c r="B201" s="1"/>
      <c r="C201" s="9" t="s">
        <v>57</v>
      </c>
      <c r="D201" s="9">
        <v>60</v>
      </c>
      <c r="E201" s="9" t="s">
        <v>392</v>
      </c>
      <c r="F201" s="25" t="s">
        <v>196</v>
      </c>
      <c r="G201" s="9">
        <v>50</v>
      </c>
      <c r="H201" s="28">
        <v>49</v>
      </c>
      <c r="I201" s="29">
        <f t="shared" si="3"/>
        <v>49</v>
      </c>
      <c r="J201" s="30"/>
      <c r="BC201"/>
    </row>
    <row r="202" spans="1:55" ht="15.75" x14ac:dyDescent="0.25">
      <c r="B202" s="1"/>
      <c r="C202" s="9" t="s">
        <v>58</v>
      </c>
      <c r="D202" s="9">
        <v>60</v>
      </c>
      <c r="E202" s="9" t="s">
        <v>536</v>
      </c>
      <c r="F202" s="25" t="s">
        <v>196</v>
      </c>
      <c r="G202" s="9">
        <v>71.25</v>
      </c>
      <c r="H202" s="28">
        <v>71.25</v>
      </c>
      <c r="I202" s="29">
        <f t="shared" si="3"/>
        <v>71.25</v>
      </c>
      <c r="J202" s="30"/>
      <c r="BC202"/>
    </row>
    <row r="203" spans="1:55" ht="15.75" x14ac:dyDescent="0.25">
      <c r="B203" s="1"/>
      <c r="C203" s="9" t="s">
        <v>60</v>
      </c>
      <c r="D203" s="9">
        <v>60</v>
      </c>
      <c r="E203" s="9" t="s">
        <v>392</v>
      </c>
      <c r="F203" s="25" t="s">
        <v>196</v>
      </c>
      <c r="G203" s="9">
        <v>76</v>
      </c>
      <c r="H203" s="28"/>
      <c r="I203" s="29">
        <f t="shared" si="3"/>
        <v>0</v>
      </c>
      <c r="J203" s="30"/>
      <c r="BC203"/>
    </row>
    <row r="204" spans="1:55" x14ac:dyDescent="0.25">
      <c r="B204" s="1"/>
      <c r="C204" s="12"/>
      <c r="D204" s="12"/>
      <c r="E204" s="12"/>
      <c r="F204" s="1"/>
      <c r="G204" s="1"/>
      <c r="H204" s="28"/>
      <c r="I204" s="29">
        <f t="shared" si="3"/>
        <v>0</v>
      </c>
      <c r="J204" s="30"/>
      <c r="BC204"/>
    </row>
    <row r="205" spans="1:55" x14ac:dyDescent="0.25">
      <c r="B205" s="1"/>
      <c r="C205" s="12"/>
      <c r="D205" s="12"/>
      <c r="E205" s="12"/>
      <c r="F205" s="1"/>
      <c r="G205" s="1"/>
      <c r="H205" s="28"/>
      <c r="I205" s="29">
        <f t="shared" si="3"/>
        <v>0</v>
      </c>
      <c r="J205" s="30"/>
      <c r="BC205"/>
    </row>
    <row r="206" spans="1:55" ht="15.75" x14ac:dyDescent="0.25">
      <c r="A206" s="26">
        <v>12</v>
      </c>
      <c r="B206" s="1"/>
      <c r="C206" s="9" t="s">
        <v>34</v>
      </c>
      <c r="D206" s="9">
        <v>0</v>
      </c>
      <c r="E206" s="9" t="s">
        <v>208</v>
      </c>
      <c r="F206" s="25" t="s">
        <v>196</v>
      </c>
      <c r="G206" s="9">
        <v>11.5</v>
      </c>
      <c r="H206" s="28">
        <v>9.7799999999999994</v>
      </c>
      <c r="I206" s="29">
        <f t="shared" si="3"/>
        <v>9.7799999999999994</v>
      </c>
      <c r="J206" s="30"/>
      <c r="BC206"/>
    </row>
    <row r="207" spans="1:55" ht="15.75" x14ac:dyDescent="0.25">
      <c r="B207" s="1"/>
      <c r="C207" s="9" t="s">
        <v>38</v>
      </c>
      <c r="D207" s="9">
        <v>61</v>
      </c>
      <c r="E207" s="9" t="s">
        <v>208</v>
      </c>
      <c r="F207" s="25" t="s">
        <v>196</v>
      </c>
      <c r="G207" s="9">
        <v>18</v>
      </c>
      <c r="H207" s="28">
        <v>18</v>
      </c>
      <c r="I207" s="29">
        <f t="shared" si="3"/>
        <v>18</v>
      </c>
      <c r="J207" s="30"/>
      <c r="BC207"/>
    </row>
    <row r="208" spans="1:55" ht="15.75" x14ac:dyDescent="0.25">
      <c r="B208" s="1"/>
      <c r="C208" s="9" t="s">
        <v>47</v>
      </c>
      <c r="D208" s="9">
        <v>60</v>
      </c>
      <c r="E208" s="9" t="s">
        <v>418</v>
      </c>
      <c r="F208" s="25" t="s">
        <v>196</v>
      </c>
      <c r="G208" s="9">
        <v>20.93</v>
      </c>
      <c r="H208" s="28">
        <v>20.93</v>
      </c>
      <c r="I208" s="29">
        <f t="shared" si="3"/>
        <v>20.93</v>
      </c>
      <c r="J208" s="30"/>
      <c r="BC208"/>
    </row>
    <row r="209" spans="1:55" ht="15.75" x14ac:dyDescent="0.25">
      <c r="B209" s="1"/>
      <c r="C209" s="9" t="s">
        <v>48</v>
      </c>
      <c r="D209" s="9">
        <v>60</v>
      </c>
      <c r="E209" s="9" t="s">
        <v>418</v>
      </c>
      <c r="F209" s="25" t="s">
        <v>196</v>
      </c>
      <c r="G209" s="9">
        <v>24</v>
      </c>
      <c r="H209" s="28">
        <v>24</v>
      </c>
      <c r="I209" s="29">
        <f t="shared" ref="I209:I272" si="4">H209</f>
        <v>24</v>
      </c>
      <c r="J209" s="30"/>
      <c r="BC209"/>
    </row>
    <row r="210" spans="1:55" ht="15.75" x14ac:dyDescent="0.25">
      <c r="B210" s="1"/>
      <c r="C210" s="9" t="s">
        <v>50</v>
      </c>
      <c r="D210" s="9">
        <v>60</v>
      </c>
      <c r="E210" s="9" t="s">
        <v>471</v>
      </c>
      <c r="F210" s="25" t="s">
        <v>196</v>
      </c>
      <c r="G210" s="9">
        <v>10.98</v>
      </c>
      <c r="H210" s="28">
        <v>9.8800000000000008</v>
      </c>
      <c r="I210" s="29">
        <f t="shared" si="4"/>
        <v>9.8800000000000008</v>
      </c>
      <c r="J210" s="30"/>
      <c r="BC210"/>
    </row>
    <row r="211" spans="1:55" ht="15.75" x14ac:dyDescent="0.25">
      <c r="B211" s="1"/>
      <c r="C211" s="9" t="s">
        <v>55</v>
      </c>
      <c r="D211" s="9">
        <v>60</v>
      </c>
      <c r="E211" s="9" t="s">
        <v>529</v>
      </c>
      <c r="F211" s="25" t="s">
        <v>196</v>
      </c>
      <c r="G211" s="9">
        <v>19.04</v>
      </c>
      <c r="H211" s="28">
        <v>17.14</v>
      </c>
      <c r="I211" s="29">
        <f t="shared" si="4"/>
        <v>17.14</v>
      </c>
      <c r="J211" s="30"/>
      <c r="BC211"/>
    </row>
    <row r="212" spans="1:55" ht="15.75" x14ac:dyDescent="0.25">
      <c r="B212" s="1"/>
      <c r="C212" s="9" t="s">
        <v>58</v>
      </c>
      <c r="D212" s="9">
        <v>60</v>
      </c>
      <c r="E212" s="9" t="s">
        <v>537</v>
      </c>
      <c r="F212" s="25" t="s">
        <v>196</v>
      </c>
      <c r="G212" s="9">
        <v>22.13</v>
      </c>
      <c r="H212" s="28">
        <v>22.13</v>
      </c>
      <c r="I212" s="29">
        <f t="shared" si="4"/>
        <v>22.13</v>
      </c>
      <c r="J212" s="30"/>
      <c r="BC212"/>
    </row>
    <row r="213" spans="1:55" x14ac:dyDescent="0.25">
      <c r="B213" s="1"/>
      <c r="C213" s="12"/>
      <c r="D213" s="12"/>
      <c r="E213" s="12"/>
      <c r="F213" s="1"/>
      <c r="G213" s="1"/>
      <c r="H213" s="28"/>
      <c r="I213" s="29">
        <f t="shared" si="4"/>
        <v>0</v>
      </c>
      <c r="J213" s="30"/>
      <c r="BC213"/>
    </row>
    <row r="214" spans="1:55" x14ac:dyDescent="0.25">
      <c r="B214" s="1"/>
      <c r="C214" s="12"/>
      <c r="D214" s="12"/>
      <c r="E214" s="12"/>
      <c r="F214" s="1"/>
      <c r="G214" s="1"/>
      <c r="H214" s="28"/>
      <c r="I214" s="29">
        <f t="shared" si="4"/>
        <v>0</v>
      </c>
      <c r="J214" s="30"/>
      <c r="BC214"/>
    </row>
    <row r="215" spans="1:55" ht="15.75" x14ac:dyDescent="0.25">
      <c r="A215" s="26">
        <v>13</v>
      </c>
      <c r="B215" s="1"/>
      <c r="C215" s="9" t="s">
        <v>34</v>
      </c>
      <c r="D215" s="9">
        <v>0</v>
      </c>
      <c r="E215" s="9"/>
      <c r="F215" s="25"/>
      <c r="G215" s="9">
        <v>14.66</v>
      </c>
      <c r="H215" s="28"/>
      <c r="I215" s="29">
        <f t="shared" si="4"/>
        <v>0</v>
      </c>
      <c r="J215" s="30"/>
      <c r="BC215"/>
    </row>
    <row r="216" spans="1:55" ht="15.75" x14ac:dyDescent="0.25">
      <c r="B216" s="1"/>
      <c r="C216" s="9" t="s">
        <v>36</v>
      </c>
      <c r="D216" s="9">
        <v>60</v>
      </c>
      <c r="E216" s="9" t="s">
        <v>252</v>
      </c>
      <c r="F216" s="25" t="s">
        <v>196</v>
      </c>
      <c r="G216" s="9">
        <v>15</v>
      </c>
      <c r="H216" s="28">
        <v>9.1999999999999993</v>
      </c>
      <c r="I216" s="29">
        <f t="shared" si="4"/>
        <v>9.1999999999999993</v>
      </c>
      <c r="J216" s="30"/>
      <c r="BC216"/>
    </row>
    <row r="217" spans="1:55" ht="15.75" x14ac:dyDescent="0.25">
      <c r="B217" s="1"/>
      <c r="C217" s="9" t="s">
        <v>38</v>
      </c>
      <c r="D217" s="9">
        <v>61</v>
      </c>
      <c r="E217" s="9" t="s">
        <v>281</v>
      </c>
      <c r="F217" s="25" t="s">
        <v>196</v>
      </c>
      <c r="G217" s="9">
        <v>18.899999999999999</v>
      </c>
      <c r="H217" s="28">
        <v>18.899999999999999</v>
      </c>
      <c r="I217" s="29">
        <f t="shared" si="4"/>
        <v>18.899999999999999</v>
      </c>
      <c r="J217" s="30"/>
      <c r="BC217"/>
    </row>
    <row r="218" spans="1:55" ht="15.75" x14ac:dyDescent="0.25">
      <c r="B218" s="1"/>
      <c r="C218" s="9" t="s">
        <v>18</v>
      </c>
      <c r="D218" s="9">
        <v>60</v>
      </c>
      <c r="E218" s="9" t="s">
        <v>295</v>
      </c>
      <c r="F218" s="25" t="s">
        <v>196</v>
      </c>
      <c r="G218" s="9">
        <v>28.6</v>
      </c>
      <c r="H218" s="28"/>
      <c r="I218" s="29">
        <f t="shared" si="4"/>
        <v>0</v>
      </c>
      <c r="J218" s="30"/>
      <c r="BC218"/>
    </row>
    <row r="219" spans="1:55" ht="31.5" x14ac:dyDescent="0.25">
      <c r="B219" s="1"/>
      <c r="C219" s="9" t="s">
        <v>41</v>
      </c>
      <c r="D219" s="9">
        <v>60</v>
      </c>
      <c r="E219" s="9" t="s">
        <v>335</v>
      </c>
      <c r="F219" s="25" t="s">
        <v>196</v>
      </c>
      <c r="G219" s="9">
        <v>10.3</v>
      </c>
      <c r="H219" s="28"/>
      <c r="I219" s="29">
        <f t="shared" si="4"/>
        <v>0</v>
      </c>
      <c r="J219" s="30"/>
      <c r="BC219"/>
    </row>
    <row r="220" spans="1:55" ht="15.75" x14ac:dyDescent="0.25">
      <c r="B220" s="1"/>
      <c r="C220" s="9" t="s">
        <v>45</v>
      </c>
      <c r="D220" s="9">
        <v>30</v>
      </c>
      <c r="E220" s="9" t="s">
        <v>366</v>
      </c>
      <c r="F220" s="25" t="s">
        <v>196</v>
      </c>
      <c r="G220" s="9">
        <v>26.7</v>
      </c>
      <c r="H220" s="28"/>
      <c r="I220" s="29">
        <f t="shared" si="4"/>
        <v>0</v>
      </c>
      <c r="J220" s="30"/>
      <c r="BC220"/>
    </row>
    <row r="221" spans="1:55" ht="15.75" x14ac:dyDescent="0.25">
      <c r="B221" s="1"/>
      <c r="C221" s="9" t="s">
        <v>47</v>
      </c>
      <c r="D221" s="9">
        <v>60</v>
      </c>
      <c r="E221" s="9" t="s">
        <v>419</v>
      </c>
      <c r="F221" s="25" t="s">
        <v>196</v>
      </c>
      <c r="G221" s="9">
        <v>13.59</v>
      </c>
      <c r="H221" s="28">
        <v>13</v>
      </c>
      <c r="I221" s="29">
        <f t="shared" si="4"/>
        <v>13</v>
      </c>
      <c r="J221" s="30"/>
      <c r="BC221"/>
    </row>
    <row r="222" spans="1:55" ht="15.75" x14ac:dyDescent="0.25">
      <c r="B222" s="1"/>
      <c r="C222" s="9" t="s">
        <v>50</v>
      </c>
      <c r="D222" s="9">
        <v>60</v>
      </c>
      <c r="E222" s="9" t="s">
        <v>366</v>
      </c>
      <c r="F222" s="25" t="s">
        <v>196</v>
      </c>
      <c r="G222" s="9">
        <v>15.5</v>
      </c>
      <c r="H222" s="28">
        <v>15.5</v>
      </c>
      <c r="I222" s="29">
        <f t="shared" si="4"/>
        <v>15.5</v>
      </c>
      <c r="J222" s="30"/>
      <c r="BC222"/>
    </row>
    <row r="223" spans="1:55" ht="15.75" x14ac:dyDescent="0.25">
      <c r="B223" s="1"/>
      <c r="C223" s="9" t="s">
        <v>50</v>
      </c>
      <c r="D223" s="9">
        <v>60</v>
      </c>
      <c r="E223" s="9" t="s">
        <v>472</v>
      </c>
      <c r="F223" s="25" t="s">
        <v>196</v>
      </c>
      <c r="G223" s="9">
        <v>13.5</v>
      </c>
      <c r="H223" s="28">
        <v>9.5</v>
      </c>
      <c r="I223" s="29">
        <f t="shared" si="4"/>
        <v>9.5</v>
      </c>
      <c r="J223" s="30"/>
      <c r="BC223"/>
    </row>
    <row r="224" spans="1:55" ht="15.75" x14ac:dyDescent="0.25">
      <c r="B224" s="1"/>
      <c r="C224" s="9" t="s">
        <v>57</v>
      </c>
      <c r="D224" s="9">
        <v>60</v>
      </c>
      <c r="E224" s="9" t="s">
        <v>366</v>
      </c>
      <c r="F224" s="25" t="s">
        <v>196</v>
      </c>
      <c r="G224" s="9">
        <v>22</v>
      </c>
      <c r="H224" s="28">
        <v>20</v>
      </c>
      <c r="I224" s="29">
        <f t="shared" si="4"/>
        <v>20</v>
      </c>
      <c r="J224" s="30"/>
      <c r="BC224"/>
    </row>
    <row r="225" spans="1:55" ht="15.75" x14ac:dyDescent="0.25">
      <c r="B225" s="1"/>
      <c r="C225" s="9" t="s">
        <v>58</v>
      </c>
      <c r="D225" s="9">
        <v>60</v>
      </c>
      <c r="E225" s="9" t="s">
        <v>538</v>
      </c>
      <c r="F225" s="25" t="s">
        <v>196</v>
      </c>
      <c r="G225" s="9">
        <v>26.75</v>
      </c>
      <c r="H225" s="28">
        <v>26.75</v>
      </c>
      <c r="I225" s="29">
        <f t="shared" si="4"/>
        <v>26.75</v>
      </c>
      <c r="J225" s="30"/>
      <c r="BC225"/>
    </row>
    <row r="226" spans="1:55" ht="15.75" x14ac:dyDescent="0.25">
      <c r="B226" s="1"/>
      <c r="C226" s="9" t="s">
        <v>60</v>
      </c>
      <c r="D226" s="9">
        <v>60</v>
      </c>
      <c r="E226" s="9" t="s">
        <v>633</v>
      </c>
      <c r="F226" s="25" t="s">
        <v>196</v>
      </c>
      <c r="G226" s="9">
        <v>25.5</v>
      </c>
      <c r="H226" s="28"/>
      <c r="I226" s="29">
        <f t="shared" si="4"/>
        <v>0</v>
      </c>
      <c r="J226" s="30"/>
      <c r="BC226"/>
    </row>
    <row r="227" spans="1:55" ht="15.75" x14ac:dyDescent="0.25">
      <c r="B227" s="1"/>
      <c r="C227" s="9" t="s">
        <v>62</v>
      </c>
      <c r="D227" s="9">
        <v>60</v>
      </c>
      <c r="E227" s="9" t="s">
        <v>519</v>
      </c>
      <c r="F227" s="25" t="s">
        <v>196</v>
      </c>
      <c r="G227" s="9">
        <v>17.5</v>
      </c>
      <c r="H227" s="28">
        <v>17.2</v>
      </c>
      <c r="I227" s="29">
        <f t="shared" si="4"/>
        <v>17.2</v>
      </c>
      <c r="J227" s="30"/>
      <c r="BC227"/>
    </row>
    <row r="228" spans="1:55" x14ac:dyDescent="0.25">
      <c r="B228" s="1"/>
      <c r="C228" s="12"/>
      <c r="D228" s="12"/>
      <c r="E228" s="12"/>
      <c r="F228" s="1"/>
      <c r="G228" s="1"/>
      <c r="H228" s="28"/>
      <c r="I228" s="29">
        <f t="shared" si="4"/>
        <v>0</v>
      </c>
      <c r="J228" s="30"/>
      <c r="BC228"/>
    </row>
    <row r="229" spans="1:55" x14ac:dyDescent="0.25">
      <c r="B229" s="1"/>
      <c r="C229" s="12"/>
      <c r="D229" s="12"/>
      <c r="E229" s="12"/>
      <c r="F229" s="1"/>
      <c r="G229" s="1"/>
      <c r="H229" s="28"/>
      <c r="I229" s="29">
        <f t="shared" si="4"/>
        <v>0</v>
      </c>
      <c r="J229" s="30"/>
      <c r="BC229"/>
    </row>
    <row r="230" spans="1:55" ht="15.75" x14ac:dyDescent="0.25">
      <c r="A230" s="26">
        <v>14</v>
      </c>
      <c r="B230" s="1"/>
      <c r="C230" s="9" t="s">
        <v>34</v>
      </c>
      <c r="D230" s="9">
        <v>0</v>
      </c>
      <c r="E230" s="9"/>
      <c r="F230" s="25"/>
      <c r="G230" s="9">
        <v>14.03</v>
      </c>
      <c r="H230" s="28"/>
      <c r="I230" s="29">
        <f t="shared" si="4"/>
        <v>0</v>
      </c>
      <c r="J230" s="30"/>
      <c r="BC230"/>
    </row>
    <row r="231" spans="1:55" ht="15.75" x14ac:dyDescent="0.25">
      <c r="B231" s="1"/>
      <c r="C231" s="9" t="s">
        <v>35</v>
      </c>
      <c r="D231" s="9">
        <v>60</v>
      </c>
      <c r="E231" s="9" t="s">
        <v>222</v>
      </c>
      <c r="F231" s="25" t="s">
        <v>196</v>
      </c>
      <c r="G231" s="9">
        <v>9.8699999999999992</v>
      </c>
      <c r="H231" s="28"/>
      <c r="I231" s="29">
        <f t="shared" si="4"/>
        <v>0</v>
      </c>
      <c r="J231" s="30"/>
      <c r="BC231"/>
    </row>
    <row r="232" spans="1:55" ht="15.75" x14ac:dyDescent="0.25">
      <c r="B232" s="1"/>
      <c r="C232" s="9" t="s">
        <v>36</v>
      </c>
      <c r="D232" s="9">
        <v>60</v>
      </c>
      <c r="E232" s="9" t="s">
        <v>253</v>
      </c>
      <c r="F232" s="25" t="s">
        <v>196</v>
      </c>
      <c r="G232" s="9">
        <v>13.2</v>
      </c>
      <c r="H232" s="28">
        <v>7.5</v>
      </c>
      <c r="I232" s="29">
        <f t="shared" si="4"/>
        <v>7.5</v>
      </c>
      <c r="J232" s="30"/>
      <c r="BC232"/>
    </row>
    <row r="233" spans="1:55" ht="15.75" x14ac:dyDescent="0.25">
      <c r="B233" s="1"/>
      <c r="C233" s="9" t="s">
        <v>38</v>
      </c>
      <c r="D233" s="9">
        <v>61</v>
      </c>
      <c r="E233" s="9" t="s">
        <v>282</v>
      </c>
      <c r="F233" s="25" t="s">
        <v>196</v>
      </c>
      <c r="G233" s="9">
        <v>9.8000000000000007</v>
      </c>
      <c r="H233" s="28">
        <v>8.1</v>
      </c>
      <c r="I233" s="29">
        <f t="shared" si="4"/>
        <v>8.1</v>
      </c>
      <c r="J233" s="30"/>
      <c r="BC233"/>
    </row>
    <row r="234" spans="1:55" ht="15.75" x14ac:dyDescent="0.25">
      <c r="B234" s="1"/>
      <c r="C234" s="9" t="s">
        <v>18</v>
      </c>
      <c r="D234" s="9">
        <v>60</v>
      </c>
      <c r="E234" s="9" t="s">
        <v>296</v>
      </c>
      <c r="F234" s="25" t="s">
        <v>196</v>
      </c>
      <c r="G234" s="9">
        <v>20.9</v>
      </c>
      <c r="H234" s="28"/>
      <c r="I234" s="29">
        <f t="shared" si="4"/>
        <v>0</v>
      </c>
      <c r="J234" s="30"/>
      <c r="BC234"/>
    </row>
    <row r="235" spans="1:55" ht="15.75" x14ac:dyDescent="0.25">
      <c r="B235" s="1"/>
      <c r="C235" s="9" t="s">
        <v>40</v>
      </c>
      <c r="D235" s="9">
        <v>60</v>
      </c>
      <c r="E235" s="9" t="s">
        <v>311</v>
      </c>
      <c r="F235" s="25" t="s">
        <v>196</v>
      </c>
      <c r="G235" s="9">
        <v>14.88</v>
      </c>
      <c r="H235" s="28">
        <v>8.5</v>
      </c>
      <c r="I235" s="29">
        <f t="shared" si="4"/>
        <v>8.5</v>
      </c>
      <c r="J235" s="30"/>
      <c r="BC235"/>
    </row>
    <row r="236" spans="1:55" ht="31.5" x14ac:dyDescent="0.25">
      <c r="B236" s="1"/>
      <c r="C236" s="9" t="s">
        <v>41</v>
      </c>
      <c r="D236" s="9">
        <v>60</v>
      </c>
      <c r="E236" s="9" t="s">
        <v>336</v>
      </c>
      <c r="F236" s="25" t="s">
        <v>196</v>
      </c>
      <c r="G236" s="9">
        <v>9.1999999999999993</v>
      </c>
      <c r="H236" s="28"/>
      <c r="I236" s="29">
        <f t="shared" si="4"/>
        <v>0</v>
      </c>
      <c r="J236" s="30"/>
      <c r="BC236"/>
    </row>
    <row r="237" spans="1:55" ht="15.75" x14ac:dyDescent="0.25">
      <c r="B237" s="1"/>
      <c r="C237" s="9" t="s">
        <v>45</v>
      </c>
      <c r="D237" s="9">
        <v>30</v>
      </c>
      <c r="E237" s="9" t="s">
        <v>367</v>
      </c>
      <c r="F237" s="25" t="s">
        <v>196</v>
      </c>
      <c r="G237" s="9">
        <v>16.5</v>
      </c>
      <c r="H237" s="28"/>
      <c r="I237" s="29">
        <f t="shared" si="4"/>
        <v>0</v>
      </c>
      <c r="J237" s="30"/>
      <c r="BC237"/>
    </row>
    <row r="238" spans="1:55" ht="15.75" x14ac:dyDescent="0.25">
      <c r="B238" s="1"/>
      <c r="C238" s="9" t="s">
        <v>46</v>
      </c>
      <c r="D238" s="9">
        <v>60</v>
      </c>
      <c r="E238" s="9" t="s">
        <v>393</v>
      </c>
      <c r="F238" s="25" t="s">
        <v>196</v>
      </c>
      <c r="G238" s="9">
        <v>16.100000000000001</v>
      </c>
      <c r="H238" s="28">
        <v>16.100000000000001</v>
      </c>
      <c r="I238" s="29">
        <f t="shared" si="4"/>
        <v>16.100000000000001</v>
      </c>
      <c r="J238" s="30"/>
      <c r="BC238"/>
    </row>
    <row r="239" spans="1:55" ht="15.75" x14ac:dyDescent="0.25">
      <c r="B239" s="1"/>
      <c r="C239" s="9" t="s">
        <v>46</v>
      </c>
      <c r="D239" s="9">
        <v>60</v>
      </c>
      <c r="E239" s="9" t="s">
        <v>394</v>
      </c>
      <c r="F239" s="25" t="s">
        <v>196</v>
      </c>
      <c r="G239" s="9">
        <v>20.399999999999999</v>
      </c>
      <c r="H239" s="28">
        <v>20.399999999999999</v>
      </c>
      <c r="I239" s="29">
        <f t="shared" si="4"/>
        <v>20.399999999999999</v>
      </c>
      <c r="J239" s="30"/>
      <c r="BC239"/>
    </row>
    <row r="240" spans="1:55" ht="15.75" x14ac:dyDescent="0.25">
      <c r="B240" s="1"/>
      <c r="C240" s="9" t="s">
        <v>47</v>
      </c>
      <c r="D240" s="9">
        <v>60</v>
      </c>
      <c r="E240" s="9" t="s">
        <v>420</v>
      </c>
      <c r="F240" s="25" t="s">
        <v>196</v>
      </c>
      <c r="G240" s="9">
        <v>12.79</v>
      </c>
      <c r="H240" s="28">
        <v>12.24</v>
      </c>
      <c r="I240" s="29">
        <f t="shared" si="4"/>
        <v>12.24</v>
      </c>
      <c r="J240" s="30"/>
      <c r="BC240"/>
    </row>
    <row r="241" spans="1:55" ht="15.75" x14ac:dyDescent="0.25">
      <c r="B241" s="1"/>
      <c r="C241" s="9" t="s">
        <v>48</v>
      </c>
      <c r="D241" s="9">
        <v>60</v>
      </c>
      <c r="E241" s="9" t="s">
        <v>447</v>
      </c>
      <c r="F241" s="25" t="s">
        <v>196</v>
      </c>
      <c r="G241" s="9">
        <v>18</v>
      </c>
      <c r="H241" s="28">
        <v>18</v>
      </c>
      <c r="I241" s="29">
        <f t="shared" si="4"/>
        <v>18</v>
      </c>
      <c r="J241" s="30"/>
      <c r="BC241"/>
    </row>
    <row r="242" spans="1:55" ht="15.75" x14ac:dyDescent="0.25">
      <c r="B242" s="1"/>
      <c r="C242" s="9" t="s">
        <v>50</v>
      </c>
      <c r="D242" s="9">
        <v>60</v>
      </c>
      <c r="E242" s="9" t="s">
        <v>473</v>
      </c>
      <c r="F242" s="25" t="s">
        <v>196</v>
      </c>
      <c r="G242" s="9">
        <v>9.5</v>
      </c>
      <c r="H242" s="28">
        <v>8.4</v>
      </c>
      <c r="I242" s="29">
        <f t="shared" si="4"/>
        <v>8.4</v>
      </c>
      <c r="J242" s="30"/>
      <c r="BC242"/>
    </row>
    <row r="243" spans="1:55" ht="15.75" x14ac:dyDescent="0.25">
      <c r="B243" s="1"/>
      <c r="C243" s="9" t="s">
        <v>56</v>
      </c>
      <c r="D243" s="9">
        <v>60</v>
      </c>
      <c r="E243" s="9" t="s">
        <v>578</v>
      </c>
      <c r="F243" s="25" t="s">
        <v>205</v>
      </c>
      <c r="G243" s="9">
        <v>10</v>
      </c>
      <c r="H243" s="28">
        <v>7.6</v>
      </c>
      <c r="I243" s="29">
        <f t="shared" si="4"/>
        <v>7.6</v>
      </c>
      <c r="J243" s="30"/>
      <c r="BC243"/>
    </row>
    <row r="244" spans="1:55" ht="15.75" x14ac:dyDescent="0.25">
      <c r="B244" s="1"/>
      <c r="C244" s="9" t="s">
        <v>57</v>
      </c>
      <c r="D244" s="9">
        <v>60</v>
      </c>
      <c r="E244" s="9" t="s">
        <v>591</v>
      </c>
      <c r="F244" s="25" t="s">
        <v>196</v>
      </c>
      <c r="G244" s="9">
        <v>16</v>
      </c>
      <c r="H244" s="28">
        <v>14</v>
      </c>
      <c r="I244" s="29">
        <f t="shared" si="4"/>
        <v>14</v>
      </c>
      <c r="J244" s="30"/>
      <c r="BC244"/>
    </row>
    <row r="245" spans="1:55" ht="15.75" x14ac:dyDescent="0.25">
      <c r="B245" s="1"/>
      <c r="C245" s="9" t="s">
        <v>58</v>
      </c>
      <c r="D245" s="9">
        <v>60</v>
      </c>
      <c r="E245" s="9" t="s">
        <v>539</v>
      </c>
      <c r="F245" s="25" t="s">
        <v>196</v>
      </c>
      <c r="G245" s="9">
        <v>16.940000000000001</v>
      </c>
      <c r="H245" s="28">
        <v>16.940000000000001</v>
      </c>
      <c r="I245" s="29">
        <f t="shared" si="4"/>
        <v>16.940000000000001</v>
      </c>
      <c r="J245" s="30"/>
      <c r="BC245"/>
    </row>
    <row r="246" spans="1:55" ht="15.75" x14ac:dyDescent="0.25">
      <c r="B246" s="1"/>
      <c r="C246" s="9" t="s">
        <v>60</v>
      </c>
      <c r="D246" s="9">
        <v>60</v>
      </c>
      <c r="E246" s="9" t="s">
        <v>634</v>
      </c>
      <c r="F246" s="25" t="s">
        <v>196</v>
      </c>
      <c r="G246" s="9">
        <v>18.8</v>
      </c>
      <c r="H246" s="28"/>
      <c r="I246" s="29">
        <f t="shared" si="4"/>
        <v>0</v>
      </c>
      <c r="J246" s="30"/>
      <c r="BC246"/>
    </row>
    <row r="247" spans="1:55" ht="15.75" x14ac:dyDescent="0.25">
      <c r="B247" s="1"/>
      <c r="C247" s="9" t="s">
        <v>60</v>
      </c>
      <c r="D247" s="9">
        <v>60</v>
      </c>
      <c r="E247" s="9" t="s">
        <v>635</v>
      </c>
      <c r="F247" s="25" t="s">
        <v>196</v>
      </c>
      <c r="G247" s="9">
        <v>16.5</v>
      </c>
      <c r="H247" s="28"/>
      <c r="I247" s="29">
        <f t="shared" si="4"/>
        <v>0</v>
      </c>
      <c r="J247" s="30"/>
      <c r="BC247"/>
    </row>
    <row r="248" spans="1:55" x14ac:dyDescent="0.25">
      <c r="B248" s="1"/>
      <c r="C248" s="12"/>
      <c r="D248" s="12"/>
      <c r="E248" s="12"/>
      <c r="F248" s="1"/>
      <c r="G248" s="1"/>
      <c r="H248" s="28"/>
      <c r="I248" s="29">
        <f t="shared" si="4"/>
        <v>0</v>
      </c>
      <c r="J248" s="30"/>
      <c r="BC248"/>
    </row>
    <row r="249" spans="1:55" x14ac:dyDescent="0.25">
      <c r="B249" s="1"/>
      <c r="C249" s="12"/>
      <c r="D249" s="12"/>
      <c r="E249" s="12"/>
      <c r="F249" s="1"/>
      <c r="G249" s="1"/>
      <c r="H249" s="28"/>
      <c r="I249" s="29">
        <f t="shared" si="4"/>
        <v>0</v>
      </c>
      <c r="J249" s="30"/>
      <c r="BC249"/>
    </row>
    <row r="250" spans="1:55" ht="15.75" x14ac:dyDescent="0.25">
      <c r="A250" s="26">
        <v>15</v>
      </c>
      <c r="B250" s="1"/>
      <c r="C250" s="9" t="s">
        <v>34</v>
      </c>
      <c r="D250" s="9">
        <v>0</v>
      </c>
      <c r="E250" s="9" t="s">
        <v>209</v>
      </c>
      <c r="F250" s="25" t="s">
        <v>196</v>
      </c>
      <c r="G250" s="9">
        <v>31.17</v>
      </c>
      <c r="H250" s="28">
        <v>30</v>
      </c>
      <c r="I250" s="29">
        <f t="shared" si="4"/>
        <v>30</v>
      </c>
      <c r="J250" s="30"/>
      <c r="BC250"/>
    </row>
    <row r="251" spans="1:55" ht="15.75" x14ac:dyDescent="0.25">
      <c r="B251" s="1"/>
      <c r="C251" s="9" t="s">
        <v>40</v>
      </c>
      <c r="D251" s="9">
        <v>60</v>
      </c>
      <c r="E251" s="9" t="s">
        <v>312</v>
      </c>
      <c r="F251" s="25" t="s">
        <v>196</v>
      </c>
      <c r="G251" s="9">
        <v>66.239999999999995</v>
      </c>
      <c r="H251" s="28">
        <v>29</v>
      </c>
      <c r="I251" s="29">
        <f t="shared" si="4"/>
        <v>29</v>
      </c>
      <c r="J251" s="30"/>
      <c r="BC251"/>
    </row>
    <row r="252" spans="1:55" ht="15.75" x14ac:dyDescent="0.25">
      <c r="B252" s="1"/>
      <c r="C252" s="9" t="s">
        <v>50</v>
      </c>
      <c r="D252" s="9">
        <v>60</v>
      </c>
      <c r="E252" s="9" t="s">
        <v>474</v>
      </c>
      <c r="F252" s="25" t="s">
        <v>196</v>
      </c>
      <c r="G252" s="9">
        <v>47</v>
      </c>
      <c r="H252" s="28">
        <v>30</v>
      </c>
      <c r="I252" s="29">
        <f t="shared" si="4"/>
        <v>30</v>
      </c>
      <c r="J252" s="30"/>
      <c r="BC252"/>
    </row>
    <row r="253" spans="1:55" ht="15.75" x14ac:dyDescent="0.25">
      <c r="B253" s="1"/>
      <c r="C253" s="9" t="s">
        <v>57</v>
      </c>
      <c r="D253" s="9">
        <v>60</v>
      </c>
      <c r="E253" s="9" t="s">
        <v>592</v>
      </c>
      <c r="F253" s="25" t="s">
        <v>196</v>
      </c>
      <c r="G253" s="9">
        <v>80</v>
      </c>
      <c r="H253" s="28">
        <v>75</v>
      </c>
      <c r="I253" s="29">
        <f t="shared" si="4"/>
        <v>75</v>
      </c>
      <c r="J253" s="30"/>
      <c r="BC253"/>
    </row>
    <row r="254" spans="1:55" ht="15.75" x14ac:dyDescent="0.25">
      <c r="B254" s="1"/>
      <c r="C254" s="9" t="s">
        <v>58</v>
      </c>
      <c r="D254" s="9">
        <v>60</v>
      </c>
      <c r="E254" s="9" t="s">
        <v>540</v>
      </c>
      <c r="F254" s="25" t="s">
        <v>196</v>
      </c>
      <c r="G254" s="9">
        <v>74.75</v>
      </c>
      <c r="H254" s="28">
        <v>74.75</v>
      </c>
      <c r="I254" s="29">
        <f t="shared" si="4"/>
        <v>74.75</v>
      </c>
      <c r="J254" s="30"/>
      <c r="BC254"/>
    </row>
    <row r="255" spans="1:55" ht="15.75" x14ac:dyDescent="0.25">
      <c r="B255" s="1"/>
      <c r="C255" s="9" t="s">
        <v>62</v>
      </c>
      <c r="D255" s="9">
        <v>60</v>
      </c>
      <c r="E255" s="9" t="s">
        <v>520</v>
      </c>
      <c r="F255" s="25" t="s">
        <v>196</v>
      </c>
      <c r="G255" s="9">
        <v>45</v>
      </c>
      <c r="H255" s="28">
        <v>44.7</v>
      </c>
      <c r="I255" s="29">
        <f t="shared" si="4"/>
        <v>44.7</v>
      </c>
      <c r="J255" s="30"/>
      <c r="BC255"/>
    </row>
    <row r="256" spans="1:55" x14ac:dyDescent="0.25">
      <c r="B256" s="1"/>
      <c r="C256" s="12"/>
      <c r="D256" s="12"/>
      <c r="E256" s="12"/>
      <c r="F256" s="1"/>
      <c r="G256" s="1"/>
      <c r="H256" s="28"/>
      <c r="I256" s="29">
        <f t="shared" si="4"/>
        <v>0</v>
      </c>
      <c r="J256" s="30"/>
      <c r="BC256"/>
    </row>
    <row r="257" spans="1:55" x14ac:dyDescent="0.25">
      <c r="B257" s="1"/>
      <c r="C257" s="12"/>
      <c r="D257" s="12"/>
      <c r="E257" s="12"/>
      <c r="F257" s="1"/>
      <c r="G257" s="1"/>
      <c r="H257" s="28"/>
      <c r="I257" s="29">
        <f t="shared" si="4"/>
        <v>0</v>
      </c>
      <c r="J257" s="30"/>
      <c r="BC257"/>
    </row>
    <row r="258" spans="1:55" ht="15.75" x14ac:dyDescent="0.25">
      <c r="A258" s="26">
        <v>16</v>
      </c>
      <c r="B258" s="1"/>
      <c r="C258" s="9" t="s">
        <v>50</v>
      </c>
      <c r="D258" s="9">
        <v>60</v>
      </c>
      <c r="E258" s="9" t="s">
        <v>474</v>
      </c>
      <c r="F258" s="25" t="s">
        <v>196</v>
      </c>
      <c r="G258" s="9">
        <v>47</v>
      </c>
      <c r="H258" s="28">
        <v>44.65</v>
      </c>
      <c r="I258" s="29">
        <f t="shared" si="4"/>
        <v>44.65</v>
      </c>
      <c r="J258" s="30"/>
      <c r="BC258"/>
    </row>
    <row r="259" spans="1:55" ht="15.75" x14ac:dyDescent="0.25">
      <c r="B259" s="1"/>
      <c r="C259" s="9" t="s">
        <v>57</v>
      </c>
      <c r="D259" s="9">
        <v>60</v>
      </c>
      <c r="E259" s="9" t="s">
        <v>593</v>
      </c>
      <c r="F259" s="25" t="s">
        <v>196</v>
      </c>
      <c r="G259" s="9">
        <v>60</v>
      </c>
      <c r="H259" s="28">
        <v>45</v>
      </c>
      <c r="I259" s="29">
        <f t="shared" si="4"/>
        <v>45</v>
      </c>
      <c r="J259" s="30"/>
      <c r="BC259"/>
    </row>
    <row r="260" spans="1:55" ht="15.75" x14ac:dyDescent="0.25">
      <c r="B260" s="1"/>
      <c r="C260" s="9" t="s">
        <v>58</v>
      </c>
      <c r="D260" s="9">
        <v>60</v>
      </c>
      <c r="E260" s="9" t="s">
        <v>541</v>
      </c>
      <c r="F260" s="25" t="s">
        <v>196</v>
      </c>
      <c r="G260" s="9">
        <v>49.13</v>
      </c>
      <c r="H260" s="28">
        <v>49.13</v>
      </c>
      <c r="I260" s="29">
        <f t="shared" si="4"/>
        <v>49.13</v>
      </c>
      <c r="J260" s="30"/>
      <c r="BC260"/>
    </row>
    <row r="261" spans="1:55" ht="15.75" x14ac:dyDescent="0.25">
      <c r="B261" s="1"/>
      <c r="C261" s="9" t="s">
        <v>60</v>
      </c>
      <c r="D261" s="9">
        <v>60</v>
      </c>
      <c r="E261" s="9" t="s">
        <v>540</v>
      </c>
      <c r="F261" s="25" t="s">
        <v>196</v>
      </c>
      <c r="G261" s="9">
        <v>80</v>
      </c>
      <c r="H261" s="28"/>
      <c r="I261" s="29">
        <f t="shared" si="4"/>
        <v>0</v>
      </c>
      <c r="J261" s="30"/>
      <c r="BC261"/>
    </row>
    <row r="262" spans="1:55" x14ac:dyDescent="0.25">
      <c r="B262" s="1"/>
      <c r="C262" s="12"/>
      <c r="D262" s="12"/>
      <c r="E262" s="12"/>
      <c r="F262" s="1"/>
      <c r="G262" s="1"/>
      <c r="H262" s="28"/>
      <c r="I262" s="29">
        <f t="shared" si="4"/>
        <v>0</v>
      </c>
      <c r="J262" s="30"/>
      <c r="BC262"/>
    </row>
    <row r="263" spans="1:55" x14ac:dyDescent="0.25">
      <c r="B263" s="1"/>
      <c r="C263" s="12"/>
      <c r="D263" s="12"/>
      <c r="E263" s="12"/>
      <c r="F263" s="1"/>
      <c r="G263" s="1"/>
      <c r="H263" s="28"/>
      <c r="I263" s="29">
        <f t="shared" si="4"/>
        <v>0</v>
      </c>
      <c r="J263" s="30"/>
      <c r="BC263"/>
    </row>
    <row r="264" spans="1:55" ht="15.75" x14ac:dyDescent="0.25">
      <c r="A264" s="26">
        <v>17</v>
      </c>
      <c r="B264" s="1"/>
      <c r="C264" s="9" t="s">
        <v>35</v>
      </c>
      <c r="D264" s="9">
        <v>60</v>
      </c>
      <c r="E264" s="9" t="s">
        <v>223</v>
      </c>
      <c r="F264" s="25" t="s">
        <v>196</v>
      </c>
      <c r="G264" s="9">
        <v>5.64</v>
      </c>
      <c r="H264" s="28"/>
      <c r="I264" s="29">
        <f t="shared" si="4"/>
        <v>0</v>
      </c>
      <c r="J264" s="30"/>
      <c r="BC264"/>
    </row>
    <row r="265" spans="1:55" ht="15.75" x14ac:dyDescent="0.25">
      <c r="B265" s="1"/>
      <c r="C265" s="9" t="s">
        <v>36</v>
      </c>
      <c r="D265" s="9">
        <v>60</v>
      </c>
      <c r="E265" s="9" t="s">
        <v>254</v>
      </c>
      <c r="F265" s="25" t="s">
        <v>196</v>
      </c>
      <c r="G265" s="9">
        <v>4.5</v>
      </c>
      <c r="H265" s="28">
        <v>3</v>
      </c>
      <c r="I265" s="29">
        <f t="shared" si="4"/>
        <v>3</v>
      </c>
      <c r="J265" s="30"/>
      <c r="BC265"/>
    </row>
    <row r="266" spans="1:55" ht="15.75" x14ac:dyDescent="0.25">
      <c r="B266" s="1"/>
      <c r="C266" s="9" t="s">
        <v>40</v>
      </c>
      <c r="D266" s="9">
        <v>60</v>
      </c>
      <c r="E266" s="9" t="s">
        <v>313</v>
      </c>
      <c r="F266" s="25" t="s">
        <v>196</v>
      </c>
      <c r="G266" s="9">
        <v>9.84</v>
      </c>
      <c r="H266" s="28">
        <v>9.84</v>
      </c>
      <c r="I266" s="29">
        <f t="shared" si="4"/>
        <v>9.84</v>
      </c>
      <c r="J266" s="30"/>
      <c r="BC266"/>
    </row>
    <row r="267" spans="1:55" ht="31.5" x14ac:dyDescent="0.25">
      <c r="B267" s="1"/>
      <c r="C267" s="9" t="s">
        <v>41</v>
      </c>
      <c r="D267" s="9">
        <v>60</v>
      </c>
      <c r="E267" s="9" t="s">
        <v>254</v>
      </c>
      <c r="F267" s="25" t="s">
        <v>196</v>
      </c>
      <c r="G267" s="9">
        <v>3.5</v>
      </c>
      <c r="H267" s="28"/>
      <c r="I267" s="29">
        <f t="shared" si="4"/>
        <v>0</v>
      </c>
      <c r="J267" s="30"/>
      <c r="BC267"/>
    </row>
    <row r="268" spans="1:55" ht="15.75" x14ac:dyDescent="0.25">
      <c r="B268" s="1"/>
      <c r="C268" s="9" t="s">
        <v>42</v>
      </c>
      <c r="D268" s="9">
        <v>40</v>
      </c>
      <c r="E268" s="9" t="s">
        <v>345</v>
      </c>
      <c r="F268" s="25" t="s">
        <v>196</v>
      </c>
      <c r="G268" s="9">
        <v>6.05</v>
      </c>
      <c r="H268" s="28">
        <v>2</v>
      </c>
      <c r="I268" s="29">
        <f t="shared" si="4"/>
        <v>2</v>
      </c>
      <c r="J268" s="30"/>
      <c r="BC268"/>
    </row>
    <row r="269" spans="1:55" ht="15.75" x14ac:dyDescent="0.25">
      <c r="B269" s="1"/>
      <c r="C269" s="9" t="s">
        <v>47</v>
      </c>
      <c r="D269" s="9">
        <v>60</v>
      </c>
      <c r="E269" s="9" t="s">
        <v>421</v>
      </c>
      <c r="F269" s="25" t="s">
        <v>196</v>
      </c>
      <c r="G269" s="9">
        <v>8.92</v>
      </c>
      <c r="H269" s="28">
        <v>8</v>
      </c>
      <c r="I269" s="29">
        <f t="shared" si="4"/>
        <v>8</v>
      </c>
      <c r="J269" s="30"/>
      <c r="BC269"/>
    </row>
    <row r="270" spans="1:55" ht="15.75" x14ac:dyDescent="0.25">
      <c r="B270" s="1"/>
      <c r="C270" s="9" t="s">
        <v>48</v>
      </c>
      <c r="D270" s="9">
        <v>60</v>
      </c>
      <c r="E270" s="9" t="s">
        <v>448</v>
      </c>
      <c r="F270" s="25" t="s">
        <v>196</v>
      </c>
      <c r="G270" s="9">
        <v>18</v>
      </c>
      <c r="H270" s="28">
        <v>5</v>
      </c>
      <c r="I270" s="29">
        <f t="shared" si="4"/>
        <v>5</v>
      </c>
      <c r="J270" s="30"/>
      <c r="BC270"/>
    </row>
    <row r="271" spans="1:55" ht="15.75" x14ac:dyDescent="0.25">
      <c r="B271" s="1"/>
      <c r="C271" s="9" t="s">
        <v>50</v>
      </c>
      <c r="D271" s="9">
        <v>60</v>
      </c>
      <c r="E271" s="9" t="s">
        <v>475</v>
      </c>
      <c r="F271" s="25" t="s">
        <v>196</v>
      </c>
      <c r="G271" s="9">
        <v>3.65</v>
      </c>
      <c r="H271" s="28">
        <v>3</v>
      </c>
      <c r="I271" s="29">
        <f t="shared" si="4"/>
        <v>3</v>
      </c>
      <c r="J271" s="30"/>
      <c r="BC271"/>
    </row>
    <row r="272" spans="1:55" ht="15.75" x14ac:dyDescent="0.25">
      <c r="B272" s="1"/>
      <c r="C272" s="9" t="s">
        <v>56</v>
      </c>
      <c r="D272" s="9">
        <v>6</v>
      </c>
      <c r="E272" s="9" t="s">
        <v>243</v>
      </c>
      <c r="F272" s="25" t="s">
        <v>196</v>
      </c>
      <c r="G272" s="9">
        <v>5.0999999999999996</v>
      </c>
      <c r="H272" s="28">
        <v>3.12</v>
      </c>
      <c r="I272" s="29">
        <f t="shared" si="4"/>
        <v>3.12</v>
      </c>
      <c r="J272" s="30"/>
      <c r="BC272"/>
    </row>
    <row r="273" spans="1:55" ht="15.75" x14ac:dyDescent="0.25">
      <c r="B273" s="1"/>
      <c r="C273" s="9" t="s">
        <v>57</v>
      </c>
      <c r="D273" s="9">
        <v>60</v>
      </c>
      <c r="E273" s="9" t="s">
        <v>594</v>
      </c>
      <c r="F273" s="25" t="s">
        <v>196</v>
      </c>
      <c r="G273" s="9">
        <v>16</v>
      </c>
      <c r="H273" s="28">
        <v>15</v>
      </c>
      <c r="I273" s="29">
        <f t="shared" ref="I273:I336" si="5">H273</f>
        <v>15</v>
      </c>
      <c r="J273" s="30"/>
      <c r="BC273"/>
    </row>
    <row r="274" spans="1:55" x14ac:dyDescent="0.25">
      <c r="B274" s="1"/>
      <c r="C274" s="12"/>
      <c r="D274" s="12"/>
      <c r="E274" s="12"/>
      <c r="F274" s="1"/>
      <c r="G274" s="1"/>
      <c r="H274" s="28"/>
      <c r="I274" s="29">
        <f t="shared" si="5"/>
        <v>0</v>
      </c>
      <c r="J274" s="30"/>
      <c r="BC274"/>
    </row>
    <row r="275" spans="1:55" x14ac:dyDescent="0.25">
      <c r="B275" s="1"/>
      <c r="C275" s="12"/>
      <c r="D275" s="12"/>
      <c r="E275" s="12"/>
      <c r="F275" s="1"/>
      <c r="G275" s="1"/>
      <c r="H275" s="28"/>
      <c r="I275" s="29">
        <f t="shared" si="5"/>
        <v>0</v>
      </c>
      <c r="J275" s="30"/>
      <c r="BC275"/>
    </row>
    <row r="276" spans="1:55" ht="15.75" x14ac:dyDescent="0.25">
      <c r="A276" s="26">
        <v>18</v>
      </c>
      <c r="B276" s="1"/>
      <c r="C276" s="9" t="s">
        <v>35</v>
      </c>
      <c r="D276" s="9">
        <v>60</v>
      </c>
      <c r="E276" s="9" t="s">
        <v>224</v>
      </c>
      <c r="F276" s="25" t="s">
        <v>196</v>
      </c>
      <c r="G276" s="1">
        <v>3.89</v>
      </c>
      <c r="H276" s="28"/>
      <c r="I276" s="29">
        <f t="shared" si="5"/>
        <v>0</v>
      </c>
      <c r="J276" s="30"/>
      <c r="BC276"/>
    </row>
    <row r="277" spans="1:55" ht="15.75" x14ac:dyDescent="0.25">
      <c r="B277" s="1"/>
      <c r="C277" s="9" t="s">
        <v>38</v>
      </c>
      <c r="D277" s="9">
        <v>61</v>
      </c>
      <c r="E277" s="9" t="s">
        <v>283</v>
      </c>
      <c r="F277" s="25" t="s">
        <v>196</v>
      </c>
      <c r="G277" s="1">
        <v>39.799999999999997</v>
      </c>
      <c r="H277" s="28">
        <v>39.799999999999997</v>
      </c>
      <c r="I277" s="29">
        <f t="shared" si="5"/>
        <v>39.799999999999997</v>
      </c>
      <c r="J277" s="30"/>
      <c r="BC277"/>
    </row>
    <row r="278" spans="1:55" ht="31.5" x14ac:dyDescent="0.25">
      <c r="B278" s="1"/>
      <c r="C278" s="9" t="s">
        <v>41</v>
      </c>
      <c r="D278" s="9">
        <v>60</v>
      </c>
      <c r="E278" s="9" t="s">
        <v>337</v>
      </c>
      <c r="F278" s="25" t="s">
        <v>196</v>
      </c>
      <c r="G278" s="1">
        <v>2.5</v>
      </c>
      <c r="H278" s="28"/>
      <c r="I278" s="29">
        <f t="shared" si="5"/>
        <v>0</v>
      </c>
      <c r="J278" s="30"/>
      <c r="BC278"/>
    </row>
    <row r="279" spans="1:55" ht="16.5" customHeight="1" x14ac:dyDescent="0.25">
      <c r="B279" s="1"/>
      <c r="C279" s="9" t="s">
        <v>42</v>
      </c>
      <c r="D279" s="9">
        <v>40</v>
      </c>
      <c r="E279" s="9" t="s">
        <v>346</v>
      </c>
      <c r="F279" s="25" t="s">
        <v>196</v>
      </c>
      <c r="G279" s="1">
        <v>5.15</v>
      </c>
      <c r="H279" s="28">
        <v>1.33</v>
      </c>
      <c r="I279" s="29">
        <f t="shared" si="5"/>
        <v>1.33</v>
      </c>
      <c r="J279" s="30"/>
      <c r="BC279"/>
    </row>
    <row r="280" spans="1:55" ht="15.75" x14ac:dyDescent="0.25">
      <c r="B280" s="1"/>
      <c r="C280" s="9" t="s">
        <v>47</v>
      </c>
      <c r="D280" s="9">
        <v>60</v>
      </c>
      <c r="E280" s="9" t="s">
        <v>422</v>
      </c>
      <c r="F280" s="25" t="s">
        <v>196</v>
      </c>
      <c r="G280" s="1">
        <v>5.88</v>
      </c>
      <c r="H280" s="28">
        <v>5.6</v>
      </c>
      <c r="I280" s="29">
        <f t="shared" si="5"/>
        <v>5.6</v>
      </c>
      <c r="J280" s="30"/>
      <c r="BC280"/>
    </row>
    <row r="281" spans="1:55" ht="15.75" x14ac:dyDescent="0.25">
      <c r="B281" s="1"/>
      <c r="C281" s="9" t="s">
        <v>50</v>
      </c>
      <c r="D281" s="9">
        <v>60</v>
      </c>
      <c r="E281" s="9" t="s">
        <v>475</v>
      </c>
      <c r="F281" s="25" t="s">
        <v>196</v>
      </c>
      <c r="G281" s="9">
        <v>3.65</v>
      </c>
      <c r="H281" s="28">
        <v>3.65</v>
      </c>
      <c r="I281" s="29">
        <f t="shared" si="5"/>
        <v>3.65</v>
      </c>
      <c r="J281" s="30"/>
      <c r="BC281"/>
    </row>
    <row r="282" spans="1:55" ht="15.75" x14ac:dyDescent="0.25">
      <c r="B282" s="1"/>
      <c r="C282" s="9" t="s">
        <v>56</v>
      </c>
      <c r="D282" s="9">
        <v>60</v>
      </c>
      <c r="E282" s="9" t="s">
        <v>579</v>
      </c>
      <c r="F282" s="25" t="s">
        <v>196</v>
      </c>
      <c r="G282" s="1">
        <v>3.9</v>
      </c>
      <c r="H282" s="28">
        <v>2.2000000000000002</v>
      </c>
      <c r="I282" s="29">
        <f t="shared" si="5"/>
        <v>2.2000000000000002</v>
      </c>
      <c r="J282" s="30"/>
      <c r="BC282"/>
    </row>
    <row r="283" spans="1:55" ht="15.75" x14ac:dyDescent="0.25">
      <c r="B283" s="1"/>
      <c r="C283" s="9" t="s">
        <v>57</v>
      </c>
      <c r="D283" s="9">
        <v>60</v>
      </c>
      <c r="E283" s="9" t="s">
        <v>595</v>
      </c>
      <c r="F283" s="25" t="s">
        <v>196</v>
      </c>
      <c r="G283" s="1">
        <v>12</v>
      </c>
      <c r="H283" s="28">
        <v>11</v>
      </c>
      <c r="I283" s="29">
        <f t="shared" si="5"/>
        <v>11</v>
      </c>
      <c r="J283" s="30"/>
      <c r="BC283"/>
    </row>
    <row r="284" spans="1:55" ht="15.75" x14ac:dyDescent="0.25">
      <c r="B284" s="1"/>
      <c r="C284" s="9" t="s">
        <v>58</v>
      </c>
      <c r="D284" s="9">
        <v>60</v>
      </c>
      <c r="E284" s="9" t="s">
        <v>542</v>
      </c>
      <c r="F284" s="25" t="s">
        <v>196</v>
      </c>
      <c r="G284" s="1">
        <v>18.75</v>
      </c>
      <c r="H284" s="28">
        <v>18.75</v>
      </c>
      <c r="I284" s="29">
        <f t="shared" si="5"/>
        <v>18.75</v>
      </c>
      <c r="J284" s="30"/>
      <c r="BC284"/>
    </row>
    <row r="285" spans="1:55" x14ac:dyDescent="0.25">
      <c r="B285" s="1"/>
      <c r="C285" s="12"/>
      <c r="D285" s="12"/>
      <c r="E285" s="12"/>
      <c r="F285" s="1"/>
      <c r="G285" s="1"/>
      <c r="H285" s="28"/>
      <c r="I285" s="29">
        <f t="shared" si="5"/>
        <v>0</v>
      </c>
      <c r="J285" s="30"/>
      <c r="BC285"/>
    </row>
    <row r="286" spans="1:55" x14ac:dyDescent="0.25">
      <c r="B286" s="1"/>
      <c r="C286" s="12"/>
      <c r="D286" s="12"/>
      <c r="E286" s="12"/>
      <c r="F286" s="1"/>
      <c r="G286" s="1"/>
      <c r="H286" s="28"/>
      <c r="I286" s="29">
        <f t="shared" si="5"/>
        <v>0</v>
      </c>
      <c r="J286" s="30"/>
      <c r="BC286"/>
    </row>
    <row r="287" spans="1:55" ht="15.75" x14ac:dyDescent="0.25">
      <c r="A287" s="26">
        <v>19</v>
      </c>
      <c r="B287" s="1"/>
      <c r="C287" s="9" t="s">
        <v>34</v>
      </c>
      <c r="D287" s="9">
        <v>0</v>
      </c>
      <c r="E287" s="9"/>
      <c r="F287" s="25"/>
      <c r="G287" s="1">
        <v>39</v>
      </c>
      <c r="H287" s="28"/>
      <c r="I287" s="29">
        <f t="shared" si="5"/>
        <v>0</v>
      </c>
      <c r="J287" s="30"/>
      <c r="BC287"/>
    </row>
    <row r="288" spans="1:55" ht="15.75" x14ac:dyDescent="0.25">
      <c r="B288" s="1"/>
      <c r="C288" s="9" t="s">
        <v>35</v>
      </c>
      <c r="D288" s="9">
        <v>60</v>
      </c>
      <c r="E288" s="9" t="s">
        <v>225</v>
      </c>
      <c r="F288" s="25" t="s">
        <v>226</v>
      </c>
      <c r="G288" s="1">
        <v>40.270000000000003</v>
      </c>
      <c r="H288" s="28"/>
      <c r="I288" s="29">
        <f t="shared" si="5"/>
        <v>0</v>
      </c>
      <c r="J288" s="30"/>
      <c r="BC288"/>
    </row>
    <row r="289" spans="1:55" ht="15.75" x14ac:dyDescent="0.25">
      <c r="B289" s="1"/>
      <c r="C289" s="9" t="s">
        <v>40</v>
      </c>
      <c r="D289" s="9">
        <v>60</v>
      </c>
      <c r="E289" s="9" t="s">
        <v>527</v>
      </c>
      <c r="F289" s="25" t="s">
        <v>201</v>
      </c>
      <c r="G289" s="1">
        <v>47.04</v>
      </c>
      <c r="H289" s="28">
        <v>25</v>
      </c>
      <c r="I289" s="29">
        <f t="shared" si="5"/>
        <v>25</v>
      </c>
      <c r="J289" s="30"/>
      <c r="BC289"/>
    </row>
    <row r="290" spans="1:55" ht="15.75" x14ac:dyDescent="0.25">
      <c r="B290" s="1"/>
      <c r="C290" s="9" t="s">
        <v>45</v>
      </c>
      <c r="D290" s="9">
        <v>30</v>
      </c>
      <c r="E290" s="9" t="s">
        <v>368</v>
      </c>
      <c r="F290" s="25" t="s">
        <v>201</v>
      </c>
      <c r="G290" s="1">
        <v>160</v>
      </c>
      <c r="H290" s="28"/>
      <c r="I290" s="29">
        <f t="shared" si="5"/>
        <v>0</v>
      </c>
      <c r="J290" s="30"/>
      <c r="BC290"/>
    </row>
    <row r="291" spans="1:55" ht="15.75" x14ac:dyDescent="0.25">
      <c r="B291" s="1"/>
      <c r="C291" s="9" t="s">
        <v>19</v>
      </c>
      <c r="D291" s="9">
        <v>60</v>
      </c>
      <c r="E291" s="9" t="s">
        <v>383</v>
      </c>
      <c r="F291" s="25" t="s">
        <v>205</v>
      </c>
      <c r="G291" s="1">
        <v>28.1</v>
      </c>
      <c r="H291" s="28">
        <v>19.600000000000001</v>
      </c>
      <c r="I291" s="29">
        <f t="shared" si="5"/>
        <v>19.600000000000001</v>
      </c>
      <c r="J291" s="30"/>
      <c r="BC291"/>
    </row>
    <row r="292" spans="1:55" ht="15.75" x14ac:dyDescent="0.25">
      <c r="B292" s="1"/>
      <c r="C292" s="9" t="s">
        <v>46</v>
      </c>
      <c r="D292" s="9">
        <v>60</v>
      </c>
      <c r="E292" s="9" t="s">
        <v>395</v>
      </c>
      <c r="F292" s="25" t="s">
        <v>324</v>
      </c>
      <c r="G292" s="1">
        <v>27.8</v>
      </c>
      <c r="H292" s="28">
        <v>23</v>
      </c>
      <c r="I292" s="29">
        <f t="shared" si="5"/>
        <v>23</v>
      </c>
      <c r="J292" s="30"/>
      <c r="BC292"/>
    </row>
    <row r="293" spans="1:55" ht="15.75" x14ac:dyDescent="0.25">
      <c r="B293" s="1"/>
      <c r="C293" s="9" t="s">
        <v>48</v>
      </c>
      <c r="D293" s="9">
        <v>60</v>
      </c>
      <c r="E293" s="9" t="s">
        <v>449</v>
      </c>
      <c r="F293" s="25" t="s">
        <v>201</v>
      </c>
      <c r="G293" s="1">
        <v>55</v>
      </c>
      <c r="H293" s="28">
        <v>55</v>
      </c>
      <c r="I293" s="29">
        <f t="shared" si="5"/>
        <v>55</v>
      </c>
      <c r="J293" s="30"/>
      <c r="BC293"/>
    </row>
    <row r="294" spans="1:55" ht="15.75" x14ac:dyDescent="0.25">
      <c r="B294" s="1"/>
      <c r="C294" s="9" t="s">
        <v>50</v>
      </c>
      <c r="D294" s="9">
        <v>60</v>
      </c>
      <c r="E294" s="9" t="s">
        <v>476</v>
      </c>
      <c r="F294" s="25" t="s">
        <v>201</v>
      </c>
      <c r="G294" s="1">
        <v>29</v>
      </c>
      <c r="H294" s="28">
        <v>24.65</v>
      </c>
      <c r="I294" s="29">
        <f t="shared" si="5"/>
        <v>24.65</v>
      </c>
      <c r="J294" s="30"/>
      <c r="BC294"/>
    </row>
    <row r="295" spans="1:55" ht="15.75" x14ac:dyDescent="0.25">
      <c r="B295" s="1"/>
      <c r="C295" s="9" t="s">
        <v>57</v>
      </c>
      <c r="D295" s="9">
        <v>60</v>
      </c>
      <c r="E295" s="9" t="s">
        <v>596</v>
      </c>
      <c r="F295" s="25" t="s">
        <v>588</v>
      </c>
      <c r="G295" s="1">
        <v>600</v>
      </c>
      <c r="H295" s="28">
        <v>600</v>
      </c>
      <c r="I295" s="29">
        <f t="shared" si="5"/>
        <v>600</v>
      </c>
      <c r="J295" s="30"/>
      <c r="BC295"/>
    </row>
    <row r="296" spans="1:55" x14ac:dyDescent="0.25">
      <c r="B296" s="1"/>
      <c r="C296" s="12"/>
      <c r="D296" s="12"/>
      <c r="E296" s="12"/>
      <c r="F296" s="1"/>
      <c r="G296" s="1"/>
      <c r="H296" s="28"/>
      <c r="I296" s="29">
        <f t="shared" si="5"/>
        <v>0</v>
      </c>
      <c r="J296" s="30"/>
      <c r="BC296"/>
    </row>
    <row r="297" spans="1:55" x14ac:dyDescent="0.25">
      <c r="B297" s="1"/>
      <c r="C297" s="12"/>
      <c r="D297" s="12"/>
      <c r="E297" s="12"/>
      <c r="F297" s="1"/>
      <c r="G297" s="1"/>
      <c r="H297" s="28"/>
      <c r="I297" s="29">
        <f t="shared" si="5"/>
        <v>0</v>
      </c>
      <c r="J297" s="30"/>
      <c r="BC297"/>
    </row>
    <row r="298" spans="1:55" ht="15.75" x14ac:dyDescent="0.25">
      <c r="A298" s="26">
        <v>20</v>
      </c>
      <c r="B298" s="1"/>
      <c r="C298" s="9" t="s">
        <v>32</v>
      </c>
      <c r="D298" s="9">
        <v>90</v>
      </c>
      <c r="E298" s="9" t="s">
        <v>199</v>
      </c>
      <c r="F298" s="25" t="s">
        <v>196</v>
      </c>
      <c r="G298" s="1">
        <v>35</v>
      </c>
      <c r="H298" s="28"/>
      <c r="I298" s="29">
        <f t="shared" si="5"/>
        <v>0</v>
      </c>
      <c r="J298" s="30"/>
      <c r="BC298"/>
    </row>
    <row r="299" spans="1:55" ht="15.75" x14ac:dyDescent="0.25">
      <c r="B299" s="1"/>
      <c r="C299" s="9" t="s">
        <v>34</v>
      </c>
      <c r="D299" s="9">
        <v>0</v>
      </c>
      <c r="E299" s="9"/>
      <c r="F299" s="25"/>
      <c r="G299" s="1">
        <v>20</v>
      </c>
      <c r="H299" s="28"/>
      <c r="I299" s="29">
        <f t="shared" si="5"/>
        <v>0</v>
      </c>
      <c r="J299" s="30"/>
      <c r="BC299"/>
    </row>
    <row r="300" spans="1:55" ht="15.75" x14ac:dyDescent="0.25">
      <c r="B300" s="1"/>
      <c r="C300" s="9" t="s">
        <v>36</v>
      </c>
      <c r="D300" s="9">
        <v>60</v>
      </c>
      <c r="E300" s="9" t="s">
        <v>255</v>
      </c>
      <c r="F300" s="25" t="s">
        <v>196</v>
      </c>
      <c r="G300" s="1">
        <v>15.9</v>
      </c>
      <c r="H300" s="28">
        <v>11</v>
      </c>
      <c r="I300" s="29">
        <f t="shared" si="5"/>
        <v>11</v>
      </c>
      <c r="J300" s="30"/>
      <c r="BC300"/>
    </row>
    <row r="301" spans="1:55" ht="15.75" x14ac:dyDescent="0.25">
      <c r="B301" s="1"/>
      <c r="C301" s="9" t="s">
        <v>38</v>
      </c>
      <c r="D301" s="9">
        <v>61</v>
      </c>
      <c r="E301" s="9" t="s">
        <v>284</v>
      </c>
      <c r="F301" s="25" t="s">
        <v>196</v>
      </c>
      <c r="G301" s="1">
        <v>24.9</v>
      </c>
      <c r="H301" s="28">
        <v>21</v>
      </c>
      <c r="I301" s="29">
        <f t="shared" si="5"/>
        <v>21</v>
      </c>
      <c r="J301" s="30"/>
      <c r="BC301"/>
    </row>
    <row r="302" spans="1:55" ht="15.75" x14ac:dyDescent="0.25">
      <c r="B302" s="1"/>
      <c r="C302" s="9" t="s">
        <v>38</v>
      </c>
      <c r="D302" s="9">
        <v>61</v>
      </c>
      <c r="E302" s="9" t="s">
        <v>285</v>
      </c>
      <c r="F302" s="25" t="s">
        <v>196</v>
      </c>
      <c r="G302" s="1">
        <v>130</v>
      </c>
      <c r="H302" s="28">
        <v>130</v>
      </c>
      <c r="I302" s="29">
        <f t="shared" si="5"/>
        <v>130</v>
      </c>
      <c r="J302" s="30"/>
      <c r="BC302"/>
    </row>
    <row r="303" spans="1:55" ht="15.75" x14ac:dyDescent="0.25">
      <c r="B303" s="1"/>
      <c r="C303" s="9" t="s">
        <v>18</v>
      </c>
      <c r="D303" s="9">
        <v>60</v>
      </c>
      <c r="E303" s="9" t="s">
        <v>297</v>
      </c>
      <c r="F303" s="25" t="s">
        <v>196</v>
      </c>
      <c r="G303" s="1">
        <v>28.9</v>
      </c>
      <c r="H303" s="28"/>
      <c r="I303" s="29">
        <f t="shared" si="5"/>
        <v>0</v>
      </c>
      <c r="J303" s="30"/>
      <c r="BC303"/>
    </row>
    <row r="304" spans="1:55" ht="15.75" x14ac:dyDescent="0.25">
      <c r="B304" s="1"/>
      <c r="C304" s="9" t="s">
        <v>40</v>
      </c>
      <c r="D304" s="9">
        <v>60</v>
      </c>
      <c r="E304" s="9" t="s">
        <v>314</v>
      </c>
      <c r="F304" s="25" t="s">
        <v>196</v>
      </c>
      <c r="G304" s="1">
        <v>23.52</v>
      </c>
      <c r="H304" s="28">
        <v>15</v>
      </c>
      <c r="I304" s="29">
        <f t="shared" si="5"/>
        <v>15</v>
      </c>
      <c r="J304" s="30"/>
      <c r="BC304"/>
    </row>
    <row r="305" spans="1:55" ht="15.75" x14ac:dyDescent="0.25">
      <c r="B305" s="1"/>
      <c r="C305" s="9" t="s">
        <v>42</v>
      </c>
      <c r="D305" s="9">
        <v>40</v>
      </c>
      <c r="E305" s="9" t="s">
        <v>347</v>
      </c>
      <c r="F305" s="25" t="s">
        <v>348</v>
      </c>
      <c r="G305" s="1">
        <v>25.75</v>
      </c>
      <c r="H305" s="28"/>
      <c r="I305" s="29">
        <f t="shared" si="5"/>
        <v>0</v>
      </c>
      <c r="J305" s="30"/>
      <c r="BC305"/>
    </row>
    <row r="306" spans="1:55" ht="15.75" x14ac:dyDescent="0.25">
      <c r="B306" s="1"/>
      <c r="C306" s="9" t="s">
        <v>46</v>
      </c>
      <c r="D306" s="9">
        <v>60</v>
      </c>
      <c r="E306" s="9" t="s">
        <v>396</v>
      </c>
      <c r="F306" s="25" t="s">
        <v>196</v>
      </c>
      <c r="G306" s="6">
        <v>61.2</v>
      </c>
      <c r="H306" s="28">
        <v>61.2</v>
      </c>
      <c r="I306" s="29">
        <f t="shared" si="5"/>
        <v>61.2</v>
      </c>
      <c r="J306" s="30"/>
      <c r="BC306"/>
    </row>
    <row r="307" spans="1:55" ht="15.75" x14ac:dyDescent="0.25">
      <c r="B307" s="1"/>
      <c r="C307" s="9" t="s">
        <v>46</v>
      </c>
      <c r="D307" s="9">
        <v>60</v>
      </c>
      <c r="E307" s="9" t="s">
        <v>397</v>
      </c>
      <c r="F307" s="25" t="s">
        <v>196</v>
      </c>
      <c r="G307" s="6">
        <v>48.7</v>
      </c>
      <c r="H307" s="28">
        <v>48.7</v>
      </c>
      <c r="I307" s="29">
        <f t="shared" si="5"/>
        <v>48.7</v>
      </c>
      <c r="J307" s="30"/>
      <c r="BC307"/>
    </row>
    <row r="308" spans="1:55" ht="15.75" x14ac:dyDescent="0.25">
      <c r="B308" s="1"/>
      <c r="C308" s="9" t="s">
        <v>46</v>
      </c>
      <c r="D308" s="9">
        <v>60</v>
      </c>
      <c r="E308" s="9" t="s">
        <v>398</v>
      </c>
      <c r="F308" s="25" t="s">
        <v>196</v>
      </c>
      <c r="G308" s="6">
        <v>35.5</v>
      </c>
      <c r="H308" s="28">
        <v>35.5</v>
      </c>
      <c r="I308" s="29">
        <f t="shared" si="5"/>
        <v>35.5</v>
      </c>
      <c r="J308" s="30"/>
      <c r="BC308"/>
    </row>
    <row r="309" spans="1:55" ht="15.75" x14ac:dyDescent="0.25">
      <c r="B309" s="1"/>
      <c r="C309" s="9" t="s">
        <v>47</v>
      </c>
      <c r="D309" s="9">
        <v>60</v>
      </c>
      <c r="E309" s="9" t="s">
        <v>396</v>
      </c>
      <c r="F309" s="25" t="s">
        <v>196</v>
      </c>
      <c r="G309" s="6">
        <v>68.739999999999995</v>
      </c>
      <c r="H309" s="28">
        <v>65</v>
      </c>
      <c r="I309" s="29">
        <f t="shared" si="5"/>
        <v>65</v>
      </c>
      <c r="J309" s="30"/>
      <c r="BC309"/>
    </row>
    <row r="310" spans="1:55" ht="15.75" x14ac:dyDescent="0.25">
      <c r="B310" s="1"/>
      <c r="C310" s="9" t="s">
        <v>47</v>
      </c>
      <c r="D310" s="9">
        <v>60</v>
      </c>
      <c r="E310" s="9" t="s">
        <v>423</v>
      </c>
      <c r="F310" s="25" t="s">
        <v>196</v>
      </c>
      <c r="G310" s="6">
        <v>54.8</v>
      </c>
      <c r="H310" s="28">
        <v>53</v>
      </c>
      <c r="I310" s="29">
        <f t="shared" si="5"/>
        <v>53</v>
      </c>
      <c r="J310" s="30"/>
      <c r="BC310"/>
    </row>
    <row r="311" spans="1:55" ht="15.75" x14ac:dyDescent="0.25">
      <c r="B311" s="1"/>
      <c r="C311" s="9" t="s">
        <v>50</v>
      </c>
      <c r="D311" s="9">
        <v>60</v>
      </c>
      <c r="E311" s="9" t="s">
        <v>477</v>
      </c>
      <c r="F311" s="25" t="s">
        <v>196</v>
      </c>
      <c r="G311" s="1">
        <v>19.899999999999999</v>
      </c>
      <c r="H311" s="28">
        <v>19.899999999999999</v>
      </c>
      <c r="I311" s="29">
        <f t="shared" si="5"/>
        <v>19.899999999999999</v>
      </c>
      <c r="J311" s="30"/>
      <c r="BC311"/>
    </row>
    <row r="312" spans="1:55" ht="15.75" x14ac:dyDescent="0.25">
      <c r="B312" s="1"/>
      <c r="C312" s="9" t="s">
        <v>52</v>
      </c>
      <c r="D312" s="9">
        <v>60</v>
      </c>
      <c r="E312" s="9" t="s">
        <v>477</v>
      </c>
      <c r="F312" s="25" t="s">
        <v>196</v>
      </c>
      <c r="G312" s="1">
        <v>25.3</v>
      </c>
      <c r="H312" s="28"/>
      <c r="I312" s="29">
        <f t="shared" si="5"/>
        <v>0</v>
      </c>
      <c r="J312" s="30"/>
      <c r="BC312"/>
    </row>
    <row r="313" spans="1:55" ht="15.75" x14ac:dyDescent="0.25">
      <c r="B313" s="1"/>
      <c r="C313" s="9" t="s">
        <v>52</v>
      </c>
      <c r="D313" s="9">
        <v>60</v>
      </c>
      <c r="E313" s="9" t="s">
        <v>511</v>
      </c>
      <c r="F313" s="25" t="s">
        <v>196</v>
      </c>
      <c r="G313" s="1">
        <v>34.5</v>
      </c>
      <c r="H313" s="28"/>
      <c r="I313" s="29">
        <f t="shared" si="5"/>
        <v>0</v>
      </c>
      <c r="J313" s="30"/>
      <c r="BC313"/>
    </row>
    <row r="314" spans="1:55" ht="15.75" x14ac:dyDescent="0.25">
      <c r="B314" s="1"/>
      <c r="C314" s="9" t="s">
        <v>56</v>
      </c>
      <c r="D314" s="9">
        <v>60</v>
      </c>
      <c r="E314" s="9" t="s">
        <v>580</v>
      </c>
      <c r="F314" s="25" t="s">
        <v>196</v>
      </c>
      <c r="G314" s="1">
        <v>19</v>
      </c>
      <c r="H314" s="28">
        <v>11.5</v>
      </c>
      <c r="I314" s="29">
        <f t="shared" si="5"/>
        <v>11.5</v>
      </c>
      <c r="J314" s="30"/>
      <c r="BC314"/>
    </row>
    <row r="315" spans="1:55" ht="15.75" x14ac:dyDescent="0.25">
      <c r="B315" s="1"/>
      <c r="C315" s="9" t="s">
        <v>57</v>
      </c>
      <c r="D315" s="9">
        <v>60</v>
      </c>
      <c r="E315" s="9" t="s">
        <v>597</v>
      </c>
      <c r="F315" s="25" t="s">
        <v>196</v>
      </c>
      <c r="G315" s="1">
        <v>20</v>
      </c>
      <c r="H315" s="28">
        <v>13</v>
      </c>
      <c r="I315" s="29">
        <f t="shared" si="5"/>
        <v>13</v>
      </c>
      <c r="J315" s="30"/>
      <c r="BC315"/>
    </row>
    <row r="316" spans="1:55" ht="15.75" x14ac:dyDescent="0.25">
      <c r="B316" s="1"/>
      <c r="C316" s="9" t="s">
        <v>60</v>
      </c>
      <c r="D316" s="9">
        <v>60</v>
      </c>
      <c r="E316" s="9" t="s">
        <v>636</v>
      </c>
      <c r="F316" s="25" t="s">
        <v>196</v>
      </c>
      <c r="G316" s="6">
        <v>18.5</v>
      </c>
      <c r="H316" s="28"/>
      <c r="I316" s="29">
        <f t="shared" si="5"/>
        <v>0</v>
      </c>
      <c r="J316" s="30"/>
      <c r="BC316"/>
    </row>
    <row r="317" spans="1:55" x14ac:dyDescent="0.25">
      <c r="B317" s="1"/>
      <c r="C317" s="12"/>
      <c r="D317" s="12"/>
      <c r="E317" s="12"/>
      <c r="F317" s="1"/>
      <c r="G317" s="1"/>
      <c r="H317" s="28"/>
      <c r="I317" s="29">
        <f t="shared" si="5"/>
        <v>0</v>
      </c>
      <c r="J317" s="30"/>
      <c r="BC317"/>
    </row>
    <row r="318" spans="1:55" x14ac:dyDescent="0.25">
      <c r="B318" s="1"/>
      <c r="C318" s="12"/>
      <c r="D318" s="12"/>
      <c r="E318" s="12"/>
      <c r="F318" s="1"/>
      <c r="G318" s="1"/>
      <c r="H318" s="28"/>
      <c r="I318" s="29">
        <f t="shared" si="5"/>
        <v>0</v>
      </c>
      <c r="J318" s="30"/>
      <c r="BC318"/>
    </row>
    <row r="319" spans="1:55" ht="15.75" x14ac:dyDescent="0.25">
      <c r="A319" s="26">
        <v>21</v>
      </c>
      <c r="B319" s="1"/>
      <c r="C319" s="9" t="s">
        <v>36</v>
      </c>
      <c r="D319" s="9">
        <v>60</v>
      </c>
      <c r="E319" s="9" t="s">
        <v>256</v>
      </c>
      <c r="F319" s="25" t="s">
        <v>205</v>
      </c>
      <c r="G319" s="1">
        <v>88</v>
      </c>
      <c r="H319" s="28">
        <v>60</v>
      </c>
      <c r="I319" s="29">
        <f t="shared" si="5"/>
        <v>60</v>
      </c>
      <c r="J319" s="30"/>
      <c r="BC319"/>
    </row>
    <row r="320" spans="1:55" ht="15.75" x14ac:dyDescent="0.25">
      <c r="B320" s="1"/>
      <c r="C320" s="9" t="s">
        <v>47</v>
      </c>
      <c r="D320" s="9">
        <v>60</v>
      </c>
      <c r="E320" s="9" t="s">
        <v>256</v>
      </c>
      <c r="F320" s="25" t="s">
        <v>354</v>
      </c>
      <c r="G320" s="1">
        <v>17.96</v>
      </c>
      <c r="H320" s="28">
        <v>17.96</v>
      </c>
      <c r="I320" s="29">
        <f t="shared" si="5"/>
        <v>17.96</v>
      </c>
      <c r="J320" s="30"/>
      <c r="BC320"/>
    </row>
    <row r="321" spans="1:55" ht="15.75" x14ac:dyDescent="0.25">
      <c r="B321" s="1"/>
      <c r="C321" s="9" t="s">
        <v>50</v>
      </c>
      <c r="D321" s="9">
        <v>60</v>
      </c>
      <c r="E321" s="9" t="s">
        <v>478</v>
      </c>
      <c r="F321" s="25" t="s">
        <v>205</v>
      </c>
      <c r="G321" s="1">
        <v>32.4</v>
      </c>
      <c r="H321" s="28">
        <v>27.54</v>
      </c>
      <c r="I321" s="29">
        <f t="shared" si="5"/>
        <v>27.54</v>
      </c>
      <c r="J321" s="30"/>
      <c r="BC321"/>
    </row>
    <row r="322" spans="1:55" ht="15.75" x14ac:dyDescent="0.25">
      <c r="B322" s="1"/>
      <c r="C322" s="9" t="s">
        <v>58</v>
      </c>
      <c r="D322" s="9">
        <v>60</v>
      </c>
      <c r="E322" s="9" t="s">
        <v>543</v>
      </c>
      <c r="F322" s="25" t="s">
        <v>205</v>
      </c>
      <c r="G322" s="1">
        <v>49.24</v>
      </c>
      <c r="H322" s="28">
        <v>49.24</v>
      </c>
      <c r="I322" s="29">
        <f t="shared" si="5"/>
        <v>49.24</v>
      </c>
      <c r="J322" s="30"/>
      <c r="BC322"/>
    </row>
    <row r="323" spans="1:55" x14ac:dyDescent="0.25">
      <c r="B323" s="1"/>
      <c r="C323" s="12"/>
      <c r="D323" s="12"/>
      <c r="E323" s="12"/>
      <c r="F323" s="1"/>
      <c r="G323" s="1"/>
      <c r="H323" s="28"/>
      <c r="I323" s="29">
        <f t="shared" si="5"/>
        <v>0</v>
      </c>
      <c r="J323" s="30"/>
      <c r="BC323"/>
    </row>
    <row r="324" spans="1:55" x14ac:dyDescent="0.25">
      <c r="A324" s="26">
        <v>22</v>
      </c>
      <c r="B324" s="1"/>
      <c r="C324" s="12"/>
      <c r="D324" s="12"/>
      <c r="E324" s="12"/>
      <c r="F324" s="1"/>
      <c r="G324" s="16">
        <v>22</v>
      </c>
      <c r="H324" s="28"/>
      <c r="I324" s="29">
        <f t="shared" si="5"/>
        <v>0</v>
      </c>
      <c r="J324" s="30"/>
      <c r="BC324"/>
    </row>
    <row r="325" spans="1:55" x14ac:dyDescent="0.25">
      <c r="B325" s="1"/>
      <c r="C325" s="12"/>
      <c r="D325" s="12"/>
      <c r="E325" s="12"/>
      <c r="F325" s="1"/>
      <c r="G325" s="1"/>
      <c r="H325" s="28"/>
      <c r="I325" s="29">
        <f t="shared" si="5"/>
        <v>0</v>
      </c>
      <c r="J325" s="30"/>
      <c r="BC325"/>
    </row>
    <row r="326" spans="1:55" x14ac:dyDescent="0.25">
      <c r="B326" s="1"/>
      <c r="C326" s="12"/>
      <c r="D326" s="12"/>
      <c r="E326" s="12"/>
      <c r="F326" s="1"/>
      <c r="G326" s="1"/>
      <c r="H326" s="28"/>
      <c r="I326" s="29">
        <f t="shared" si="5"/>
        <v>0</v>
      </c>
      <c r="J326" s="30"/>
      <c r="BC326"/>
    </row>
    <row r="327" spans="1:55" ht="15.75" x14ac:dyDescent="0.25">
      <c r="A327" s="26">
        <v>23</v>
      </c>
      <c r="B327" s="1"/>
      <c r="C327" s="9" t="s">
        <v>35</v>
      </c>
      <c r="D327" s="9">
        <v>60</v>
      </c>
      <c r="E327" s="9" t="s">
        <v>227</v>
      </c>
      <c r="F327" s="25" t="s">
        <v>294</v>
      </c>
      <c r="G327" s="1">
        <v>1.04</v>
      </c>
      <c r="H327" s="28"/>
      <c r="I327" s="29">
        <f t="shared" si="5"/>
        <v>0</v>
      </c>
      <c r="J327" s="30"/>
      <c r="BC327"/>
    </row>
    <row r="328" spans="1:55" ht="15.75" x14ac:dyDescent="0.25">
      <c r="B328" s="1"/>
      <c r="C328" s="9" t="s">
        <v>18</v>
      </c>
      <c r="D328" s="9">
        <v>60</v>
      </c>
      <c r="E328" s="9" t="s">
        <v>227</v>
      </c>
      <c r="F328" s="25" t="s">
        <v>294</v>
      </c>
      <c r="G328" s="1">
        <v>1.74</v>
      </c>
      <c r="H328" s="28"/>
      <c r="I328" s="29">
        <f t="shared" si="5"/>
        <v>0</v>
      </c>
      <c r="J328" s="30"/>
      <c r="BC328"/>
    </row>
    <row r="329" spans="1:55" ht="31.5" x14ac:dyDescent="0.25">
      <c r="B329" s="1"/>
      <c r="C329" s="9" t="s">
        <v>41</v>
      </c>
      <c r="D329" s="9">
        <v>60</v>
      </c>
      <c r="E329" s="9" t="s">
        <v>338</v>
      </c>
      <c r="F329" s="25" t="s">
        <v>339</v>
      </c>
      <c r="G329" s="1">
        <v>2.2999999999999998</v>
      </c>
      <c r="H329" s="28"/>
      <c r="I329" s="29">
        <f t="shared" si="5"/>
        <v>0</v>
      </c>
      <c r="J329" s="30"/>
      <c r="BC329"/>
    </row>
    <row r="330" spans="1:55" ht="15.75" x14ac:dyDescent="0.25">
      <c r="B330" s="1"/>
      <c r="C330" s="9" t="s">
        <v>42</v>
      </c>
      <c r="D330" s="9">
        <v>40</v>
      </c>
      <c r="E330" s="9" t="s">
        <v>349</v>
      </c>
      <c r="F330" s="25" t="s">
        <v>294</v>
      </c>
      <c r="G330" s="1">
        <v>2.29</v>
      </c>
      <c r="H330" s="28">
        <v>0.86</v>
      </c>
      <c r="I330" s="29">
        <f t="shared" si="5"/>
        <v>0.86</v>
      </c>
      <c r="J330" s="30"/>
      <c r="BC330"/>
    </row>
    <row r="331" spans="1:55" ht="15.75" x14ac:dyDescent="0.25">
      <c r="B331" s="1"/>
      <c r="C331" s="9" t="s">
        <v>46</v>
      </c>
      <c r="D331" s="9">
        <v>60</v>
      </c>
      <c r="E331" s="9" t="s">
        <v>399</v>
      </c>
      <c r="F331" s="25" t="s">
        <v>339</v>
      </c>
      <c r="G331" s="1">
        <v>1.9</v>
      </c>
      <c r="H331" s="28">
        <v>1.9</v>
      </c>
      <c r="I331" s="29">
        <f t="shared" si="5"/>
        <v>1.9</v>
      </c>
      <c r="J331" s="30"/>
      <c r="BC331"/>
    </row>
    <row r="332" spans="1:55" ht="15.75" x14ac:dyDescent="0.25">
      <c r="B332" s="1"/>
      <c r="C332" s="9" t="s">
        <v>47</v>
      </c>
      <c r="D332" s="9">
        <v>60</v>
      </c>
      <c r="E332" s="9" t="s">
        <v>424</v>
      </c>
      <c r="F332" s="25" t="s">
        <v>339</v>
      </c>
      <c r="G332" s="1">
        <v>1.22</v>
      </c>
      <c r="H332" s="28">
        <v>1.22</v>
      </c>
      <c r="I332" s="29">
        <f t="shared" si="5"/>
        <v>1.22</v>
      </c>
      <c r="J332" s="30"/>
      <c r="BC332"/>
    </row>
    <row r="333" spans="1:55" ht="15.75" x14ac:dyDescent="0.25">
      <c r="B333" s="1"/>
      <c r="C333" s="9" t="s">
        <v>50</v>
      </c>
      <c r="D333" s="9">
        <v>60</v>
      </c>
      <c r="E333" s="9" t="s">
        <v>227</v>
      </c>
      <c r="F333" s="25" t="s">
        <v>339</v>
      </c>
      <c r="G333" s="1">
        <v>1.48</v>
      </c>
      <c r="H333" s="28">
        <v>1.48</v>
      </c>
      <c r="I333" s="29">
        <f t="shared" si="5"/>
        <v>1.48</v>
      </c>
      <c r="J333" s="30"/>
      <c r="BC333"/>
    </row>
    <row r="334" spans="1:55" ht="15.75" x14ac:dyDescent="0.25">
      <c r="B334" s="1"/>
      <c r="C334" s="9" t="s">
        <v>52</v>
      </c>
      <c r="D334" s="9">
        <v>60</v>
      </c>
      <c r="E334" s="9" t="s">
        <v>399</v>
      </c>
      <c r="F334" s="25" t="s">
        <v>339</v>
      </c>
      <c r="G334" s="1">
        <v>1.45</v>
      </c>
      <c r="H334" s="28"/>
      <c r="I334" s="29">
        <f t="shared" si="5"/>
        <v>0</v>
      </c>
      <c r="J334" s="30"/>
      <c r="BC334"/>
    </row>
    <row r="335" spans="1:55" ht="15.75" x14ac:dyDescent="0.25">
      <c r="B335" s="1"/>
      <c r="C335" s="9" t="s">
        <v>56</v>
      </c>
      <c r="D335" s="9">
        <v>60</v>
      </c>
      <c r="E335" s="9" t="s">
        <v>581</v>
      </c>
      <c r="F335" s="25" t="s">
        <v>294</v>
      </c>
      <c r="G335" s="1">
        <v>1.1200000000000001</v>
      </c>
      <c r="H335" s="28">
        <v>1</v>
      </c>
      <c r="I335" s="29">
        <f t="shared" si="5"/>
        <v>1</v>
      </c>
      <c r="J335" s="30"/>
      <c r="BC335"/>
    </row>
    <row r="336" spans="1:55" ht="15.75" x14ac:dyDescent="0.25">
      <c r="B336" s="1"/>
      <c r="C336" s="9" t="s">
        <v>57</v>
      </c>
      <c r="D336" s="9">
        <v>60</v>
      </c>
      <c r="E336" s="9" t="s">
        <v>581</v>
      </c>
      <c r="F336" s="25" t="s">
        <v>339</v>
      </c>
      <c r="G336" s="1">
        <v>2.5</v>
      </c>
      <c r="H336" s="28">
        <v>2</v>
      </c>
      <c r="I336" s="29">
        <f t="shared" si="5"/>
        <v>2</v>
      </c>
      <c r="J336" s="30"/>
      <c r="BC336"/>
    </row>
    <row r="337" spans="1:55" ht="15.75" x14ac:dyDescent="0.25">
      <c r="B337" s="1"/>
      <c r="C337" s="9" t="s">
        <v>60</v>
      </c>
      <c r="D337" s="9">
        <v>60</v>
      </c>
      <c r="E337" s="9" t="s">
        <v>581</v>
      </c>
      <c r="F337" s="25" t="s">
        <v>339</v>
      </c>
      <c r="G337" s="1">
        <v>2.2999999999999998</v>
      </c>
      <c r="H337" s="28"/>
      <c r="I337" s="29">
        <f t="shared" ref="I337:I400" si="6">H337</f>
        <v>0</v>
      </c>
      <c r="J337" s="30"/>
      <c r="BC337"/>
    </row>
    <row r="338" spans="1:55" x14ac:dyDescent="0.25">
      <c r="B338" s="1"/>
      <c r="C338" s="12"/>
      <c r="D338" s="12"/>
      <c r="E338" s="12"/>
      <c r="F338" s="1"/>
      <c r="G338" s="1"/>
      <c r="H338" s="28"/>
      <c r="I338" s="29">
        <f t="shared" si="6"/>
        <v>0</v>
      </c>
      <c r="J338" s="30"/>
      <c r="BC338"/>
    </row>
    <row r="339" spans="1:55" x14ac:dyDescent="0.25">
      <c r="B339" s="1"/>
      <c r="C339" s="12"/>
      <c r="D339" s="12"/>
      <c r="E339" s="12"/>
      <c r="F339" s="1"/>
      <c r="G339" s="1"/>
      <c r="H339" s="28"/>
      <c r="I339" s="29">
        <f t="shared" si="6"/>
        <v>0</v>
      </c>
      <c r="J339" s="30"/>
      <c r="BC339"/>
    </row>
    <row r="340" spans="1:55" ht="15.75" x14ac:dyDescent="0.25">
      <c r="A340" s="26">
        <v>24</v>
      </c>
      <c r="B340" s="1"/>
      <c r="C340" s="9" t="s">
        <v>35</v>
      </c>
      <c r="D340" s="9">
        <v>60</v>
      </c>
      <c r="E340" s="9" t="s">
        <v>228</v>
      </c>
      <c r="F340" s="25" t="s">
        <v>339</v>
      </c>
      <c r="G340" s="1">
        <v>4.4400000000000004</v>
      </c>
      <c r="H340" s="28"/>
      <c r="I340" s="29">
        <f t="shared" si="6"/>
        <v>0</v>
      </c>
      <c r="J340" s="30"/>
      <c r="BC340"/>
    </row>
    <row r="341" spans="1:55" ht="15.75" x14ac:dyDescent="0.25">
      <c r="B341" s="1"/>
      <c r="C341" s="9" t="s">
        <v>18</v>
      </c>
      <c r="D341" s="9">
        <v>60</v>
      </c>
      <c r="E341" s="9" t="s">
        <v>298</v>
      </c>
      <c r="F341" s="25" t="s">
        <v>196</v>
      </c>
      <c r="G341" s="1">
        <v>2.5</v>
      </c>
      <c r="H341" s="28"/>
      <c r="I341" s="29">
        <f t="shared" si="6"/>
        <v>0</v>
      </c>
      <c r="J341" s="30"/>
      <c r="BC341"/>
    </row>
    <row r="342" spans="1:55" ht="31.5" x14ac:dyDescent="0.25">
      <c r="B342" s="1"/>
      <c r="C342" s="9" t="s">
        <v>41</v>
      </c>
      <c r="D342" s="9">
        <v>60</v>
      </c>
      <c r="E342" s="9" t="s">
        <v>298</v>
      </c>
      <c r="F342" s="25" t="s">
        <v>196</v>
      </c>
      <c r="G342" s="1">
        <v>1.55</v>
      </c>
      <c r="H342" s="28"/>
      <c r="I342" s="29">
        <f t="shared" si="6"/>
        <v>0</v>
      </c>
      <c r="J342" s="30"/>
      <c r="BC342"/>
    </row>
    <row r="343" spans="1:55" ht="15.75" x14ac:dyDescent="0.25">
      <c r="B343" s="1"/>
      <c r="C343" s="9" t="s">
        <v>42</v>
      </c>
      <c r="D343" s="9">
        <v>40</v>
      </c>
      <c r="E343" s="9" t="s">
        <v>350</v>
      </c>
      <c r="F343" s="25" t="s">
        <v>294</v>
      </c>
      <c r="G343" s="1">
        <v>4.6399999999999997</v>
      </c>
      <c r="H343" s="28">
        <v>1.47</v>
      </c>
      <c r="I343" s="29">
        <f t="shared" si="6"/>
        <v>1.47</v>
      </c>
      <c r="J343" s="30"/>
      <c r="BC343"/>
    </row>
    <row r="344" spans="1:55" ht="15.75" x14ac:dyDescent="0.25">
      <c r="B344" s="1"/>
      <c r="C344" s="9" t="s">
        <v>46</v>
      </c>
      <c r="D344" s="9">
        <v>60</v>
      </c>
      <c r="E344" s="9" t="s">
        <v>228</v>
      </c>
      <c r="F344" s="25" t="s">
        <v>339</v>
      </c>
      <c r="G344" s="1">
        <v>4.3499999999999996</v>
      </c>
      <c r="H344" s="28">
        <v>4.3499999999999996</v>
      </c>
      <c r="I344" s="29">
        <f t="shared" si="6"/>
        <v>4.3499999999999996</v>
      </c>
      <c r="J344" s="30"/>
      <c r="BC344"/>
    </row>
    <row r="345" spans="1:55" ht="15.75" x14ac:dyDescent="0.25">
      <c r="B345" s="1"/>
      <c r="C345" s="9" t="s">
        <v>46</v>
      </c>
      <c r="D345" s="9">
        <v>60</v>
      </c>
      <c r="E345" s="9" t="s">
        <v>298</v>
      </c>
      <c r="F345" s="25" t="s">
        <v>196</v>
      </c>
      <c r="G345" s="1">
        <v>2.85</v>
      </c>
      <c r="H345" s="28">
        <v>2.85</v>
      </c>
      <c r="I345" s="29">
        <f t="shared" si="6"/>
        <v>2.85</v>
      </c>
      <c r="J345" s="30"/>
      <c r="BC345"/>
    </row>
    <row r="346" spans="1:55" ht="15.75" x14ac:dyDescent="0.25">
      <c r="B346" s="1"/>
      <c r="C346" s="9" t="s">
        <v>47</v>
      </c>
      <c r="D346" s="9">
        <v>60</v>
      </c>
      <c r="E346" s="9" t="s">
        <v>425</v>
      </c>
      <c r="F346" s="25" t="s">
        <v>294</v>
      </c>
      <c r="G346" s="1">
        <v>1.84</v>
      </c>
      <c r="H346" s="28">
        <v>1.81</v>
      </c>
      <c r="I346" s="29">
        <f t="shared" si="6"/>
        <v>1.81</v>
      </c>
      <c r="J346" s="30"/>
      <c r="BC346"/>
    </row>
    <row r="347" spans="1:55" ht="15.75" x14ac:dyDescent="0.25">
      <c r="B347" s="1"/>
      <c r="C347" s="9" t="s">
        <v>47</v>
      </c>
      <c r="D347" s="9">
        <v>60</v>
      </c>
      <c r="E347" s="9" t="s">
        <v>425</v>
      </c>
      <c r="F347" s="25" t="s">
        <v>339</v>
      </c>
      <c r="G347" s="1">
        <v>3.2</v>
      </c>
      <c r="H347" s="28">
        <v>3</v>
      </c>
      <c r="I347" s="29">
        <f t="shared" si="6"/>
        <v>3</v>
      </c>
      <c r="J347" s="30"/>
      <c r="BC347"/>
    </row>
    <row r="348" spans="1:55" ht="15.75" x14ac:dyDescent="0.25">
      <c r="B348" s="1"/>
      <c r="C348" s="9" t="s">
        <v>50</v>
      </c>
      <c r="D348" s="9">
        <v>60</v>
      </c>
      <c r="E348" s="9" t="s">
        <v>479</v>
      </c>
      <c r="F348" s="25" t="s">
        <v>339</v>
      </c>
      <c r="G348" s="1">
        <v>3.5</v>
      </c>
      <c r="H348" s="28">
        <v>3.5</v>
      </c>
      <c r="I348" s="29">
        <f t="shared" si="6"/>
        <v>3.5</v>
      </c>
      <c r="J348" s="30"/>
      <c r="BC348"/>
    </row>
    <row r="349" spans="1:55" ht="15.75" x14ac:dyDescent="0.25">
      <c r="B349" s="1"/>
      <c r="C349" s="9" t="s">
        <v>52</v>
      </c>
      <c r="D349" s="9">
        <v>60</v>
      </c>
      <c r="E349" s="9" t="s">
        <v>228</v>
      </c>
      <c r="F349" s="25" t="s">
        <v>196</v>
      </c>
      <c r="G349" s="1">
        <v>1.1000000000000001</v>
      </c>
      <c r="H349" s="28"/>
      <c r="I349" s="29">
        <f t="shared" si="6"/>
        <v>0</v>
      </c>
      <c r="J349" s="30"/>
      <c r="BC349"/>
    </row>
    <row r="350" spans="1:55" ht="15.75" x14ac:dyDescent="0.25">
      <c r="B350" s="1"/>
      <c r="C350" s="9" t="s">
        <v>56</v>
      </c>
      <c r="D350" s="9">
        <v>60</v>
      </c>
      <c r="E350" s="9" t="s">
        <v>582</v>
      </c>
      <c r="F350" s="25" t="s">
        <v>196</v>
      </c>
      <c r="G350" s="1">
        <v>1.3</v>
      </c>
      <c r="H350" s="28">
        <v>1.1000000000000001</v>
      </c>
      <c r="I350" s="29">
        <f t="shared" si="6"/>
        <v>1.1000000000000001</v>
      </c>
      <c r="J350" s="30"/>
      <c r="BC350"/>
    </row>
    <row r="351" spans="1:55" ht="15.75" x14ac:dyDescent="0.25">
      <c r="B351" s="1"/>
      <c r="C351" s="9" t="s">
        <v>57</v>
      </c>
      <c r="D351" s="9">
        <v>60</v>
      </c>
      <c r="E351" s="9" t="s">
        <v>425</v>
      </c>
      <c r="F351" s="25" t="s">
        <v>339</v>
      </c>
      <c r="G351" s="1">
        <v>6</v>
      </c>
      <c r="H351" s="28">
        <v>6</v>
      </c>
      <c r="I351" s="29">
        <f t="shared" si="6"/>
        <v>6</v>
      </c>
      <c r="J351" s="30"/>
      <c r="BC351"/>
    </row>
    <row r="352" spans="1:55" ht="15.75" x14ac:dyDescent="0.25">
      <c r="B352" s="1"/>
      <c r="C352" s="9" t="s">
        <v>60</v>
      </c>
      <c r="D352" s="9">
        <v>60</v>
      </c>
      <c r="E352" s="9" t="s">
        <v>582</v>
      </c>
      <c r="F352" s="25" t="s">
        <v>339</v>
      </c>
      <c r="G352" s="1">
        <v>5.5</v>
      </c>
      <c r="H352" s="28"/>
      <c r="I352" s="29">
        <f t="shared" si="6"/>
        <v>0</v>
      </c>
      <c r="J352" s="30"/>
      <c r="BC352"/>
    </row>
    <row r="353" spans="1:55" x14ac:dyDescent="0.25">
      <c r="B353" s="1"/>
      <c r="C353" s="12"/>
      <c r="D353" s="12"/>
      <c r="E353" s="12"/>
      <c r="F353" s="1"/>
      <c r="G353" s="1"/>
      <c r="H353" s="28"/>
      <c r="I353" s="29">
        <f t="shared" si="6"/>
        <v>0</v>
      </c>
      <c r="J353" s="30"/>
      <c r="BC353"/>
    </row>
    <row r="354" spans="1:55" x14ac:dyDescent="0.25">
      <c r="B354" s="1"/>
      <c r="C354" s="12"/>
      <c r="D354" s="12"/>
      <c r="E354" s="12"/>
      <c r="F354" s="1"/>
      <c r="G354" s="1"/>
      <c r="H354" s="28"/>
      <c r="I354" s="29">
        <f t="shared" si="6"/>
        <v>0</v>
      </c>
      <c r="J354" s="30"/>
      <c r="BC354"/>
    </row>
    <row r="355" spans="1:55" ht="15.75" x14ac:dyDescent="0.25">
      <c r="A355" s="26">
        <v>25</v>
      </c>
      <c r="B355" s="1"/>
      <c r="C355" s="9" t="s">
        <v>34</v>
      </c>
      <c r="D355" s="9">
        <v>0</v>
      </c>
      <c r="E355" s="9"/>
      <c r="F355" s="25"/>
      <c r="G355" s="1">
        <v>1.87</v>
      </c>
      <c r="H355" s="28"/>
      <c r="I355" s="29">
        <f t="shared" si="6"/>
        <v>0</v>
      </c>
      <c r="J355" s="30"/>
      <c r="BC355"/>
    </row>
    <row r="356" spans="1:55" ht="15.75" x14ac:dyDescent="0.25">
      <c r="B356" s="1"/>
      <c r="C356" s="9" t="s">
        <v>35</v>
      </c>
      <c r="D356" s="9">
        <v>60</v>
      </c>
      <c r="E356" s="9" t="s">
        <v>229</v>
      </c>
      <c r="F356" s="25" t="s">
        <v>205</v>
      </c>
      <c r="G356" s="1">
        <v>1.48</v>
      </c>
      <c r="H356" s="28"/>
      <c r="I356" s="29">
        <f t="shared" si="6"/>
        <v>0</v>
      </c>
      <c r="J356" s="30"/>
      <c r="BC356"/>
    </row>
    <row r="357" spans="1:55" ht="15.75" x14ac:dyDescent="0.25">
      <c r="B357" s="1"/>
      <c r="C357" s="9" t="s">
        <v>18</v>
      </c>
      <c r="D357" s="9">
        <v>0</v>
      </c>
      <c r="E357" s="9" t="s">
        <v>299</v>
      </c>
      <c r="F357" s="25" t="s">
        <v>205</v>
      </c>
      <c r="G357" s="1">
        <v>2.6</v>
      </c>
      <c r="H357" s="28">
        <v>1.48</v>
      </c>
      <c r="I357" s="29">
        <f t="shared" si="6"/>
        <v>1.48</v>
      </c>
      <c r="J357" s="30"/>
      <c r="BC357"/>
    </row>
    <row r="358" spans="1:55" ht="15.75" x14ac:dyDescent="0.25">
      <c r="B358" s="1"/>
      <c r="C358" s="9" t="s">
        <v>43</v>
      </c>
      <c r="D358" s="9">
        <v>68</v>
      </c>
      <c r="E358" s="9" t="s">
        <v>361</v>
      </c>
      <c r="F358" s="25" t="s">
        <v>205</v>
      </c>
      <c r="G358" s="1">
        <v>1.87</v>
      </c>
      <c r="H358" s="28">
        <v>1.19</v>
      </c>
      <c r="I358" s="29">
        <f t="shared" si="6"/>
        <v>1.19</v>
      </c>
      <c r="J358" s="30"/>
      <c r="BC358"/>
    </row>
    <row r="359" spans="1:55" ht="15.75" x14ac:dyDescent="0.25">
      <c r="B359" s="1"/>
      <c r="C359" s="9" t="s">
        <v>48</v>
      </c>
      <c r="D359" s="9">
        <v>60</v>
      </c>
      <c r="E359" s="9" t="s">
        <v>450</v>
      </c>
      <c r="F359" s="25" t="s">
        <v>205</v>
      </c>
      <c r="G359" s="1">
        <v>2.5</v>
      </c>
      <c r="H359" s="28">
        <v>2.5</v>
      </c>
      <c r="I359" s="29">
        <f t="shared" si="6"/>
        <v>2.5</v>
      </c>
      <c r="J359" s="30"/>
      <c r="BC359"/>
    </row>
    <row r="360" spans="1:55" ht="15.75" x14ac:dyDescent="0.25">
      <c r="B360" s="1"/>
      <c r="C360" s="9" t="s">
        <v>57</v>
      </c>
      <c r="D360" s="9">
        <v>60</v>
      </c>
      <c r="E360" s="9" t="s">
        <v>598</v>
      </c>
      <c r="F360" s="25" t="s">
        <v>205</v>
      </c>
      <c r="G360" s="1">
        <v>2</v>
      </c>
      <c r="H360" s="28">
        <v>2</v>
      </c>
      <c r="I360" s="29">
        <f t="shared" si="6"/>
        <v>2</v>
      </c>
      <c r="J360" s="30"/>
      <c r="BC360"/>
    </row>
    <row r="361" spans="1:55" ht="15.75" x14ac:dyDescent="0.25">
      <c r="B361" s="1"/>
      <c r="C361" s="9" t="s">
        <v>58</v>
      </c>
      <c r="D361" s="9">
        <v>60</v>
      </c>
      <c r="E361" s="9" t="s">
        <v>544</v>
      </c>
      <c r="F361" s="25" t="s">
        <v>205</v>
      </c>
      <c r="G361" s="6">
        <v>2.2599999999999998</v>
      </c>
      <c r="H361" s="28">
        <v>2.2599999999999998</v>
      </c>
      <c r="I361" s="29">
        <f t="shared" si="6"/>
        <v>2.2599999999999998</v>
      </c>
      <c r="J361" s="30"/>
      <c r="BC361"/>
    </row>
    <row r="362" spans="1:55" x14ac:dyDescent="0.25">
      <c r="B362" s="1"/>
      <c r="C362" s="12"/>
      <c r="D362" s="12"/>
      <c r="E362" s="12"/>
      <c r="F362" s="1"/>
      <c r="G362" s="1"/>
      <c r="H362" s="28"/>
      <c r="I362" s="29">
        <f t="shared" si="6"/>
        <v>0</v>
      </c>
      <c r="J362" s="30"/>
      <c r="BC362"/>
    </row>
    <row r="363" spans="1:55" x14ac:dyDescent="0.25">
      <c r="B363" s="1"/>
      <c r="C363" s="12"/>
      <c r="D363" s="12"/>
      <c r="E363" s="12"/>
      <c r="F363" s="1"/>
      <c r="G363" s="1"/>
      <c r="H363" s="28"/>
      <c r="I363" s="29">
        <f t="shared" si="6"/>
        <v>0</v>
      </c>
      <c r="J363" s="30"/>
      <c r="BC363"/>
    </row>
    <row r="364" spans="1:55" ht="15.75" x14ac:dyDescent="0.25">
      <c r="A364" s="26">
        <v>26</v>
      </c>
      <c r="B364" s="1"/>
      <c r="C364" s="9" t="s">
        <v>36</v>
      </c>
      <c r="D364" s="9">
        <v>60</v>
      </c>
      <c r="E364" s="9" t="s">
        <v>257</v>
      </c>
      <c r="F364" s="25" t="s">
        <v>220</v>
      </c>
      <c r="G364" s="1">
        <v>55</v>
      </c>
      <c r="H364" s="28">
        <v>50</v>
      </c>
      <c r="I364" s="29">
        <f t="shared" si="6"/>
        <v>50</v>
      </c>
      <c r="J364" s="30"/>
      <c r="BC364"/>
    </row>
    <row r="365" spans="1:55" ht="15.75" x14ac:dyDescent="0.25">
      <c r="B365" s="1"/>
      <c r="C365" s="9" t="s">
        <v>40</v>
      </c>
      <c r="D365" s="9">
        <v>60</v>
      </c>
      <c r="E365" s="9" t="s">
        <v>315</v>
      </c>
      <c r="F365" s="25" t="s">
        <v>220</v>
      </c>
      <c r="G365" s="1">
        <v>54.3</v>
      </c>
      <c r="H365" s="28">
        <v>54.3</v>
      </c>
      <c r="I365" s="29">
        <f t="shared" si="6"/>
        <v>54.3</v>
      </c>
      <c r="J365" s="30"/>
      <c r="BC365"/>
    </row>
    <row r="366" spans="1:55" ht="15.75" x14ac:dyDescent="0.25">
      <c r="B366" s="1"/>
      <c r="C366" s="9" t="s">
        <v>46</v>
      </c>
      <c r="D366" s="9">
        <v>60</v>
      </c>
      <c r="E366" s="9" t="s">
        <v>315</v>
      </c>
      <c r="F366" s="25" t="s">
        <v>220</v>
      </c>
      <c r="G366" s="1">
        <v>65.5</v>
      </c>
      <c r="H366" s="28">
        <v>65.5</v>
      </c>
      <c r="I366" s="29">
        <f t="shared" si="6"/>
        <v>65.5</v>
      </c>
      <c r="J366" s="30"/>
      <c r="BC366"/>
    </row>
    <row r="367" spans="1:55" ht="15.75" x14ac:dyDescent="0.25">
      <c r="B367" s="1"/>
      <c r="C367" s="9" t="s">
        <v>47</v>
      </c>
      <c r="D367" s="9">
        <v>60</v>
      </c>
      <c r="E367" s="9" t="s">
        <v>426</v>
      </c>
      <c r="F367" s="25" t="s">
        <v>354</v>
      </c>
      <c r="G367" s="1">
        <v>13.76</v>
      </c>
      <c r="H367" s="28">
        <v>13.76</v>
      </c>
      <c r="I367" s="29">
        <f t="shared" si="6"/>
        <v>13.76</v>
      </c>
      <c r="J367" s="30"/>
      <c r="BC367"/>
    </row>
    <row r="368" spans="1:55" ht="15.75" x14ac:dyDescent="0.25">
      <c r="B368" s="1"/>
      <c r="C368" s="9" t="s">
        <v>50</v>
      </c>
      <c r="D368" s="9">
        <v>60</v>
      </c>
      <c r="E368" s="9" t="s">
        <v>480</v>
      </c>
      <c r="F368" s="25" t="s">
        <v>220</v>
      </c>
      <c r="G368" s="1">
        <v>21.82</v>
      </c>
      <c r="H368" s="28">
        <v>12.5</v>
      </c>
      <c r="I368" s="29">
        <f t="shared" si="6"/>
        <v>12.5</v>
      </c>
      <c r="J368" s="30"/>
      <c r="BC368"/>
    </row>
    <row r="369" spans="1:55" ht="15.75" x14ac:dyDescent="0.25">
      <c r="B369" s="1"/>
      <c r="C369" s="9" t="s">
        <v>52</v>
      </c>
      <c r="D369" s="9">
        <v>60</v>
      </c>
      <c r="E369" s="9" t="s">
        <v>257</v>
      </c>
      <c r="F369" s="25" t="s">
        <v>220</v>
      </c>
      <c r="G369" s="1">
        <v>60.8</v>
      </c>
      <c r="H369" s="28"/>
      <c r="I369" s="29">
        <f t="shared" si="6"/>
        <v>0</v>
      </c>
      <c r="J369" s="30"/>
      <c r="BC369"/>
    </row>
    <row r="370" spans="1:55" ht="15.75" x14ac:dyDescent="0.25">
      <c r="B370" s="1"/>
      <c r="C370" s="9" t="s">
        <v>55</v>
      </c>
      <c r="D370" s="9">
        <v>60</v>
      </c>
      <c r="E370" s="9" t="s">
        <v>530</v>
      </c>
      <c r="F370" s="25" t="s">
        <v>531</v>
      </c>
      <c r="G370" s="1">
        <v>228</v>
      </c>
      <c r="H370" s="28">
        <v>205.2</v>
      </c>
      <c r="I370" s="29">
        <f t="shared" si="6"/>
        <v>205.2</v>
      </c>
      <c r="J370" s="30"/>
      <c r="BC370"/>
    </row>
    <row r="371" spans="1:55" ht="15.75" x14ac:dyDescent="0.25">
      <c r="B371" s="1"/>
      <c r="C371" s="9" t="s">
        <v>57</v>
      </c>
      <c r="D371" s="9">
        <v>60</v>
      </c>
      <c r="E371" s="9" t="s">
        <v>599</v>
      </c>
      <c r="F371" s="25" t="s">
        <v>546</v>
      </c>
      <c r="G371" s="1">
        <v>80</v>
      </c>
      <c r="H371" s="28">
        <v>80</v>
      </c>
      <c r="I371" s="29">
        <f t="shared" si="6"/>
        <v>80</v>
      </c>
      <c r="J371" s="30"/>
      <c r="BC371"/>
    </row>
    <row r="372" spans="1:55" ht="15.75" x14ac:dyDescent="0.25">
      <c r="B372" s="1"/>
      <c r="C372" s="9" t="s">
        <v>58</v>
      </c>
      <c r="D372" s="9">
        <v>60</v>
      </c>
      <c r="E372" s="9" t="s">
        <v>545</v>
      </c>
      <c r="F372" s="25" t="s">
        <v>546</v>
      </c>
      <c r="G372" s="6">
        <v>115.56</v>
      </c>
      <c r="H372" s="28">
        <v>115.56</v>
      </c>
      <c r="I372" s="29">
        <f t="shared" si="6"/>
        <v>115.56</v>
      </c>
      <c r="J372" s="30"/>
      <c r="BC372"/>
    </row>
    <row r="373" spans="1:55" x14ac:dyDescent="0.25">
      <c r="B373" s="1"/>
      <c r="C373" s="12"/>
      <c r="D373" s="12"/>
      <c r="E373" s="12"/>
      <c r="F373" s="1"/>
      <c r="G373" s="1"/>
      <c r="H373" s="28"/>
      <c r="I373" s="29">
        <f t="shared" si="6"/>
        <v>0</v>
      </c>
      <c r="J373" s="30"/>
      <c r="BC373"/>
    </row>
    <row r="374" spans="1:55" x14ac:dyDescent="0.25">
      <c r="B374" s="1"/>
      <c r="C374" s="12"/>
      <c r="D374" s="12"/>
      <c r="E374" s="12"/>
      <c r="F374" s="1"/>
      <c r="G374" s="1"/>
      <c r="H374" s="28"/>
      <c r="I374" s="29">
        <f t="shared" si="6"/>
        <v>0</v>
      </c>
      <c r="J374" s="30"/>
      <c r="BC374"/>
    </row>
    <row r="375" spans="1:55" ht="15.75" x14ac:dyDescent="0.25">
      <c r="A375" s="26">
        <v>27</v>
      </c>
      <c r="B375" s="1"/>
      <c r="C375" s="9" t="s">
        <v>35</v>
      </c>
      <c r="D375" s="9">
        <v>60</v>
      </c>
      <c r="E375" s="9" t="s">
        <v>230</v>
      </c>
      <c r="F375" s="25" t="s">
        <v>196</v>
      </c>
      <c r="G375" s="1">
        <v>9.16</v>
      </c>
      <c r="H375" s="28"/>
      <c r="I375" s="29">
        <f t="shared" si="6"/>
        <v>0</v>
      </c>
      <c r="J375" s="30"/>
      <c r="BC375"/>
    </row>
    <row r="376" spans="1:55" ht="15.75" x14ac:dyDescent="0.25">
      <c r="B376" s="1"/>
      <c r="C376" s="9" t="s">
        <v>36</v>
      </c>
      <c r="D376" s="9">
        <v>60</v>
      </c>
      <c r="E376" s="9" t="s">
        <v>258</v>
      </c>
      <c r="F376" s="25" t="s">
        <v>196</v>
      </c>
      <c r="G376" s="1">
        <v>8</v>
      </c>
      <c r="H376" s="28">
        <v>5.5</v>
      </c>
      <c r="I376" s="29">
        <f t="shared" si="6"/>
        <v>5.5</v>
      </c>
      <c r="J376" s="30"/>
      <c r="BC376"/>
    </row>
    <row r="377" spans="1:55" ht="15.75" x14ac:dyDescent="0.25">
      <c r="B377" s="1"/>
      <c r="C377" s="9" t="s">
        <v>18</v>
      </c>
      <c r="D377" s="9">
        <v>60</v>
      </c>
      <c r="E377" s="9" t="s">
        <v>300</v>
      </c>
      <c r="F377" s="25" t="s">
        <v>196</v>
      </c>
      <c r="G377" s="1">
        <v>23.17</v>
      </c>
      <c r="H377" s="28"/>
      <c r="I377" s="29">
        <f t="shared" si="6"/>
        <v>0</v>
      </c>
      <c r="J377" s="30"/>
      <c r="BC377"/>
    </row>
    <row r="378" spans="1:55" ht="31.5" x14ac:dyDescent="0.25">
      <c r="B378" s="1"/>
      <c r="C378" s="9" t="s">
        <v>41</v>
      </c>
      <c r="D378" s="9">
        <v>60</v>
      </c>
      <c r="E378" s="9" t="s">
        <v>340</v>
      </c>
      <c r="F378" s="25" t="s">
        <v>196</v>
      </c>
      <c r="G378" s="1">
        <v>7</v>
      </c>
      <c r="H378" s="28"/>
      <c r="I378" s="29">
        <f t="shared" si="6"/>
        <v>0</v>
      </c>
      <c r="J378" s="30"/>
      <c r="BC378"/>
    </row>
    <row r="379" spans="1:55" ht="15.75" x14ac:dyDescent="0.25">
      <c r="B379" s="1"/>
      <c r="C379" s="9" t="s">
        <v>42</v>
      </c>
      <c r="D379" s="9">
        <v>40</v>
      </c>
      <c r="E379" s="9" t="s">
        <v>351</v>
      </c>
      <c r="F379" s="25" t="s">
        <v>196</v>
      </c>
      <c r="G379" s="1">
        <v>9.66</v>
      </c>
      <c r="H379" s="28">
        <v>5.4</v>
      </c>
      <c r="I379" s="29">
        <f t="shared" si="6"/>
        <v>5.4</v>
      </c>
      <c r="J379" s="30"/>
      <c r="BC379"/>
    </row>
    <row r="380" spans="1:55" ht="15.75" x14ac:dyDescent="0.25">
      <c r="B380" s="1"/>
      <c r="C380" s="9" t="s">
        <v>46</v>
      </c>
      <c r="D380" s="9">
        <v>60</v>
      </c>
      <c r="E380" s="9" t="s">
        <v>400</v>
      </c>
      <c r="F380" s="25" t="s">
        <v>196</v>
      </c>
      <c r="G380" s="1">
        <v>11.6</v>
      </c>
      <c r="H380" s="28">
        <v>11.6</v>
      </c>
      <c r="I380" s="29">
        <f t="shared" si="6"/>
        <v>11.6</v>
      </c>
      <c r="J380" s="30"/>
      <c r="BC380"/>
    </row>
    <row r="381" spans="1:55" ht="15.75" x14ac:dyDescent="0.25">
      <c r="B381" s="1"/>
      <c r="C381" s="9" t="s">
        <v>47</v>
      </c>
      <c r="D381" s="9">
        <v>60</v>
      </c>
      <c r="E381" s="9" t="s">
        <v>400</v>
      </c>
      <c r="F381" s="25" t="s">
        <v>196</v>
      </c>
      <c r="G381" s="1">
        <v>9.32</v>
      </c>
      <c r="H381" s="28">
        <v>9.32</v>
      </c>
      <c r="I381" s="29">
        <f t="shared" si="6"/>
        <v>9.32</v>
      </c>
      <c r="J381" s="30"/>
      <c r="BC381"/>
    </row>
    <row r="382" spans="1:55" ht="15.75" x14ac:dyDescent="0.25">
      <c r="B382" s="1"/>
      <c r="C382" s="9" t="s">
        <v>48</v>
      </c>
      <c r="D382" s="9">
        <v>60</v>
      </c>
      <c r="E382" s="9" t="s">
        <v>451</v>
      </c>
      <c r="F382" s="25" t="s">
        <v>196</v>
      </c>
      <c r="G382" s="1">
        <v>8.5</v>
      </c>
      <c r="H382" s="28">
        <v>5.2</v>
      </c>
      <c r="I382" s="29">
        <f t="shared" si="6"/>
        <v>5.2</v>
      </c>
      <c r="J382" s="30"/>
      <c r="BC382"/>
    </row>
    <row r="383" spans="1:55" ht="15.75" x14ac:dyDescent="0.25">
      <c r="B383" s="1"/>
      <c r="C383" s="9" t="s">
        <v>50</v>
      </c>
      <c r="D383" s="9">
        <v>60</v>
      </c>
      <c r="E383" s="9" t="s">
        <v>481</v>
      </c>
      <c r="F383" s="25" t="s">
        <v>196</v>
      </c>
      <c r="G383" s="1">
        <v>7.91</v>
      </c>
      <c r="H383" s="28">
        <v>7.91</v>
      </c>
      <c r="I383" s="29">
        <f t="shared" si="6"/>
        <v>7.91</v>
      </c>
      <c r="J383" s="30"/>
      <c r="BC383"/>
    </row>
    <row r="384" spans="1:55" ht="15.75" x14ac:dyDescent="0.25">
      <c r="B384" s="1"/>
      <c r="C384" s="9" t="s">
        <v>51</v>
      </c>
      <c r="D384" s="9">
        <v>60</v>
      </c>
      <c r="E384" s="9" t="s">
        <v>507</v>
      </c>
      <c r="F384" s="25" t="s">
        <v>196</v>
      </c>
      <c r="G384" s="1">
        <v>6.7</v>
      </c>
      <c r="H384" s="28"/>
      <c r="I384" s="29">
        <f t="shared" si="6"/>
        <v>0</v>
      </c>
      <c r="J384" s="30"/>
      <c r="BC384"/>
    </row>
    <row r="385" spans="1:55" ht="15.75" x14ac:dyDescent="0.25">
      <c r="B385" s="1"/>
      <c r="C385" s="9" t="s">
        <v>52</v>
      </c>
      <c r="D385" s="9">
        <v>60</v>
      </c>
      <c r="E385" s="9" t="s">
        <v>512</v>
      </c>
      <c r="F385" s="25" t="s">
        <v>196</v>
      </c>
      <c r="G385" s="1">
        <v>5.99</v>
      </c>
      <c r="H385" s="28">
        <v>5.3</v>
      </c>
      <c r="I385" s="29">
        <f t="shared" si="6"/>
        <v>5.3</v>
      </c>
      <c r="J385" s="30"/>
      <c r="BC385"/>
    </row>
    <row r="386" spans="1:55" ht="15.75" x14ac:dyDescent="0.25">
      <c r="B386" s="1"/>
      <c r="C386" s="9" t="s">
        <v>56</v>
      </c>
      <c r="D386" s="9">
        <v>60</v>
      </c>
      <c r="E386" s="9" t="s">
        <v>300</v>
      </c>
      <c r="F386" s="25" t="s">
        <v>196</v>
      </c>
      <c r="G386" s="1">
        <v>10.66</v>
      </c>
      <c r="H386" s="28">
        <v>10</v>
      </c>
      <c r="I386" s="29">
        <f t="shared" si="6"/>
        <v>10</v>
      </c>
      <c r="J386" s="30"/>
      <c r="BC386"/>
    </row>
    <row r="387" spans="1:55" ht="15.75" x14ac:dyDescent="0.25">
      <c r="B387" s="1"/>
      <c r="C387" s="9" t="s">
        <v>57</v>
      </c>
      <c r="D387" s="9">
        <v>60</v>
      </c>
      <c r="E387" s="9" t="s">
        <v>512</v>
      </c>
      <c r="F387" s="25" t="s">
        <v>196</v>
      </c>
      <c r="G387" s="1">
        <v>10</v>
      </c>
      <c r="H387" s="28">
        <v>10</v>
      </c>
      <c r="I387" s="29">
        <f t="shared" si="6"/>
        <v>10</v>
      </c>
      <c r="J387" s="30"/>
      <c r="BC387"/>
    </row>
    <row r="388" spans="1:55" ht="15.75" x14ac:dyDescent="0.25">
      <c r="B388" s="1"/>
      <c r="C388" s="9" t="s">
        <v>60</v>
      </c>
      <c r="D388" s="9">
        <v>60</v>
      </c>
      <c r="E388" s="9" t="s">
        <v>637</v>
      </c>
      <c r="F388" s="25" t="s">
        <v>196</v>
      </c>
      <c r="G388" s="1">
        <v>13.3</v>
      </c>
      <c r="H388" s="28"/>
      <c r="I388" s="29">
        <f t="shared" si="6"/>
        <v>0</v>
      </c>
      <c r="J388" s="30"/>
      <c r="BC388"/>
    </row>
    <row r="389" spans="1:55" x14ac:dyDescent="0.25">
      <c r="B389" s="1"/>
      <c r="C389" s="12"/>
      <c r="D389" s="12"/>
      <c r="E389" s="12"/>
      <c r="F389" s="1"/>
      <c r="G389" s="1"/>
      <c r="H389" s="28"/>
      <c r="I389" s="29">
        <f t="shared" si="6"/>
        <v>0</v>
      </c>
      <c r="J389" s="30"/>
      <c r="BC389"/>
    </row>
    <row r="390" spans="1:55" x14ac:dyDescent="0.25">
      <c r="B390" s="1"/>
      <c r="C390" s="12"/>
      <c r="D390" s="12"/>
      <c r="E390" s="12"/>
      <c r="F390" s="1"/>
      <c r="G390" s="1"/>
      <c r="H390" s="28"/>
      <c r="I390" s="29">
        <f t="shared" si="6"/>
        <v>0</v>
      </c>
      <c r="J390" s="30"/>
      <c r="BC390"/>
    </row>
    <row r="391" spans="1:55" ht="15.75" x14ac:dyDescent="0.25">
      <c r="A391" s="26">
        <v>28</v>
      </c>
      <c r="B391" s="1"/>
      <c r="C391" s="9" t="s">
        <v>35</v>
      </c>
      <c r="D391" s="9">
        <v>60</v>
      </c>
      <c r="E391" s="9" t="s">
        <v>231</v>
      </c>
      <c r="F391" s="25" t="s">
        <v>196</v>
      </c>
      <c r="G391" s="1">
        <v>3.85</v>
      </c>
      <c r="H391" s="28"/>
      <c r="I391" s="29">
        <f t="shared" si="6"/>
        <v>0</v>
      </c>
      <c r="J391" s="30"/>
      <c r="BC391"/>
    </row>
    <row r="392" spans="1:55" ht="15.75" x14ac:dyDescent="0.25">
      <c r="B392" s="1"/>
      <c r="C392" s="9" t="s">
        <v>36</v>
      </c>
      <c r="D392" s="9">
        <v>60</v>
      </c>
      <c r="E392" s="9" t="s">
        <v>259</v>
      </c>
      <c r="F392" s="25" t="s">
        <v>196</v>
      </c>
      <c r="G392" s="1">
        <v>2.9</v>
      </c>
      <c r="H392" s="28">
        <v>1.9</v>
      </c>
      <c r="I392" s="29">
        <f t="shared" si="6"/>
        <v>1.9</v>
      </c>
      <c r="J392" s="30"/>
      <c r="BC392"/>
    </row>
    <row r="393" spans="1:55" ht="15.75" x14ac:dyDescent="0.25">
      <c r="B393" s="1"/>
      <c r="C393" s="9" t="s">
        <v>18</v>
      </c>
      <c r="D393" s="9">
        <v>60</v>
      </c>
      <c r="E393" s="9" t="s">
        <v>301</v>
      </c>
      <c r="F393" s="25" t="s">
        <v>196</v>
      </c>
      <c r="G393" s="1">
        <v>6.2</v>
      </c>
      <c r="H393" s="28"/>
      <c r="I393" s="29">
        <f t="shared" si="6"/>
        <v>0</v>
      </c>
      <c r="J393" s="30"/>
      <c r="BC393"/>
    </row>
    <row r="394" spans="1:55" ht="31.5" x14ac:dyDescent="0.25">
      <c r="B394" s="1"/>
      <c r="C394" s="9" t="s">
        <v>41</v>
      </c>
      <c r="D394" s="9">
        <v>60</v>
      </c>
      <c r="E394" s="9" t="s">
        <v>341</v>
      </c>
      <c r="F394" s="25" t="s">
        <v>196</v>
      </c>
      <c r="G394" s="1">
        <v>3</v>
      </c>
      <c r="H394" s="28"/>
      <c r="I394" s="29">
        <f t="shared" si="6"/>
        <v>0</v>
      </c>
      <c r="J394" s="30"/>
      <c r="BC394"/>
    </row>
    <row r="395" spans="1:55" ht="15.75" x14ac:dyDescent="0.25">
      <c r="B395" s="1"/>
      <c r="C395" s="9" t="s">
        <v>42</v>
      </c>
      <c r="D395" s="9">
        <v>40</v>
      </c>
      <c r="E395" s="9" t="s">
        <v>352</v>
      </c>
      <c r="F395" s="25" t="s">
        <v>196</v>
      </c>
      <c r="G395" s="1">
        <v>3.86</v>
      </c>
      <c r="H395" s="28">
        <v>2</v>
      </c>
      <c r="I395" s="29">
        <f t="shared" si="6"/>
        <v>2</v>
      </c>
      <c r="J395" s="30"/>
      <c r="BC395"/>
    </row>
    <row r="396" spans="1:55" ht="15.75" x14ac:dyDescent="0.25">
      <c r="B396" s="1"/>
      <c r="C396" s="9" t="s">
        <v>46</v>
      </c>
      <c r="D396" s="9">
        <v>60</v>
      </c>
      <c r="E396" s="9" t="s">
        <v>401</v>
      </c>
      <c r="F396" s="25" t="s">
        <v>196</v>
      </c>
      <c r="G396" s="1">
        <v>2.4500000000000002</v>
      </c>
      <c r="H396" s="28">
        <v>2.4500000000000002</v>
      </c>
      <c r="I396" s="29">
        <f t="shared" si="6"/>
        <v>2.4500000000000002</v>
      </c>
      <c r="J396" s="30"/>
      <c r="BC396"/>
    </row>
    <row r="397" spans="1:55" ht="15.75" x14ac:dyDescent="0.25">
      <c r="B397" s="1"/>
      <c r="C397" s="9" t="s">
        <v>47</v>
      </c>
      <c r="D397" s="9">
        <v>60</v>
      </c>
      <c r="E397" s="9" t="s">
        <v>401</v>
      </c>
      <c r="F397" s="25" t="s">
        <v>196</v>
      </c>
      <c r="G397" s="1">
        <v>4.25</v>
      </c>
      <c r="H397" s="28">
        <v>4.17</v>
      </c>
      <c r="I397" s="29">
        <f t="shared" si="6"/>
        <v>4.17</v>
      </c>
      <c r="J397" s="30"/>
      <c r="BC397"/>
    </row>
    <row r="398" spans="1:55" ht="15.75" x14ac:dyDescent="0.25">
      <c r="B398" s="1"/>
      <c r="C398" s="9" t="s">
        <v>50</v>
      </c>
      <c r="D398" s="9">
        <v>60</v>
      </c>
      <c r="E398" s="9" t="s">
        <v>482</v>
      </c>
      <c r="F398" s="25" t="s">
        <v>196</v>
      </c>
      <c r="G398" s="1">
        <v>2.74</v>
      </c>
      <c r="H398" s="28">
        <v>2.2000000000000002</v>
      </c>
      <c r="I398" s="29">
        <f t="shared" si="6"/>
        <v>2.2000000000000002</v>
      </c>
      <c r="J398" s="30"/>
      <c r="BC398"/>
    </row>
    <row r="399" spans="1:55" ht="15.75" x14ac:dyDescent="0.25">
      <c r="B399" s="1"/>
      <c r="C399" s="9" t="s">
        <v>51</v>
      </c>
      <c r="D399" s="9">
        <v>60</v>
      </c>
      <c r="E399" s="9" t="s">
        <v>508</v>
      </c>
      <c r="F399" s="25" t="s">
        <v>196</v>
      </c>
      <c r="G399" s="1">
        <v>3.19</v>
      </c>
      <c r="H399" s="28"/>
      <c r="I399" s="29">
        <f t="shared" si="6"/>
        <v>0</v>
      </c>
      <c r="J399" s="30"/>
      <c r="BC399"/>
    </row>
    <row r="400" spans="1:55" ht="15.75" x14ac:dyDescent="0.25">
      <c r="B400" s="1"/>
      <c r="C400" s="9" t="s">
        <v>56</v>
      </c>
      <c r="D400" s="9">
        <v>60</v>
      </c>
      <c r="E400" s="9" t="s">
        <v>301</v>
      </c>
      <c r="F400" s="25" t="s">
        <v>196</v>
      </c>
      <c r="G400" s="1">
        <v>6.3</v>
      </c>
      <c r="H400" s="28">
        <v>5.8</v>
      </c>
      <c r="I400" s="29">
        <f t="shared" si="6"/>
        <v>5.8</v>
      </c>
      <c r="J400" s="30"/>
      <c r="BC400"/>
    </row>
    <row r="401" spans="1:55" ht="15.75" x14ac:dyDescent="0.25">
      <c r="B401" s="1"/>
      <c r="C401" s="9" t="s">
        <v>57</v>
      </c>
      <c r="D401" s="9">
        <v>60</v>
      </c>
      <c r="E401" s="9" t="s">
        <v>508</v>
      </c>
      <c r="F401" s="25" t="s">
        <v>196</v>
      </c>
      <c r="G401" s="1">
        <v>7</v>
      </c>
      <c r="H401" s="28">
        <v>7</v>
      </c>
      <c r="I401" s="29">
        <f t="shared" ref="I401:I464" si="7">H401</f>
        <v>7</v>
      </c>
      <c r="J401" s="30"/>
      <c r="BC401"/>
    </row>
    <row r="402" spans="1:55" x14ac:dyDescent="0.25">
      <c r="B402" s="1"/>
      <c r="C402" s="12"/>
      <c r="D402" s="12"/>
      <c r="E402" s="12"/>
      <c r="F402" s="1"/>
      <c r="G402" s="1"/>
      <c r="H402" s="28"/>
      <c r="I402" s="29">
        <f t="shared" si="7"/>
        <v>0</v>
      </c>
      <c r="J402" s="30"/>
      <c r="BC402"/>
    </row>
    <row r="403" spans="1:55" x14ac:dyDescent="0.25">
      <c r="B403" s="1"/>
      <c r="C403" s="12"/>
      <c r="D403" s="12"/>
      <c r="E403" s="12"/>
      <c r="F403" s="1"/>
      <c r="G403" s="1"/>
      <c r="H403" s="28"/>
      <c r="I403" s="29">
        <f t="shared" si="7"/>
        <v>0</v>
      </c>
      <c r="J403" s="30"/>
      <c r="BC403"/>
    </row>
    <row r="404" spans="1:55" ht="15.75" x14ac:dyDescent="0.25">
      <c r="A404" s="26">
        <v>29</v>
      </c>
      <c r="B404" s="1"/>
      <c r="C404" s="9" t="s">
        <v>36</v>
      </c>
      <c r="D404" s="9">
        <v>60</v>
      </c>
      <c r="E404" s="9" t="s">
        <v>260</v>
      </c>
      <c r="F404" s="25" t="s">
        <v>196</v>
      </c>
      <c r="G404" s="1">
        <v>14</v>
      </c>
      <c r="H404" s="28">
        <v>8.5</v>
      </c>
      <c r="I404" s="29">
        <f t="shared" si="7"/>
        <v>8.5</v>
      </c>
      <c r="J404" s="30"/>
      <c r="BC404"/>
    </row>
    <row r="405" spans="1:55" ht="15.75" x14ac:dyDescent="0.25">
      <c r="B405" s="1"/>
      <c r="C405" s="9" t="s">
        <v>38</v>
      </c>
      <c r="D405" s="9">
        <v>61</v>
      </c>
      <c r="E405" s="9" t="s">
        <v>286</v>
      </c>
      <c r="F405" s="25" t="s">
        <v>196</v>
      </c>
      <c r="G405" s="1">
        <v>14</v>
      </c>
      <c r="H405" s="28">
        <v>9.5</v>
      </c>
      <c r="I405" s="29">
        <f t="shared" si="7"/>
        <v>9.5</v>
      </c>
      <c r="J405" s="30"/>
      <c r="BC405"/>
    </row>
    <row r="406" spans="1:55" ht="15.75" x14ac:dyDescent="0.25">
      <c r="B406" s="1"/>
      <c r="C406" s="9" t="s">
        <v>40</v>
      </c>
      <c r="D406" s="9">
        <v>60</v>
      </c>
      <c r="E406" s="9" t="s">
        <v>316</v>
      </c>
      <c r="F406" s="25" t="s">
        <v>196</v>
      </c>
      <c r="G406" s="1">
        <v>25.44</v>
      </c>
      <c r="H406" s="28">
        <v>12.8</v>
      </c>
      <c r="I406" s="29">
        <f t="shared" si="7"/>
        <v>12.8</v>
      </c>
      <c r="J406" s="30"/>
      <c r="BC406"/>
    </row>
    <row r="407" spans="1:55" ht="15.75" x14ac:dyDescent="0.25">
      <c r="B407" s="1"/>
      <c r="C407" s="9" t="s">
        <v>46</v>
      </c>
      <c r="D407" s="9">
        <v>60</v>
      </c>
      <c r="E407" s="9" t="s">
        <v>402</v>
      </c>
      <c r="F407" s="25" t="s">
        <v>196</v>
      </c>
      <c r="G407" s="1">
        <v>32.799999999999997</v>
      </c>
      <c r="H407" s="28">
        <v>32.799999999999997</v>
      </c>
      <c r="I407" s="29">
        <f t="shared" si="7"/>
        <v>32.799999999999997</v>
      </c>
      <c r="J407" s="30"/>
      <c r="BC407"/>
    </row>
    <row r="408" spans="1:55" ht="15.75" x14ac:dyDescent="0.25">
      <c r="B408" s="1"/>
      <c r="C408" s="9" t="s">
        <v>47</v>
      </c>
      <c r="D408" s="9">
        <v>60</v>
      </c>
      <c r="E408" s="9" t="s">
        <v>427</v>
      </c>
      <c r="F408" s="25" t="s">
        <v>196</v>
      </c>
      <c r="G408" s="1">
        <v>17.13</v>
      </c>
      <c r="H408" s="28">
        <v>16.48</v>
      </c>
      <c r="I408" s="29">
        <f t="shared" si="7"/>
        <v>16.48</v>
      </c>
      <c r="J408" s="30"/>
      <c r="BC408"/>
    </row>
    <row r="409" spans="1:55" ht="15.75" x14ac:dyDescent="0.25">
      <c r="B409" s="1"/>
      <c r="C409" s="9" t="s">
        <v>50</v>
      </c>
      <c r="D409" s="9">
        <v>60</v>
      </c>
      <c r="E409" s="9" t="s">
        <v>483</v>
      </c>
      <c r="F409" s="25" t="s">
        <v>196</v>
      </c>
      <c r="G409" s="1">
        <v>17.64</v>
      </c>
      <c r="H409" s="28">
        <v>17.64</v>
      </c>
      <c r="I409" s="29">
        <f t="shared" si="7"/>
        <v>17.64</v>
      </c>
      <c r="J409" s="30"/>
      <c r="BC409"/>
    </row>
    <row r="410" spans="1:55" ht="15.75" x14ac:dyDescent="0.25">
      <c r="B410" s="1"/>
      <c r="C410" s="9" t="s">
        <v>52</v>
      </c>
      <c r="D410" s="9">
        <v>60</v>
      </c>
      <c r="E410" s="9" t="s">
        <v>513</v>
      </c>
      <c r="F410" s="25" t="s">
        <v>196</v>
      </c>
      <c r="G410" s="1">
        <v>30.5</v>
      </c>
      <c r="H410" s="28"/>
      <c r="I410" s="29">
        <f t="shared" si="7"/>
        <v>0</v>
      </c>
      <c r="J410" s="30"/>
      <c r="BC410"/>
    </row>
    <row r="411" spans="1:55" ht="15.75" x14ac:dyDescent="0.25">
      <c r="B411" s="1"/>
      <c r="C411" s="9" t="s">
        <v>52</v>
      </c>
      <c r="D411" s="9">
        <v>60</v>
      </c>
      <c r="E411" s="9" t="s">
        <v>514</v>
      </c>
      <c r="F411" s="25" t="s">
        <v>196</v>
      </c>
      <c r="G411" s="1">
        <v>23.5</v>
      </c>
      <c r="H411" s="28"/>
      <c r="I411" s="29">
        <f t="shared" si="7"/>
        <v>0</v>
      </c>
      <c r="J411" s="30"/>
      <c r="BC411"/>
    </row>
    <row r="412" spans="1:55" ht="15.75" x14ac:dyDescent="0.25">
      <c r="B412" s="1"/>
      <c r="C412" s="9" t="s">
        <v>57</v>
      </c>
      <c r="D412" s="9">
        <v>60</v>
      </c>
      <c r="E412" s="9" t="s">
        <v>402</v>
      </c>
      <c r="F412" s="25" t="s">
        <v>196</v>
      </c>
      <c r="G412" s="1">
        <v>40</v>
      </c>
      <c r="H412" s="28">
        <v>35</v>
      </c>
      <c r="I412" s="29">
        <f t="shared" si="7"/>
        <v>35</v>
      </c>
      <c r="J412" s="30"/>
      <c r="BC412"/>
    </row>
    <row r="413" spans="1:55" ht="15.75" x14ac:dyDescent="0.25">
      <c r="B413" s="1"/>
      <c r="C413" s="9" t="s">
        <v>58</v>
      </c>
      <c r="D413" s="9">
        <v>60</v>
      </c>
      <c r="E413" s="9" t="s">
        <v>547</v>
      </c>
      <c r="F413" s="25" t="s">
        <v>196</v>
      </c>
      <c r="G413" s="1">
        <v>41.5</v>
      </c>
      <c r="H413" s="28">
        <v>41.5</v>
      </c>
      <c r="I413" s="29">
        <f t="shared" si="7"/>
        <v>41.5</v>
      </c>
      <c r="J413" s="30"/>
      <c r="BC413"/>
    </row>
    <row r="414" spans="1:55" ht="15.75" x14ac:dyDescent="0.25">
      <c r="B414" s="1"/>
      <c r="C414" s="9" t="s">
        <v>60</v>
      </c>
      <c r="D414" s="9">
        <v>60</v>
      </c>
      <c r="E414" s="9" t="s">
        <v>638</v>
      </c>
      <c r="F414" s="25" t="s">
        <v>196</v>
      </c>
      <c r="G414" s="1">
        <v>25</v>
      </c>
      <c r="H414" s="28"/>
      <c r="I414" s="29">
        <f t="shared" si="7"/>
        <v>0</v>
      </c>
      <c r="J414" s="30"/>
      <c r="BC414"/>
    </row>
    <row r="415" spans="1:55" x14ac:dyDescent="0.25">
      <c r="B415" s="1"/>
      <c r="C415" s="12"/>
      <c r="D415" s="12"/>
      <c r="E415" s="12"/>
      <c r="F415" s="1"/>
      <c r="G415" s="1"/>
      <c r="H415" s="28"/>
      <c r="I415" s="29">
        <f t="shared" si="7"/>
        <v>0</v>
      </c>
      <c r="J415" s="30"/>
      <c r="BC415"/>
    </row>
    <row r="416" spans="1:55" x14ac:dyDescent="0.25">
      <c r="B416" s="1"/>
      <c r="C416" s="12"/>
      <c r="D416" s="12"/>
      <c r="E416" s="12"/>
      <c r="F416" s="1"/>
      <c r="G416" s="1"/>
      <c r="H416" s="28"/>
      <c r="I416" s="29">
        <f t="shared" si="7"/>
        <v>0</v>
      </c>
      <c r="J416" s="30"/>
      <c r="BC416"/>
    </row>
    <row r="417" spans="1:55" ht="15.75" x14ac:dyDescent="0.25">
      <c r="A417" s="26">
        <v>30</v>
      </c>
      <c r="B417" s="1"/>
      <c r="C417" s="9" t="s">
        <v>35</v>
      </c>
      <c r="D417" s="9">
        <v>60</v>
      </c>
      <c r="E417" s="9" t="s">
        <v>232</v>
      </c>
      <c r="F417" s="25" t="s">
        <v>196</v>
      </c>
      <c r="G417" s="1">
        <v>11.75</v>
      </c>
      <c r="H417" s="28"/>
      <c r="I417" s="29">
        <f t="shared" si="7"/>
        <v>0</v>
      </c>
      <c r="J417" s="30"/>
      <c r="BC417"/>
    </row>
    <row r="418" spans="1:55" ht="15.75" x14ac:dyDescent="0.25">
      <c r="B418" s="1"/>
      <c r="C418" s="9" t="s">
        <v>36</v>
      </c>
      <c r="D418" s="9">
        <v>60</v>
      </c>
      <c r="E418" s="9" t="s">
        <v>261</v>
      </c>
      <c r="F418" s="25" t="s">
        <v>196</v>
      </c>
      <c r="G418" s="1">
        <v>17</v>
      </c>
      <c r="H418" s="28">
        <v>6.9</v>
      </c>
      <c r="I418" s="29">
        <f t="shared" si="7"/>
        <v>6.9</v>
      </c>
      <c r="J418" s="30"/>
      <c r="BC418"/>
    </row>
    <row r="419" spans="1:55" ht="15.75" x14ac:dyDescent="0.25">
      <c r="B419" s="1"/>
      <c r="C419" s="9" t="s">
        <v>40</v>
      </c>
      <c r="D419" s="9">
        <v>60</v>
      </c>
      <c r="E419" s="9" t="s">
        <v>317</v>
      </c>
      <c r="F419" s="25" t="s">
        <v>196</v>
      </c>
      <c r="G419" s="1">
        <v>14.4</v>
      </c>
      <c r="H419" s="28">
        <v>7.8</v>
      </c>
      <c r="I419" s="29">
        <f t="shared" si="7"/>
        <v>7.8</v>
      </c>
      <c r="J419" s="30"/>
      <c r="BC419"/>
    </row>
    <row r="420" spans="1:55" ht="15.75" x14ac:dyDescent="0.25">
      <c r="B420" s="1"/>
      <c r="C420" s="9" t="s">
        <v>47</v>
      </c>
      <c r="D420" s="9">
        <v>60</v>
      </c>
      <c r="E420" s="9" t="s">
        <v>428</v>
      </c>
      <c r="F420" s="25" t="s">
        <v>196</v>
      </c>
      <c r="G420" s="1">
        <v>14.03</v>
      </c>
      <c r="H420" s="28">
        <v>13.4</v>
      </c>
      <c r="I420" s="29">
        <f t="shared" si="7"/>
        <v>13.4</v>
      </c>
      <c r="J420" s="30"/>
      <c r="BC420"/>
    </row>
    <row r="421" spans="1:55" ht="15.75" x14ac:dyDescent="0.25">
      <c r="B421" s="1"/>
      <c r="C421" s="9" t="s">
        <v>51</v>
      </c>
      <c r="D421" s="9">
        <v>60</v>
      </c>
      <c r="E421" s="9" t="s">
        <v>509</v>
      </c>
      <c r="F421" s="25" t="s">
        <v>196</v>
      </c>
      <c r="G421" s="1">
        <v>18.89</v>
      </c>
      <c r="H421" s="28"/>
      <c r="I421" s="29">
        <f t="shared" si="7"/>
        <v>0</v>
      </c>
      <c r="J421" s="30"/>
      <c r="BC421"/>
    </row>
    <row r="422" spans="1:55" ht="15.75" x14ac:dyDescent="0.25">
      <c r="B422" s="1"/>
      <c r="C422" s="9" t="s">
        <v>62</v>
      </c>
      <c r="D422" s="9">
        <v>60</v>
      </c>
      <c r="E422" s="9" t="s">
        <v>521</v>
      </c>
      <c r="F422" s="25" t="s">
        <v>328</v>
      </c>
      <c r="G422" s="1">
        <v>8.9</v>
      </c>
      <c r="H422" s="28">
        <v>8.65</v>
      </c>
      <c r="I422" s="29">
        <f t="shared" si="7"/>
        <v>8.65</v>
      </c>
      <c r="J422" s="30"/>
      <c r="BC422"/>
    </row>
    <row r="423" spans="1:55" x14ac:dyDescent="0.25">
      <c r="B423" s="1"/>
      <c r="C423" s="12"/>
      <c r="D423" s="12"/>
      <c r="E423" s="12"/>
      <c r="F423" s="1"/>
      <c r="G423" s="1"/>
      <c r="H423" s="28"/>
      <c r="I423" s="29">
        <f t="shared" si="7"/>
        <v>0</v>
      </c>
      <c r="J423" s="30"/>
      <c r="BC423"/>
    </row>
    <row r="424" spans="1:55" x14ac:dyDescent="0.25">
      <c r="A424" s="26">
        <v>31</v>
      </c>
      <c r="B424" s="1"/>
      <c r="C424" s="12"/>
      <c r="D424" s="12"/>
      <c r="E424" s="12"/>
      <c r="F424" s="1"/>
      <c r="G424" s="16">
        <v>31</v>
      </c>
      <c r="H424" s="28"/>
      <c r="I424" s="29">
        <f t="shared" si="7"/>
        <v>0</v>
      </c>
      <c r="J424" s="30"/>
      <c r="BC424"/>
    </row>
    <row r="425" spans="1:55" x14ac:dyDescent="0.25">
      <c r="B425" s="1"/>
      <c r="C425" s="12"/>
      <c r="D425" s="12"/>
      <c r="E425" s="12"/>
      <c r="F425" s="1"/>
      <c r="G425" s="1"/>
      <c r="H425" s="28"/>
      <c r="I425" s="29">
        <f t="shared" si="7"/>
        <v>0</v>
      </c>
      <c r="J425" s="30"/>
      <c r="BC425"/>
    </row>
    <row r="426" spans="1:55" x14ac:dyDescent="0.25">
      <c r="B426" s="1"/>
      <c r="C426" s="12"/>
      <c r="D426" s="12"/>
      <c r="E426" s="12"/>
      <c r="F426" s="1"/>
      <c r="G426" s="1"/>
      <c r="H426" s="28"/>
      <c r="I426" s="29">
        <f t="shared" si="7"/>
        <v>0</v>
      </c>
      <c r="J426" s="30"/>
      <c r="BC426"/>
    </row>
    <row r="427" spans="1:55" ht="15.75" x14ac:dyDescent="0.25">
      <c r="A427" s="26">
        <v>32</v>
      </c>
      <c r="B427" s="1"/>
      <c r="C427" s="9" t="s">
        <v>36</v>
      </c>
      <c r="D427" s="9">
        <v>60</v>
      </c>
      <c r="E427" s="9" t="s">
        <v>262</v>
      </c>
      <c r="F427" s="25" t="s">
        <v>205</v>
      </c>
      <c r="G427" s="1">
        <v>48</v>
      </c>
      <c r="H427" s="28">
        <v>40</v>
      </c>
      <c r="I427" s="29">
        <f t="shared" si="7"/>
        <v>40</v>
      </c>
      <c r="J427" s="30"/>
      <c r="BC427"/>
    </row>
    <row r="428" spans="1:55" ht="15.75" x14ac:dyDescent="0.25">
      <c r="B428" s="1"/>
      <c r="C428" s="9" t="s">
        <v>45</v>
      </c>
      <c r="D428" s="9">
        <v>30</v>
      </c>
      <c r="E428" s="9" t="s">
        <v>369</v>
      </c>
      <c r="F428" s="25" t="s">
        <v>205</v>
      </c>
      <c r="G428" s="1">
        <v>48</v>
      </c>
      <c r="H428" s="28"/>
      <c r="I428" s="29">
        <f t="shared" si="7"/>
        <v>0</v>
      </c>
      <c r="J428" s="30"/>
      <c r="BC428"/>
    </row>
    <row r="429" spans="1:55" ht="15.75" x14ac:dyDescent="0.25">
      <c r="B429" s="1"/>
      <c r="C429" s="9" t="s">
        <v>46</v>
      </c>
      <c r="D429" s="9">
        <v>60</v>
      </c>
      <c r="E429" s="9" t="s">
        <v>262</v>
      </c>
      <c r="F429" s="25" t="s">
        <v>205</v>
      </c>
      <c r="G429" s="1">
        <v>44.2</v>
      </c>
      <c r="H429" s="28">
        <v>44.2</v>
      </c>
      <c r="I429" s="29">
        <f t="shared" si="7"/>
        <v>44.2</v>
      </c>
      <c r="J429" s="30"/>
      <c r="BC429"/>
    </row>
    <row r="430" spans="1:55" ht="15.75" x14ac:dyDescent="0.25">
      <c r="B430" s="1"/>
      <c r="C430" s="9" t="s">
        <v>50</v>
      </c>
      <c r="D430" s="9">
        <v>60</v>
      </c>
      <c r="E430" s="9" t="s">
        <v>262</v>
      </c>
      <c r="F430" s="25" t="s">
        <v>205</v>
      </c>
      <c r="G430" s="12">
        <v>42.66</v>
      </c>
      <c r="H430" s="28">
        <v>42.66</v>
      </c>
      <c r="I430" s="29">
        <f t="shared" si="7"/>
        <v>42.66</v>
      </c>
      <c r="J430" s="30"/>
      <c r="BC430"/>
    </row>
    <row r="431" spans="1:55" ht="15.75" x14ac:dyDescent="0.25">
      <c r="B431" s="1"/>
      <c r="C431" s="9" t="s">
        <v>50</v>
      </c>
      <c r="D431" s="9">
        <v>60</v>
      </c>
      <c r="E431" s="9" t="s">
        <v>484</v>
      </c>
      <c r="F431" s="25" t="s">
        <v>205</v>
      </c>
      <c r="G431" s="12">
        <v>31.61</v>
      </c>
      <c r="H431" s="28">
        <v>30</v>
      </c>
      <c r="I431" s="29">
        <f t="shared" si="7"/>
        <v>30</v>
      </c>
      <c r="J431" s="30"/>
      <c r="BC431"/>
    </row>
    <row r="432" spans="1:55" ht="15.75" x14ac:dyDescent="0.25">
      <c r="B432" s="1"/>
      <c r="C432" s="9" t="s">
        <v>57</v>
      </c>
      <c r="D432" s="9">
        <v>60</v>
      </c>
      <c r="E432" s="9" t="s">
        <v>262</v>
      </c>
      <c r="F432" s="25" t="s">
        <v>205</v>
      </c>
      <c r="G432" s="1">
        <v>60</v>
      </c>
      <c r="H432" s="28">
        <v>50</v>
      </c>
      <c r="I432" s="29">
        <f t="shared" si="7"/>
        <v>50</v>
      </c>
      <c r="J432" s="30"/>
      <c r="BC432"/>
    </row>
    <row r="433" spans="1:55" ht="15.75" x14ac:dyDescent="0.25">
      <c r="B433" s="1"/>
      <c r="C433" s="9" t="s">
        <v>58</v>
      </c>
      <c r="D433" s="9">
        <v>60</v>
      </c>
      <c r="E433" s="9" t="s">
        <v>262</v>
      </c>
      <c r="F433" s="25" t="s">
        <v>205</v>
      </c>
      <c r="G433" s="1">
        <v>55.68</v>
      </c>
      <c r="H433" s="28">
        <v>55.68</v>
      </c>
      <c r="I433" s="29">
        <f t="shared" si="7"/>
        <v>55.68</v>
      </c>
      <c r="J433" s="30"/>
      <c r="BC433"/>
    </row>
    <row r="434" spans="1:55" ht="15.75" x14ac:dyDescent="0.25">
      <c r="B434" s="1"/>
      <c r="C434" s="9" t="s">
        <v>60</v>
      </c>
      <c r="D434" s="9">
        <v>60</v>
      </c>
      <c r="E434" s="9" t="s">
        <v>639</v>
      </c>
      <c r="F434" s="25" t="s">
        <v>205</v>
      </c>
      <c r="G434" s="1">
        <v>90</v>
      </c>
      <c r="H434" s="28"/>
      <c r="I434" s="29">
        <f t="shared" si="7"/>
        <v>0</v>
      </c>
      <c r="J434" s="30"/>
      <c r="BC434"/>
    </row>
    <row r="435" spans="1:55" x14ac:dyDescent="0.25">
      <c r="B435" s="1"/>
      <c r="C435" s="12"/>
      <c r="D435" s="12"/>
      <c r="E435" s="12"/>
      <c r="F435" s="1"/>
      <c r="G435" s="1"/>
      <c r="H435" s="28"/>
      <c r="I435" s="29">
        <f t="shared" si="7"/>
        <v>0</v>
      </c>
      <c r="J435" s="30"/>
      <c r="BC435"/>
    </row>
    <row r="436" spans="1:55" x14ac:dyDescent="0.25">
      <c r="B436" s="1"/>
      <c r="C436" s="12"/>
      <c r="D436" s="12"/>
      <c r="E436" s="12"/>
      <c r="F436" s="1"/>
      <c r="G436" s="1"/>
      <c r="H436" s="28"/>
      <c r="I436" s="29">
        <f t="shared" si="7"/>
        <v>0</v>
      </c>
      <c r="J436" s="30"/>
      <c r="BC436"/>
    </row>
    <row r="437" spans="1:55" ht="15.75" x14ac:dyDescent="0.25">
      <c r="A437" s="26">
        <v>33</v>
      </c>
      <c r="B437" s="1"/>
      <c r="C437" s="9" t="s">
        <v>33</v>
      </c>
      <c r="D437" s="9">
        <v>60</v>
      </c>
      <c r="E437" s="9" t="s">
        <v>204</v>
      </c>
      <c r="F437" s="25" t="s">
        <v>205</v>
      </c>
      <c r="G437" s="1">
        <v>120</v>
      </c>
      <c r="H437" s="28">
        <v>74</v>
      </c>
      <c r="I437" s="29">
        <f t="shared" si="7"/>
        <v>74</v>
      </c>
      <c r="J437" s="30"/>
      <c r="BC437"/>
    </row>
    <row r="438" spans="1:55" ht="15.75" x14ac:dyDescent="0.25">
      <c r="B438" s="1"/>
      <c r="C438" s="9" t="s">
        <v>34</v>
      </c>
      <c r="D438" s="9">
        <v>0</v>
      </c>
      <c r="E438" s="9"/>
      <c r="F438" s="25"/>
      <c r="G438" s="1">
        <v>67</v>
      </c>
      <c r="H438" s="28"/>
      <c r="I438" s="29">
        <f t="shared" si="7"/>
        <v>0</v>
      </c>
      <c r="J438" s="30"/>
      <c r="BC438"/>
    </row>
    <row r="439" spans="1:55" ht="15.75" x14ac:dyDescent="0.25">
      <c r="B439" s="1"/>
      <c r="C439" s="9" t="s">
        <v>36</v>
      </c>
      <c r="D439" s="9">
        <v>60</v>
      </c>
      <c r="E439" s="9" t="s">
        <v>263</v>
      </c>
      <c r="F439" s="25" t="s">
        <v>205</v>
      </c>
      <c r="G439" s="1">
        <v>85</v>
      </c>
      <c r="H439" s="28">
        <v>57</v>
      </c>
      <c r="I439" s="29">
        <f t="shared" si="7"/>
        <v>57</v>
      </c>
      <c r="J439" s="30"/>
      <c r="BC439"/>
    </row>
    <row r="440" spans="1:55" ht="15.75" x14ac:dyDescent="0.25">
      <c r="B440" s="1"/>
      <c r="C440" s="9" t="s">
        <v>18</v>
      </c>
      <c r="D440" s="9">
        <v>60</v>
      </c>
      <c r="E440" s="9" t="s">
        <v>302</v>
      </c>
      <c r="F440" s="25" t="s">
        <v>205</v>
      </c>
      <c r="G440" s="1">
        <v>166.28</v>
      </c>
      <c r="H440" s="28"/>
      <c r="I440" s="29">
        <f t="shared" si="7"/>
        <v>0</v>
      </c>
      <c r="J440" s="30"/>
      <c r="BC440"/>
    </row>
    <row r="441" spans="1:55" ht="15.75" x14ac:dyDescent="0.25">
      <c r="B441" s="1"/>
      <c r="C441" s="9" t="s">
        <v>42</v>
      </c>
      <c r="D441" s="9">
        <v>40</v>
      </c>
      <c r="E441" s="9" t="s">
        <v>353</v>
      </c>
      <c r="F441" s="25" t="s">
        <v>354</v>
      </c>
      <c r="G441" s="1">
        <v>70.81</v>
      </c>
      <c r="H441" s="28">
        <v>54</v>
      </c>
      <c r="I441" s="29">
        <f t="shared" si="7"/>
        <v>54</v>
      </c>
      <c r="J441" s="30"/>
      <c r="BC441"/>
    </row>
    <row r="442" spans="1:55" ht="15.75" x14ac:dyDescent="0.25">
      <c r="B442" s="1"/>
      <c r="C442" s="9" t="s">
        <v>19</v>
      </c>
      <c r="D442" s="9">
        <v>60</v>
      </c>
      <c r="E442" s="9" t="s">
        <v>384</v>
      </c>
      <c r="F442" s="25" t="s">
        <v>205</v>
      </c>
      <c r="G442" s="1">
        <v>91</v>
      </c>
      <c r="H442" s="28">
        <v>64</v>
      </c>
      <c r="I442" s="29">
        <f t="shared" si="7"/>
        <v>64</v>
      </c>
      <c r="J442" s="30"/>
      <c r="BC442"/>
    </row>
    <row r="443" spans="1:55" ht="15.75" x14ac:dyDescent="0.25">
      <c r="B443" s="1"/>
      <c r="C443" s="9" t="s">
        <v>47</v>
      </c>
      <c r="D443" s="9">
        <v>60</v>
      </c>
      <c r="E443" s="9" t="s">
        <v>429</v>
      </c>
      <c r="F443" s="25" t="s">
        <v>205</v>
      </c>
      <c r="G443" s="1">
        <v>43.11</v>
      </c>
      <c r="H443" s="28">
        <v>39</v>
      </c>
      <c r="I443" s="29">
        <f t="shared" si="7"/>
        <v>39</v>
      </c>
      <c r="J443" s="30"/>
      <c r="BC443"/>
    </row>
    <row r="444" spans="1:55" ht="15.75" x14ac:dyDescent="0.25">
      <c r="B444" s="1"/>
      <c r="C444" s="9" t="s">
        <v>48</v>
      </c>
      <c r="D444" s="9">
        <v>60</v>
      </c>
      <c r="E444" s="9" t="s">
        <v>452</v>
      </c>
      <c r="F444" s="25" t="s">
        <v>205</v>
      </c>
      <c r="G444" s="1">
        <v>180</v>
      </c>
      <c r="H444" s="28">
        <v>160</v>
      </c>
      <c r="I444" s="29">
        <f t="shared" si="7"/>
        <v>160</v>
      </c>
      <c r="J444" s="30"/>
      <c r="BC444"/>
    </row>
    <row r="445" spans="1:55" ht="15.75" x14ac:dyDescent="0.25">
      <c r="B445" s="1"/>
      <c r="C445" s="9" t="s">
        <v>50</v>
      </c>
      <c r="D445" s="9">
        <v>60</v>
      </c>
      <c r="E445" s="9" t="s">
        <v>485</v>
      </c>
      <c r="F445" s="25" t="s">
        <v>205</v>
      </c>
      <c r="G445" s="12">
        <v>134.69999999999999</v>
      </c>
      <c r="H445" s="28">
        <v>134.69999999999999</v>
      </c>
      <c r="I445" s="29">
        <f t="shared" si="7"/>
        <v>134.69999999999999</v>
      </c>
      <c r="J445" s="30"/>
      <c r="BC445"/>
    </row>
    <row r="446" spans="1:55" ht="15.75" x14ac:dyDescent="0.25">
      <c r="B446" s="1"/>
      <c r="C446" s="9" t="s">
        <v>50</v>
      </c>
      <c r="D446" s="9">
        <v>60</v>
      </c>
      <c r="E446" s="9" t="s">
        <v>486</v>
      </c>
      <c r="F446" s="25" t="s">
        <v>487</v>
      </c>
      <c r="G446" s="12">
        <v>118.8</v>
      </c>
      <c r="H446" s="28">
        <v>118.8</v>
      </c>
      <c r="I446" s="29">
        <f t="shared" si="7"/>
        <v>118.8</v>
      </c>
      <c r="J446" s="30"/>
      <c r="BC446"/>
    </row>
    <row r="447" spans="1:55" ht="15.75" x14ac:dyDescent="0.25">
      <c r="B447" s="1"/>
      <c r="C447" s="9" t="s">
        <v>56</v>
      </c>
      <c r="D447" s="9">
        <v>60</v>
      </c>
      <c r="E447" s="9" t="s">
        <v>302</v>
      </c>
      <c r="F447" s="25" t="s">
        <v>205</v>
      </c>
      <c r="G447" s="1">
        <v>89.18</v>
      </c>
      <c r="H447" s="28">
        <v>70</v>
      </c>
      <c r="I447" s="29">
        <f t="shared" si="7"/>
        <v>70</v>
      </c>
      <c r="J447" s="30"/>
      <c r="BC447"/>
    </row>
    <row r="448" spans="1:55" ht="15.75" x14ac:dyDescent="0.25">
      <c r="B448" s="1"/>
      <c r="C448" s="9" t="s">
        <v>57</v>
      </c>
      <c r="D448" s="9">
        <v>60</v>
      </c>
      <c r="E448" s="9" t="s">
        <v>600</v>
      </c>
      <c r="F448" s="25" t="s">
        <v>205</v>
      </c>
      <c r="G448" s="1">
        <v>130</v>
      </c>
      <c r="H448" s="28">
        <v>130</v>
      </c>
      <c r="I448" s="29">
        <f t="shared" si="7"/>
        <v>130</v>
      </c>
      <c r="J448" s="30"/>
      <c r="BC448"/>
    </row>
    <row r="449" spans="1:55" x14ac:dyDescent="0.25">
      <c r="B449" s="1"/>
      <c r="C449" s="12"/>
      <c r="D449" s="12"/>
      <c r="E449" s="12"/>
      <c r="F449" s="1"/>
      <c r="G449" s="1"/>
      <c r="H449" s="28"/>
      <c r="I449" s="29">
        <f t="shared" si="7"/>
        <v>0</v>
      </c>
      <c r="J449" s="30"/>
      <c r="BC449"/>
    </row>
    <row r="450" spans="1:55" x14ac:dyDescent="0.25">
      <c r="B450" s="1"/>
      <c r="C450" s="12"/>
      <c r="D450" s="12"/>
      <c r="E450" s="12"/>
      <c r="F450" s="1"/>
      <c r="G450" s="1"/>
      <c r="H450" s="28"/>
      <c r="I450" s="29">
        <f t="shared" si="7"/>
        <v>0</v>
      </c>
      <c r="J450" s="30"/>
      <c r="BC450"/>
    </row>
    <row r="451" spans="1:55" ht="15.75" x14ac:dyDescent="0.25">
      <c r="A451" s="26">
        <v>34</v>
      </c>
      <c r="B451" s="1"/>
      <c r="C451" s="9" t="s">
        <v>39</v>
      </c>
      <c r="D451" s="9">
        <v>60</v>
      </c>
      <c r="E451" s="9" t="s">
        <v>289</v>
      </c>
      <c r="F451" s="25" t="s">
        <v>205</v>
      </c>
      <c r="G451" s="1">
        <v>8</v>
      </c>
      <c r="H451" s="28"/>
      <c r="I451" s="29">
        <f t="shared" si="7"/>
        <v>0</v>
      </c>
      <c r="J451" s="30"/>
      <c r="BC451"/>
    </row>
    <row r="452" spans="1:55" ht="15.75" x14ac:dyDescent="0.25">
      <c r="B452" s="1"/>
      <c r="C452" s="9" t="s">
        <v>39</v>
      </c>
      <c r="D452" s="9">
        <v>60</v>
      </c>
      <c r="E452" s="9" t="s">
        <v>290</v>
      </c>
      <c r="F452" s="25" t="s">
        <v>205</v>
      </c>
      <c r="G452" s="1">
        <v>8.1999999999999993</v>
      </c>
      <c r="H452" s="28"/>
      <c r="I452" s="29">
        <f t="shared" si="7"/>
        <v>0</v>
      </c>
      <c r="J452" s="30"/>
      <c r="BC452"/>
    </row>
    <row r="453" spans="1:55" ht="15.75" x14ac:dyDescent="0.25">
      <c r="B453" s="1"/>
      <c r="C453" s="9" t="s">
        <v>70</v>
      </c>
      <c r="D453" s="9">
        <v>30</v>
      </c>
      <c r="E453" s="9" t="s">
        <v>332</v>
      </c>
      <c r="F453" s="25" t="s">
        <v>201</v>
      </c>
      <c r="G453" s="1">
        <v>10.11</v>
      </c>
      <c r="H453" s="28"/>
      <c r="I453" s="29">
        <f t="shared" si="7"/>
        <v>0</v>
      </c>
      <c r="J453" s="30"/>
      <c r="BC453"/>
    </row>
    <row r="454" spans="1:55" ht="15.75" x14ac:dyDescent="0.25">
      <c r="B454" s="1"/>
      <c r="C454" s="9" t="s">
        <v>45</v>
      </c>
      <c r="D454" s="9">
        <v>30</v>
      </c>
      <c r="E454" s="9" t="s">
        <v>370</v>
      </c>
      <c r="F454" s="25" t="s">
        <v>201</v>
      </c>
      <c r="G454" s="1">
        <v>17</v>
      </c>
      <c r="H454" s="28"/>
      <c r="I454" s="29">
        <f t="shared" si="7"/>
        <v>0</v>
      </c>
      <c r="J454" s="30"/>
      <c r="BC454"/>
    </row>
    <row r="455" spans="1:55" ht="15.75" x14ac:dyDescent="0.25">
      <c r="B455" s="1"/>
      <c r="C455" s="9" t="s">
        <v>55</v>
      </c>
      <c r="D455" s="9">
        <v>60</v>
      </c>
      <c r="E455" s="9" t="s">
        <v>528</v>
      </c>
      <c r="F455" s="25" t="s">
        <v>201</v>
      </c>
      <c r="G455" s="1">
        <v>11.68</v>
      </c>
      <c r="H455" s="28">
        <v>10.51</v>
      </c>
      <c r="I455" s="29">
        <f t="shared" si="7"/>
        <v>10.51</v>
      </c>
      <c r="J455" s="30"/>
      <c r="BC455"/>
    </row>
    <row r="456" spans="1:55" ht="15.75" x14ac:dyDescent="0.25">
      <c r="B456" s="1"/>
      <c r="C456" s="9" t="s">
        <v>57</v>
      </c>
      <c r="D456" s="9">
        <v>60</v>
      </c>
      <c r="E456" s="9" t="s">
        <v>601</v>
      </c>
      <c r="F456" s="25" t="s">
        <v>201</v>
      </c>
      <c r="G456" s="1">
        <v>20</v>
      </c>
      <c r="H456" s="28">
        <v>15</v>
      </c>
      <c r="I456" s="29">
        <f t="shared" si="7"/>
        <v>15</v>
      </c>
      <c r="J456" s="30"/>
      <c r="BC456"/>
    </row>
    <row r="457" spans="1:55" ht="15.75" x14ac:dyDescent="0.25">
      <c r="B457" s="1"/>
      <c r="C457" s="9" t="s">
        <v>58</v>
      </c>
      <c r="D457" s="9">
        <v>60</v>
      </c>
      <c r="E457" s="9" t="s">
        <v>548</v>
      </c>
      <c r="F457" s="25" t="s">
        <v>205</v>
      </c>
      <c r="G457" s="1">
        <v>7.88</v>
      </c>
      <c r="H457" s="28">
        <v>7.88</v>
      </c>
      <c r="I457" s="29">
        <f t="shared" si="7"/>
        <v>7.88</v>
      </c>
      <c r="J457" s="30"/>
      <c r="BC457"/>
    </row>
    <row r="458" spans="1:55" ht="15.75" x14ac:dyDescent="0.25">
      <c r="B458" s="1"/>
      <c r="C458" s="9" t="s">
        <v>58</v>
      </c>
      <c r="D458" s="9">
        <v>60</v>
      </c>
      <c r="E458" s="9" t="s">
        <v>549</v>
      </c>
      <c r="F458" s="25" t="s">
        <v>205</v>
      </c>
      <c r="G458" s="1">
        <v>13.38</v>
      </c>
      <c r="H458" s="28">
        <v>13.38</v>
      </c>
      <c r="I458" s="29">
        <f t="shared" si="7"/>
        <v>13.38</v>
      </c>
      <c r="J458" s="30"/>
      <c r="BC458"/>
    </row>
    <row r="459" spans="1:55" ht="15.75" x14ac:dyDescent="0.25">
      <c r="B459" s="1"/>
      <c r="C459" s="9" t="s">
        <v>59</v>
      </c>
      <c r="D459" s="9">
        <v>60</v>
      </c>
      <c r="E459" s="9" t="s">
        <v>626</v>
      </c>
      <c r="F459" s="25" t="s">
        <v>201</v>
      </c>
      <c r="G459" s="3">
        <v>12</v>
      </c>
      <c r="H459" s="28"/>
      <c r="I459" s="29">
        <f t="shared" si="7"/>
        <v>0</v>
      </c>
      <c r="J459" s="30"/>
      <c r="BC459"/>
    </row>
    <row r="460" spans="1:55" ht="15.75" x14ac:dyDescent="0.25">
      <c r="B460" s="1"/>
      <c r="C460" s="9" t="s">
        <v>59</v>
      </c>
      <c r="D460" s="9">
        <v>60</v>
      </c>
      <c r="E460" s="9" t="s">
        <v>627</v>
      </c>
      <c r="F460" s="25" t="s">
        <v>201</v>
      </c>
      <c r="G460" s="3">
        <v>14</v>
      </c>
      <c r="H460" s="28"/>
      <c r="I460" s="29">
        <f t="shared" si="7"/>
        <v>0</v>
      </c>
      <c r="J460" s="30"/>
      <c r="BC460"/>
    </row>
    <row r="461" spans="1:55" ht="15.75" x14ac:dyDescent="0.25">
      <c r="B461" s="1"/>
      <c r="C461" s="9" t="s">
        <v>60</v>
      </c>
      <c r="D461" s="9">
        <v>60</v>
      </c>
      <c r="E461" s="9" t="s">
        <v>640</v>
      </c>
      <c r="F461" s="25" t="s">
        <v>201</v>
      </c>
      <c r="G461" s="1">
        <v>45</v>
      </c>
      <c r="H461" s="28"/>
      <c r="I461" s="29">
        <f t="shared" si="7"/>
        <v>0</v>
      </c>
      <c r="J461" s="30"/>
      <c r="BC461"/>
    </row>
    <row r="462" spans="1:55" x14ac:dyDescent="0.25">
      <c r="B462" s="1"/>
      <c r="C462" s="12"/>
      <c r="D462" s="12"/>
      <c r="E462" s="12"/>
      <c r="F462" s="1"/>
      <c r="G462" s="1"/>
      <c r="H462" s="28"/>
      <c r="I462" s="29">
        <f t="shared" si="7"/>
        <v>0</v>
      </c>
      <c r="J462" s="30"/>
      <c r="BC462"/>
    </row>
    <row r="463" spans="1:55" x14ac:dyDescent="0.25">
      <c r="B463" s="1"/>
      <c r="C463" s="12"/>
      <c r="D463" s="12"/>
      <c r="E463" s="12"/>
      <c r="F463" s="1"/>
      <c r="G463" s="1"/>
      <c r="H463" s="28"/>
      <c r="I463" s="29">
        <f t="shared" si="7"/>
        <v>0</v>
      </c>
      <c r="J463" s="30"/>
      <c r="BC463"/>
    </row>
    <row r="464" spans="1:55" ht="15.75" x14ac:dyDescent="0.25">
      <c r="A464" s="26">
        <v>35</v>
      </c>
      <c r="B464" s="1"/>
      <c r="C464" s="9" t="s">
        <v>35</v>
      </c>
      <c r="D464" s="9">
        <v>60</v>
      </c>
      <c r="E464" s="9" t="s">
        <v>232</v>
      </c>
      <c r="F464" s="25" t="s">
        <v>196</v>
      </c>
      <c r="G464" s="1">
        <v>11.75</v>
      </c>
      <c r="H464" s="28"/>
      <c r="I464" s="29">
        <f t="shared" si="7"/>
        <v>0</v>
      </c>
      <c r="J464" s="30"/>
      <c r="BC464"/>
    </row>
    <row r="465" spans="1:55" ht="15.75" x14ac:dyDescent="0.25">
      <c r="B465" s="1"/>
      <c r="C465" s="9" t="s">
        <v>36</v>
      </c>
      <c r="D465" s="9">
        <v>60</v>
      </c>
      <c r="E465" s="9" t="s">
        <v>261</v>
      </c>
      <c r="F465" s="25" t="s">
        <v>196</v>
      </c>
      <c r="G465" s="1">
        <v>17</v>
      </c>
      <c r="H465" s="28">
        <v>6.9</v>
      </c>
      <c r="I465" s="29">
        <f t="shared" ref="I465:I528" si="8">H465</f>
        <v>6.9</v>
      </c>
      <c r="J465" s="30"/>
      <c r="BC465"/>
    </row>
    <row r="466" spans="1:55" ht="15.75" x14ac:dyDescent="0.25">
      <c r="B466" s="1"/>
      <c r="C466" s="9" t="s">
        <v>48</v>
      </c>
      <c r="D466" s="9">
        <v>60</v>
      </c>
      <c r="E466" s="9" t="s">
        <v>453</v>
      </c>
      <c r="F466" s="25" t="s">
        <v>196</v>
      </c>
      <c r="G466" s="1">
        <v>25</v>
      </c>
      <c r="H466" s="28">
        <v>6.3</v>
      </c>
      <c r="I466" s="29">
        <f t="shared" si="8"/>
        <v>6.3</v>
      </c>
      <c r="J466" s="30"/>
      <c r="BC466"/>
    </row>
    <row r="467" spans="1:55" x14ac:dyDescent="0.25">
      <c r="B467" s="1"/>
      <c r="C467" s="12"/>
      <c r="D467" s="12"/>
      <c r="E467" s="12"/>
      <c r="F467" s="1"/>
      <c r="G467" s="1"/>
      <c r="H467" s="28"/>
      <c r="I467" s="29">
        <f t="shared" si="8"/>
        <v>0</v>
      </c>
      <c r="J467" s="30"/>
      <c r="BC467"/>
    </row>
    <row r="468" spans="1:55" x14ac:dyDescent="0.25">
      <c r="B468" s="1"/>
      <c r="C468" s="12"/>
      <c r="D468" s="12"/>
      <c r="E468" s="12"/>
      <c r="F468" s="1"/>
      <c r="G468" s="1"/>
      <c r="H468" s="28"/>
      <c r="I468" s="29">
        <f t="shared" si="8"/>
        <v>0</v>
      </c>
      <c r="J468" s="30"/>
      <c r="BC468"/>
    </row>
    <row r="469" spans="1:55" ht="15.75" x14ac:dyDescent="0.25">
      <c r="A469" s="26">
        <v>36</v>
      </c>
      <c r="B469" s="1"/>
      <c r="C469" s="9" t="s">
        <v>35</v>
      </c>
      <c r="D469" s="9">
        <v>60</v>
      </c>
      <c r="E469" s="9" t="s">
        <v>233</v>
      </c>
      <c r="F469" s="25" t="s">
        <v>234</v>
      </c>
      <c r="G469" s="1">
        <v>2.79</v>
      </c>
      <c r="H469" s="28"/>
      <c r="I469" s="29">
        <f t="shared" si="8"/>
        <v>0</v>
      </c>
      <c r="J469" s="30"/>
      <c r="BC469"/>
    </row>
    <row r="470" spans="1:55" ht="15.75" x14ac:dyDescent="0.25">
      <c r="B470" s="1"/>
      <c r="C470" s="9" t="s">
        <v>45</v>
      </c>
      <c r="D470" s="9">
        <v>30</v>
      </c>
      <c r="E470" s="9" t="s">
        <v>371</v>
      </c>
      <c r="F470" s="25" t="s">
        <v>234</v>
      </c>
      <c r="G470" s="1">
        <v>3.75</v>
      </c>
      <c r="H470" s="28"/>
      <c r="I470" s="29">
        <f t="shared" si="8"/>
        <v>0</v>
      </c>
      <c r="J470" s="30"/>
      <c r="BC470"/>
    </row>
    <row r="471" spans="1:55" ht="15.75" x14ac:dyDescent="0.25">
      <c r="B471" s="1"/>
      <c r="C471" s="9" t="s">
        <v>19</v>
      </c>
      <c r="D471" s="9">
        <v>60</v>
      </c>
      <c r="E471" s="9" t="s">
        <v>385</v>
      </c>
      <c r="F471" s="25" t="s">
        <v>234</v>
      </c>
      <c r="G471" s="1">
        <v>3</v>
      </c>
      <c r="H471" s="28">
        <v>2</v>
      </c>
      <c r="I471" s="29">
        <f t="shared" si="8"/>
        <v>2</v>
      </c>
      <c r="J471" s="30"/>
      <c r="BC471"/>
    </row>
    <row r="472" spans="1:55" ht="15.75" x14ac:dyDescent="0.25">
      <c r="B472" s="1"/>
      <c r="C472" s="9" t="s">
        <v>46</v>
      </c>
      <c r="D472" s="9">
        <v>60</v>
      </c>
      <c r="E472" s="9" t="s">
        <v>403</v>
      </c>
      <c r="F472" s="25" t="s">
        <v>234</v>
      </c>
      <c r="G472" s="1">
        <v>2.79</v>
      </c>
      <c r="H472" s="28">
        <v>2.2000000000000002</v>
      </c>
      <c r="I472" s="29">
        <f t="shared" si="8"/>
        <v>2.2000000000000002</v>
      </c>
      <c r="J472" s="30"/>
      <c r="BC472"/>
    </row>
    <row r="473" spans="1:55" ht="15.75" x14ac:dyDescent="0.25">
      <c r="B473" s="1"/>
      <c r="C473" s="9" t="s">
        <v>47</v>
      </c>
      <c r="D473" s="9">
        <v>60</v>
      </c>
      <c r="E473" s="9" t="s">
        <v>371</v>
      </c>
      <c r="F473" s="25" t="s">
        <v>234</v>
      </c>
      <c r="G473" s="1">
        <v>2.54</v>
      </c>
      <c r="H473" s="28">
        <v>2.4500000000000002</v>
      </c>
      <c r="I473" s="29">
        <f t="shared" si="8"/>
        <v>2.4500000000000002</v>
      </c>
      <c r="J473" s="30"/>
      <c r="BC473"/>
    </row>
    <row r="474" spans="1:55" ht="15.75" x14ac:dyDescent="0.25">
      <c r="B474" s="1"/>
      <c r="C474" s="9" t="s">
        <v>48</v>
      </c>
      <c r="D474" s="9">
        <v>60</v>
      </c>
      <c r="E474" s="9" t="s">
        <v>371</v>
      </c>
      <c r="F474" s="25" t="s">
        <v>234</v>
      </c>
      <c r="G474" s="1">
        <v>3.5</v>
      </c>
      <c r="H474" s="28">
        <v>3.5</v>
      </c>
      <c r="I474" s="29">
        <f t="shared" si="8"/>
        <v>3.5</v>
      </c>
      <c r="J474" s="30"/>
      <c r="BC474"/>
    </row>
    <row r="475" spans="1:55" ht="15.75" x14ac:dyDescent="0.25">
      <c r="B475" s="1"/>
      <c r="C475" s="9" t="s">
        <v>50</v>
      </c>
      <c r="D475" s="9">
        <v>60</v>
      </c>
      <c r="E475" s="9" t="s">
        <v>489</v>
      </c>
      <c r="F475" s="25" t="s">
        <v>234</v>
      </c>
      <c r="G475" s="1">
        <v>2.92</v>
      </c>
      <c r="H475" s="28">
        <v>2.5</v>
      </c>
      <c r="I475" s="29">
        <f t="shared" si="8"/>
        <v>2.5</v>
      </c>
      <c r="J475" s="30"/>
      <c r="BC475"/>
    </row>
    <row r="476" spans="1:55" ht="15.75" x14ac:dyDescent="0.25">
      <c r="B476" s="1"/>
      <c r="C476" s="9" t="s">
        <v>57</v>
      </c>
      <c r="D476" s="9">
        <v>60</v>
      </c>
      <c r="E476" s="9" t="s">
        <v>371</v>
      </c>
      <c r="F476" s="25" t="s">
        <v>234</v>
      </c>
      <c r="G476" s="1">
        <v>3</v>
      </c>
      <c r="H476" s="28">
        <v>2.5</v>
      </c>
      <c r="I476" s="29">
        <f t="shared" si="8"/>
        <v>2.5</v>
      </c>
      <c r="J476" s="30"/>
      <c r="BC476"/>
    </row>
    <row r="477" spans="1:55" ht="15.75" x14ac:dyDescent="0.25">
      <c r="B477" s="1"/>
      <c r="C477" s="9" t="s">
        <v>58</v>
      </c>
      <c r="D477" s="9">
        <v>60</v>
      </c>
      <c r="E477" s="9" t="s">
        <v>550</v>
      </c>
      <c r="F477" s="25" t="s">
        <v>234</v>
      </c>
      <c r="G477" s="1">
        <v>3.5</v>
      </c>
      <c r="H477" s="28">
        <v>3.5</v>
      </c>
      <c r="I477" s="29">
        <f t="shared" si="8"/>
        <v>3.5</v>
      </c>
      <c r="J477" s="30"/>
      <c r="BC477"/>
    </row>
    <row r="478" spans="1:55" ht="15.75" x14ac:dyDescent="0.25">
      <c r="B478" s="1"/>
      <c r="C478" s="9" t="s">
        <v>60</v>
      </c>
      <c r="D478" s="9">
        <v>60</v>
      </c>
      <c r="E478" s="9" t="s">
        <v>371</v>
      </c>
      <c r="F478" s="25" t="s">
        <v>234</v>
      </c>
      <c r="G478" s="1">
        <v>5.5</v>
      </c>
      <c r="H478" s="28"/>
      <c r="I478" s="29">
        <f t="shared" si="8"/>
        <v>0</v>
      </c>
      <c r="J478" s="30"/>
      <c r="BC478"/>
    </row>
    <row r="479" spans="1:55" x14ac:dyDescent="0.25">
      <c r="B479" s="1"/>
      <c r="C479" s="12"/>
      <c r="D479" s="12"/>
      <c r="E479" s="12"/>
      <c r="F479" s="1"/>
      <c r="G479" s="1"/>
      <c r="H479" s="28"/>
      <c r="I479" s="29">
        <f t="shared" si="8"/>
        <v>0</v>
      </c>
      <c r="J479" s="30"/>
      <c r="BC479"/>
    </row>
    <row r="480" spans="1:55" x14ac:dyDescent="0.25">
      <c r="B480" s="1"/>
      <c r="C480" s="12"/>
      <c r="D480" s="12"/>
      <c r="E480" s="12"/>
      <c r="F480" s="1"/>
      <c r="G480" s="1"/>
      <c r="H480" s="28"/>
      <c r="I480" s="29">
        <f t="shared" si="8"/>
        <v>0</v>
      </c>
      <c r="J480" s="30"/>
      <c r="BC480"/>
    </row>
    <row r="481" spans="1:55" ht="15.75" x14ac:dyDescent="0.25">
      <c r="A481" s="26">
        <v>37</v>
      </c>
      <c r="B481" s="1"/>
      <c r="C481" s="9" t="s">
        <v>35</v>
      </c>
      <c r="D481" s="9">
        <v>60</v>
      </c>
      <c r="E481" s="9" t="s">
        <v>235</v>
      </c>
      <c r="F481" s="25" t="s">
        <v>236</v>
      </c>
      <c r="G481" s="12">
        <v>38.020000000000003</v>
      </c>
      <c r="H481" s="28"/>
      <c r="I481" s="29">
        <f t="shared" si="8"/>
        <v>0</v>
      </c>
      <c r="J481" s="30"/>
      <c r="BC481"/>
    </row>
    <row r="482" spans="1:55" ht="15.75" x14ac:dyDescent="0.25">
      <c r="B482" s="1"/>
      <c r="C482" s="9" t="s">
        <v>35</v>
      </c>
      <c r="D482" s="9">
        <v>60</v>
      </c>
      <c r="E482" s="9" t="s">
        <v>237</v>
      </c>
      <c r="F482" s="25" t="s">
        <v>238</v>
      </c>
      <c r="G482" s="12">
        <v>28.43</v>
      </c>
      <c r="H482" s="28"/>
      <c r="I482" s="29">
        <f t="shared" si="8"/>
        <v>0</v>
      </c>
      <c r="J482" s="30"/>
      <c r="BC482"/>
    </row>
    <row r="483" spans="1:55" ht="15.75" x14ac:dyDescent="0.25">
      <c r="B483" s="1"/>
      <c r="C483" s="9" t="s">
        <v>36</v>
      </c>
      <c r="D483" s="9">
        <v>60</v>
      </c>
      <c r="E483" s="9" t="s">
        <v>264</v>
      </c>
      <c r="F483" s="25" t="s">
        <v>234</v>
      </c>
      <c r="G483" s="1">
        <v>0.09</v>
      </c>
      <c r="H483" s="28">
        <v>0.06</v>
      </c>
      <c r="I483" s="29">
        <f t="shared" si="8"/>
        <v>0.06</v>
      </c>
      <c r="J483" s="30"/>
      <c r="BC483"/>
    </row>
    <row r="484" spans="1:55" ht="15.75" x14ac:dyDescent="0.25">
      <c r="B484" s="1"/>
      <c r="C484" s="9" t="s">
        <v>44</v>
      </c>
      <c r="D484" s="9">
        <v>60</v>
      </c>
      <c r="E484" s="9" t="s">
        <v>363</v>
      </c>
      <c r="F484" s="25" t="s">
        <v>234</v>
      </c>
      <c r="G484" s="1">
        <v>7.0000000000000007E-2</v>
      </c>
      <c r="H484" s="28">
        <v>0.06</v>
      </c>
      <c r="I484" s="29">
        <f t="shared" si="8"/>
        <v>0.06</v>
      </c>
      <c r="J484" s="30"/>
      <c r="BC484"/>
    </row>
    <row r="485" spans="1:55" ht="15.75" x14ac:dyDescent="0.25">
      <c r="B485" s="1"/>
      <c r="C485" s="9" t="s">
        <v>46</v>
      </c>
      <c r="D485" s="9">
        <v>60</v>
      </c>
      <c r="E485" s="9" t="s">
        <v>404</v>
      </c>
      <c r="F485" s="25" t="s">
        <v>234</v>
      </c>
      <c r="G485" s="1">
        <v>0.11</v>
      </c>
      <c r="H485" s="28">
        <v>0.11</v>
      </c>
      <c r="I485" s="29">
        <f t="shared" si="8"/>
        <v>0.11</v>
      </c>
      <c r="J485" s="30"/>
      <c r="BC485"/>
    </row>
    <row r="486" spans="1:55" ht="15.75" x14ac:dyDescent="0.25">
      <c r="B486" s="1"/>
      <c r="C486" s="9" t="s">
        <v>47</v>
      </c>
      <c r="D486" s="9">
        <v>60</v>
      </c>
      <c r="E486" s="9" t="s">
        <v>430</v>
      </c>
      <c r="F486" s="25" t="s">
        <v>236</v>
      </c>
      <c r="G486" s="1">
        <v>39.82</v>
      </c>
      <c r="H486" s="28">
        <v>28</v>
      </c>
      <c r="I486" s="29">
        <f t="shared" si="8"/>
        <v>28</v>
      </c>
      <c r="J486" s="30"/>
      <c r="BC486"/>
    </row>
    <row r="487" spans="1:55" ht="15.75" x14ac:dyDescent="0.25">
      <c r="B487" s="1"/>
      <c r="C487" s="9" t="s">
        <v>50</v>
      </c>
      <c r="D487" s="9">
        <v>60</v>
      </c>
      <c r="E487" s="9" t="s">
        <v>488</v>
      </c>
      <c r="F487" s="25" t="s">
        <v>238</v>
      </c>
      <c r="G487" s="1">
        <v>27.79</v>
      </c>
      <c r="H487" s="28">
        <v>27.79</v>
      </c>
      <c r="I487" s="29">
        <f t="shared" si="8"/>
        <v>27.79</v>
      </c>
      <c r="J487" s="30"/>
      <c r="BC487"/>
    </row>
    <row r="488" spans="1:55" ht="15.75" x14ac:dyDescent="0.25">
      <c r="B488" s="1"/>
      <c r="C488" s="9" t="s">
        <v>51</v>
      </c>
      <c r="D488" s="9">
        <v>60</v>
      </c>
      <c r="E488" s="9" t="s">
        <v>510</v>
      </c>
      <c r="F488" s="25" t="s">
        <v>234</v>
      </c>
      <c r="G488" s="1">
        <v>0.06</v>
      </c>
      <c r="H488" s="28"/>
      <c r="I488" s="29">
        <f t="shared" si="8"/>
        <v>0</v>
      </c>
      <c r="J488" s="30"/>
      <c r="BC488"/>
    </row>
    <row r="489" spans="1:55" ht="15.75" x14ac:dyDescent="0.25">
      <c r="B489" s="1"/>
      <c r="C489" s="9" t="s">
        <v>20</v>
      </c>
      <c r="D489" s="9">
        <v>60</v>
      </c>
      <c r="E489" s="9" t="s">
        <v>574</v>
      </c>
      <c r="F489" s="25" t="s">
        <v>238</v>
      </c>
      <c r="G489" s="1">
        <v>10.050000000000001</v>
      </c>
      <c r="H489" s="28"/>
      <c r="I489" s="29">
        <f t="shared" si="8"/>
        <v>0</v>
      </c>
      <c r="J489" s="30"/>
      <c r="BC489"/>
    </row>
    <row r="490" spans="1:55" ht="15.75" x14ac:dyDescent="0.25">
      <c r="B490" s="1"/>
      <c r="C490" s="9" t="s">
        <v>57</v>
      </c>
      <c r="D490" s="9">
        <v>60</v>
      </c>
      <c r="E490" s="9" t="s">
        <v>363</v>
      </c>
      <c r="F490" s="25" t="s">
        <v>234</v>
      </c>
      <c r="G490" s="1">
        <v>0.2</v>
      </c>
      <c r="H490" s="28">
        <v>0.06</v>
      </c>
      <c r="I490" s="29">
        <f t="shared" si="8"/>
        <v>0.06</v>
      </c>
      <c r="J490" s="30"/>
      <c r="BC490"/>
    </row>
    <row r="491" spans="1:55" ht="15.75" x14ac:dyDescent="0.25">
      <c r="B491" s="1"/>
      <c r="C491" s="9" t="s">
        <v>58</v>
      </c>
      <c r="D491" s="9">
        <v>60</v>
      </c>
      <c r="E491" s="9" t="s">
        <v>551</v>
      </c>
      <c r="F491" s="25" t="s">
        <v>238</v>
      </c>
      <c r="G491" s="1">
        <v>32.450000000000003</v>
      </c>
      <c r="H491" s="28">
        <v>32.450000000000003</v>
      </c>
      <c r="I491" s="29">
        <f t="shared" si="8"/>
        <v>32.450000000000003</v>
      </c>
      <c r="J491" s="30"/>
      <c r="BC491"/>
    </row>
    <row r="492" spans="1:55" ht="15.75" x14ac:dyDescent="0.25">
      <c r="B492" s="1"/>
      <c r="C492" s="9" t="s">
        <v>60</v>
      </c>
      <c r="D492" s="9">
        <v>60</v>
      </c>
      <c r="E492" s="9" t="s">
        <v>363</v>
      </c>
      <c r="F492" s="25" t="s">
        <v>238</v>
      </c>
      <c r="G492" s="1">
        <v>31</v>
      </c>
      <c r="H492" s="28"/>
      <c r="I492" s="29">
        <f t="shared" si="8"/>
        <v>0</v>
      </c>
      <c r="J492" s="30"/>
      <c r="BC492"/>
    </row>
    <row r="493" spans="1:55" x14ac:dyDescent="0.25">
      <c r="B493" s="1"/>
      <c r="C493" s="12"/>
      <c r="D493" s="12"/>
      <c r="E493" s="12"/>
      <c r="F493" s="1"/>
      <c r="G493" s="1"/>
      <c r="H493" s="28"/>
      <c r="I493" s="29">
        <f t="shared" si="8"/>
        <v>0</v>
      </c>
      <c r="J493" s="30"/>
      <c r="BC493"/>
    </row>
    <row r="494" spans="1:55" x14ac:dyDescent="0.25">
      <c r="B494" s="1"/>
      <c r="C494" s="12"/>
      <c r="D494" s="12"/>
      <c r="E494" s="12"/>
      <c r="F494" s="1"/>
      <c r="G494" s="1"/>
      <c r="H494" s="28"/>
      <c r="I494" s="29">
        <f t="shared" si="8"/>
        <v>0</v>
      </c>
      <c r="J494" s="30"/>
      <c r="BC494"/>
    </row>
    <row r="495" spans="1:55" ht="15.75" x14ac:dyDescent="0.25">
      <c r="A495" s="26">
        <v>38</v>
      </c>
      <c r="B495" s="1"/>
      <c r="C495" s="9" t="s">
        <v>46</v>
      </c>
      <c r="D495" s="9">
        <v>60</v>
      </c>
      <c r="E495" s="9" t="s">
        <v>405</v>
      </c>
      <c r="F495" s="25" t="s">
        <v>406</v>
      </c>
      <c r="G495" s="1">
        <v>0.35</v>
      </c>
      <c r="H495" s="28">
        <v>0.35</v>
      </c>
      <c r="I495" s="29">
        <f t="shared" si="8"/>
        <v>0.35</v>
      </c>
      <c r="J495" s="30"/>
      <c r="BC495"/>
    </row>
    <row r="496" spans="1:55" ht="15.75" x14ac:dyDescent="0.25">
      <c r="B496" s="1"/>
      <c r="C496" s="9" t="s">
        <v>47</v>
      </c>
      <c r="D496" s="9">
        <v>60</v>
      </c>
      <c r="E496" s="9" t="s">
        <v>431</v>
      </c>
      <c r="F496" s="25" t="s">
        <v>238</v>
      </c>
      <c r="G496" s="1">
        <v>24.45</v>
      </c>
      <c r="H496" s="28">
        <v>23</v>
      </c>
      <c r="I496" s="29">
        <f t="shared" si="8"/>
        <v>23</v>
      </c>
      <c r="J496" s="30"/>
      <c r="BC496"/>
    </row>
    <row r="497" spans="1:55" ht="15.75" x14ac:dyDescent="0.25">
      <c r="B497" s="1"/>
      <c r="C497" s="9" t="s">
        <v>50</v>
      </c>
      <c r="D497" s="9">
        <v>60</v>
      </c>
      <c r="E497" s="9" t="s">
        <v>431</v>
      </c>
      <c r="F497" s="25" t="s">
        <v>238</v>
      </c>
      <c r="G497" s="1">
        <v>23.62</v>
      </c>
      <c r="H497" s="28">
        <v>19.5</v>
      </c>
      <c r="I497" s="29">
        <f t="shared" si="8"/>
        <v>19.5</v>
      </c>
      <c r="J497" s="30"/>
      <c r="BC497"/>
    </row>
    <row r="498" spans="1:55" ht="15.75" x14ac:dyDescent="0.25">
      <c r="B498" s="1"/>
      <c r="C498" s="9" t="s">
        <v>20</v>
      </c>
      <c r="D498" s="9">
        <v>60</v>
      </c>
      <c r="E498" s="9" t="s">
        <v>518</v>
      </c>
      <c r="F498" s="25" t="s">
        <v>238</v>
      </c>
      <c r="G498" s="1">
        <v>10.050000000000001</v>
      </c>
      <c r="H498" s="28">
        <v>9.5</v>
      </c>
      <c r="I498" s="29">
        <f t="shared" si="8"/>
        <v>9.5</v>
      </c>
      <c r="J498" s="30"/>
      <c r="BC498"/>
    </row>
    <row r="499" spans="1:55" ht="15.75" x14ac:dyDescent="0.25">
      <c r="B499" s="1"/>
      <c r="C499" s="9" t="s">
        <v>57</v>
      </c>
      <c r="D499" s="9">
        <v>60</v>
      </c>
      <c r="E499" s="9" t="s">
        <v>431</v>
      </c>
      <c r="F499" s="25" t="s">
        <v>234</v>
      </c>
      <c r="G499" s="1">
        <v>0.2</v>
      </c>
      <c r="H499" s="28">
        <v>0.19</v>
      </c>
      <c r="I499" s="29">
        <f t="shared" si="8"/>
        <v>0.19</v>
      </c>
      <c r="J499" s="30"/>
      <c r="BC499"/>
    </row>
    <row r="500" spans="1:55" x14ac:dyDescent="0.25">
      <c r="B500" s="1"/>
      <c r="C500" s="12"/>
      <c r="D500" s="12"/>
      <c r="E500" s="12"/>
      <c r="F500" s="1"/>
      <c r="G500" s="1"/>
      <c r="H500" s="28"/>
      <c r="I500" s="29">
        <f t="shared" si="8"/>
        <v>0</v>
      </c>
      <c r="J500" s="30"/>
      <c r="BC500"/>
    </row>
    <row r="501" spans="1:55" x14ac:dyDescent="0.25">
      <c r="B501" s="1"/>
      <c r="C501" s="12"/>
      <c r="D501" s="12"/>
      <c r="E501" s="12"/>
      <c r="F501" s="1"/>
      <c r="G501" s="1"/>
      <c r="H501" s="28"/>
      <c r="I501" s="29">
        <f t="shared" si="8"/>
        <v>0</v>
      </c>
      <c r="J501" s="30"/>
      <c r="BC501"/>
    </row>
    <row r="502" spans="1:55" ht="15.75" x14ac:dyDescent="0.25">
      <c r="A502" s="26">
        <v>39</v>
      </c>
      <c r="B502" s="1"/>
      <c r="C502" s="9" t="s">
        <v>58</v>
      </c>
      <c r="D502" s="9">
        <v>60</v>
      </c>
      <c r="E502" s="9" t="s">
        <v>552</v>
      </c>
      <c r="F502" s="25" t="s">
        <v>234</v>
      </c>
      <c r="G502" s="1">
        <v>0.86</v>
      </c>
      <c r="H502" s="28">
        <v>0.86</v>
      </c>
      <c r="I502" s="29">
        <f t="shared" si="8"/>
        <v>0.86</v>
      </c>
      <c r="J502" s="30"/>
      <c r="BC502"/>
    </row>
    <row r="503" spans="1:55" x14ac:dyDescent="0.25">
      <c r="B503" s="1"/>
      <c r="C503" s="12"/>
      <c r="D503" s="12"/>
      <c r="E503" s="12"/>
      <c r="F503" s="1"/>
      <c r="G503" s="1"/>
      <c r="H503" s="28"/>
      <c r="I503" s="29">
        <f t="shared" si="8"/>
        <v>0</v>
      </c>
      <c r="J503" s="30"/>
      <c r="BC503"/>
    </row>
    <row r="504" spans="1:55" x14ac:dyDescent="0.25">
      <c r="B504" s="1"/>
      <c r="C504" s="12"/>
      <c r="D504" s="12"/>
      <c r="E504" s="12"/>
      <c r="F504" s="1"/>
      <c r="G504" s="1"/>
      <c r="H504" s="28"/>
      <c r="I504" s="29">
        <f t="shared" si="8"/>
        <v>0</v>
      </c>
      <c r="J504" s="30"/>
      <c r="BC504"/>
    </row>
    <row r="505" spans="1:55" ht="15.75" x14ac:dyDescent="0.25">
      <c r="A505" s="26">
        <v>40</v>
      </c>
      <c r="B505" s="1"/>
      <c r="C505" s="9" t="s">
        <v>58</v>
      </c>
      <c r="D505" s="9">
        <v>60</v>
      </c>
      <c r="E505" s="9" t="s">
        <v>553</v>
      </c>
      <c r="F505" s="25" t="s">
        <v>238</v>
      </c>
      <c r="G505" s="1">
        <v>185.63</v>
      </c>
      <c r="H505" s="28">
        <v>185.63</v>
      </c>
      <c r="I505" s="29">
        <f t="shared" si="8"/>
        <v>185.63</v>
      </c>
      <c r="J505" s="30"/>
      <c r="BC505"/>
    </row>
    <row r="506" spans="1:55" x14ac:dyDescent="0.25">
      <c r="B506" s="1"/>
      <c r="C506" s="12"/>
      <c r="D506" s="12"/>
      <c r="E506" s="12"/>
      <c r="F506" s="1"/>
      <c r="G506" s="1"/>
      <c r="H506" s="28"/>
      <c r="I506" s="29">
        <f t="shared" si="8"/>
        <v>0</v>
      </c>
      <c r="J506" s="30"/>
      <c r="BC506"/>
    </row>
    <row r="507" spans="1:55" x14ac:dyDescent="0.25">
      <c r="B507" s="1"/>
      <c r="C507" s="12"/>
      <c r="D507" s="12"/>
      <c r="E507" s="12"/>
      <c r="F507" s="1"/>
      <c r="G507" s="1"/>
      <c r="H507" s="28"/>
      <c r="I507" s="29">
        <f t="shared" si="8"/>
        <v>0</v>
      </c>
      <c r="J507" s="30"/>
      <c r="BC507"/>
    </row>
    <row r="508" spans="1:55" ht="15.75" x14ac:dyDescent="0.25">
      <c r="A508" s="26">
        <v>41</v>
      </c>
      <c r="B508" s="1"/>
      <c r="C508" s="9" t="s">
        <v>35</v>
      </c>
      <c r="D508" s="9">
        <v>60</v>
      </c>
      <c r="E508" s="9" t="s">
        <v>239</v>
      </c>
      <c r="F508" s="25" t="s">
        <v>240</v>
      </c>
      <c r="G508" s="1">
        <v>9.08</v>
      </c>
      <c r="H508" s="28"/>
      <c r="I508" s="29">
        <f t="shared" si="8"/>
        <v>0</v>
      </c>
      <c r="J508" s="30"/>
      <c r="BC508"/>
    </row>
    <row r="509" spans="1:55" ht="15.75" x14ac:dyDescent="0.25">
      <c r="B509" s="1"/>
      <c r="C509" s="9" t="s">
        <v>50</v>
      </c>
      <c r="D509" s="9">
        <v>60</v>
      </c>
      <c r="E509" s="9" t="s">
        <v>490</v>
      </c>
      <c r="F509" s="25" t="s">
        <v>240</v>
      </c>
      <c r="G509" s="1">
        <v>7.45</v>
      </c>
      <c r="H509" s="28">
        <v>6.4</v>
      </c>
      <c r="I509" s="29">
        <f t="shared" si="8"/>
        <v>6.4</v>
      </c>
      <c r="J509" s="30"/>
      <c r="BC509"/>
    </row>
    <row r="510" spans="1:55" ht="15.75" x14ac:dyDescent="0.25">
      <c r="B510" s="1"/>
      <c r="C510" s="9" t="s">
        <v>57</v>
      </c>
      <c r="D510" s="9">
        <v>60</v>
      </c>
      <c r="E510" s="9" t="s">
        <v>602</v>
      </c>
      <c r="F510" s="25" t="s">
        <v>603</v>
      </c>
      <c r="G510" s="1">
        <v>8</v>
      </c>
      <c r="H510" s="28">
        <v>7</v>
      </c>
      <c r="I510" s="29">
        <f t="shared" si="8"/>
        <v>7</v>
      </c>
      <c r="J510" s="30"/>
      <c r="BC510"/>
    </row>
    <row r="511" spans="1:55" ht="15.75" x14ac:dyDescent="0.25">
      <c r="B511" s="1"/>
      <c r="C511" s="9" t="s">
        <v>58</v>
      </c>
      <c r="D511" s="9">
        <v>60</v>
      </c>
      <c r="E511" s="9" t="s">
        <v>554</v>
      </c>
      <c r="F511" s="25" t="s">
        <v>240</v>
      </c>
      <c r="G511" s="1">
        <v>6.63</v>
      </c>
      <c r="H511" s="28">
        <v>6.63</v>
      </c>
      <c r="I511" s="29">
        <f t="shared" si="8"/>
        <v>6.63</v>
      </c>
      <c r="J511" s="30"/>
      <c r="BC511"/>
    </row>
    <row r="512" spans="1:55" x14ac:dyDescent="0.25">
      <c r="B512" s="1"/>
      <c r="C512" s="12"/>
      <c r="D512" s="12"/>
      <c r="E512" s="12"/>
      <c r="F512" s="1"/>
      <c r="G512" s="1"/>
      <c r="H512" s="28"/>
      <c r="I512" s="29">
        <f t="shared" si="8"/>
        <v>0</v>
      </c>
      <c r="J512" s="30"/>
      <c r="BC512"/>
    </row>
    <row r="513" spans="1:55" x14ac:dyDescent="0.25">
      <c r="B513" s="1"/>
      <c r="C513" s="12"/>
      <c r="D513" s="12"/>
      <c r="E513" s="12"/>
      <c r="F513" s="1"/>
      <c r="G513" s="1"/>
      <c r="H513" s="28"/>
      <c r="I513" s="29">
        <f t="shared" si="8"/>
        <v>0</v>
      </c>
      <c r="J513" s="30"/>
      <c r="BC513"/>
    </row>
    <row r="514" spans="1:55" ht="15.75" x14ac:dyDescent="0.25">
      <c r="A514" s="26">
        <v>42</v>
      </c>
      <c r="B514" s="1"/>
      <c r="C514" s="9" t="s">
        <v>19</v>
      </c>
      <c r="D514" s="9">
        <v>60</v>
      </c>
      <c r="E514" s="9" t="s">
        <v>386</v>
      </c>
      <c r="F514" s="25" t="s">
        <v>387</v>
      </c>
      <c r="G514" s="1">
        <v>7</v>
      </c>
      <c r="H514" s="28">
        <v>3.45</v>
      </c>
      <c r="I514" s="29">
        <f t="shared" si="8"/>
        <v>3.45</v>
      </c>
      <c r="J514" s="30"/>
      <c r="BC514"/>
    </row>
    <row r="515" spans="1:55" ht="15.75" x14ac:dyDescent="0.25">
      <c r="B515" s="1"/>
      <c r="C515" s="9" t="s">
        <v>50</v>
      </c>
      <c r="D515" s="9">
        <v>60</v>
      </c>
      <c r="E515" s="9" t="s">
        <v>491</v>
      </c>
      <c r="F515" s="25" t="s">
        <v>387</v>
      </c>
      <c r="G515" s="1">
        <v>7.45</v>
      </c>
      <c r="H515" s="28">
        <v>6.4</v>
      </c>
      <c r="I515" s="29">
        <f t="shared" si="8"/>
        <v>6.4</v>
      </c>
      <c r="J515" s="30"/>
      <c r="BC515"/>
    </row>
    <row r="516" spans="1:55" ht="15.75" x14ac:dyDescent="0.25">
      <c r="B516" s="1"/>
      <c r="C516" s="9" t="s">
        <v>57</v>
      </c>
      <c r="D516" s="9">
        <v>60</v>
      </c>
      <c r="E516" s="9" t="s">
        <v>604</v>
      </c>
      <c r="F516" s="25" t="s">
        <v>603</v>
      </c>
      <c r="G516" s="1">
        <v>8</v>
      </c>
      <c r="H516" s="28">
        <v>7</v>
      </c>
      <c r="I516" s="29">
        <f t="shared" si="8"/>
        <v>7</v>
      </c>
      <c r="J516" s="30"/>
      <c r="BC516"/>
    </row>
    <row r="517" spans="1:55" ht="15.75" x14ac:dyDescent="0.25">
      <c r="B517" s="1"/>
      <c r="C517" s="9" t="s">
        <v>62</v>
      </c>
      <c r="D517" s="9">
        <v>60</v>
      </c>
      <c r="E517" s="9" t="s">
        <v>523</v>
      </c>
      <c r="F517" s="25" t="s">
        <v>387</v>
      </c>
      <c r="G517" s="1">
        <v>5</v>
      </c>
      <c r="H517" s="28">
        <v>4.8499999999999996</v>
      </c>
      <c r="I517" s="29">
        <f t="shared" si="8"/>
        <v>4.8499999999999996</v>
      </c>
      <c r="J517" s="30"/>
      <c r="BC517"/>
    </row>
    <row r="518" spans="1:55" x14ac:dyDescent="0.25">
      <c r="B518" s="1"/>
      <c r="C518" s="12"/>
      <c r="D518" s="12"/>
      <c r="E518" s="12"/>
      <c r="F518" s="1"/>
      <c r="G518" s="1"/>
      <c r="H518" s="28"/>
      <c r="I518" s="29">
        <f t="shared" si="8"/>
        <v>0</v>
      </c>
      <c r="J518" s="30"/>
      <c r="BC518"/>
    </row>
    <row r="519" spans="1:55" x14ac:dyDescent="0.25">
      <c r="B519" s="1"/>
      <c r="C519" s="12"/>
      <c r="D519" s="12"/>
      <c r="E519" s="12"/>
      <c r="F519" s="1"/>
      <c r="G519" s="1"/>
      <c r="H519" s="28"/>
      <c r="I519" s="29">
        <f t="shared" si="8"/>
        <v>0</v>
      </c>
      <c r="J519" s="30"/>
      <c r="BC519"/>
    </row>
    <row r="520" spans="1:55" ht="15.75" x14ac:dyDescent="0.25">
      <c r="A520" s="26">
        <v>43</v>
      </c>
      <c r="B520" s="1"/>
      <c r="C520" s="9" t="s">
        <v>19</v>
      </c>
      <c r="D520" s="9">
        <v>60</v>
      </c>
      <c r="E520" s="9" t="s">
        <v>386</v>
      </c>
      <c r="F520" s="25" t="s">
        <v>387</v>
      </c>
      <c r="G520" s="1">
        <v>7</v>
      </c>
      <c r="H520" s="28">
        <v>3.45</v>
      </c>
      <c r="I520" s="29">
        <f t="shared" si="8"/>
        <v>3.45</v>
      </c>
      <c r="J520" s="30"/>
      <c r="BC520"/>
    </row>
    <row r="521" spans="1:55" ht="15.75" x14ac:dyDescent="0.25">
      <c r="B521" s="1"/>
      <c r="C521" s="9" t="s">
        <v>50</v>
      </c>
      <c r="D521" s="9">
        <v>60</v>
      </c>
      <c r="E521" s="9" t="s">
        <v>492</v>
      </c>
      <c r="F521" s="25" t="s">
        <v>387</v>
      </c>
      <c r="G521" s="1">
        <v>7.45</v>
      </c>
      <c r="H521" s="28">
        <v>6.4</v>
      </c>
      <c r="I521" s="29">
        <f t="shared" si="8"/>
        <v>6.4</v>
      </c>
      <c r="J521" s="30"/>
      <c r="BC521"/>
    </row>
    <row r="522" spans="1:55" ht="15.75" x14ac:dyDescent="0.25">
      <c r="B522" s="1"/>
      <c r="C522" s="9" t="s">
        <v>57</v>
      </c>
      <c r="D522" s="9">
        <v>60</v>
      </c>
      <c r="E522" s="9" t="s">
        <v>605</v>
      </c>
      <c r="F522" s="25" t="s">
        <v>603</v>
      </c>
      <c r="G522" s="1">
        <v>8</v>
      </c>
      <c r="H522" s="28">
        <v>7</v>
      </c>
      <c r="I522" s="29">
        <f t="shared" si="8"/>
        <v>7</v>
      </c>
      <c r="J522" s="30"/>
      <c r="BC522"/>
    </row>
    <row r="523" spans="1:55" ht="15.75" x14ac:dyDescent="0.25">
      <c r="B523" s="1"/>
      <c r="C523" s="9" t="s">
        <v>62</v>
      </c>
      <c r="D523" s="9">
        <v>60</v>
      </c>
      <c r="E523" s="9" t="s">
        <v>522</v>
      </c>
      <c r="F523" s="25" t="s">
        <v>387</v>
      </c>
      <c r="G523" s="1">
        <v>5</v>
      </c>
      <c r="H523" s="28">
        <v>4.8499999999999996</v>
      </c>
      <c r="I523" s="29">
        <f t="shared" si="8"/>
        <v>4.8499999999999996</v>
      </c>
      <c r="J523" s="30"/>
      <c r="BC523"/>
    </row>
    <row r="524" spans="1:55" x14ac:dyDescent="0.25">
      <c r="B524" s="1"/>
      <c r="C524" s="12"/>
      <c r="D524" s="12"/>
      <c r="E524" s="12"/>
      <c r="F524" s="1"/>
      <c r="G524" s="1"/>
      <c r="H524" s="28"/>
      <c r="I524" s="29">
        <f t="shared" si="8"/>
        <v>0</v>
      </c>
      <c r="J524" s="30"/>
      <c r="BC524"/>
    </row>
    <row r="525" spans="1:55" x14ac:dyDescent="0.25">
      <c r="B525" s="1"/>
      <c r="C525" s="12"/>
      <c r="D525" s="12"/>
      <c r="E525" s="12"/>
      <c r="F525" s="1"/>
      <c r="G525" s="1"/>
      <c r="H525" s="28"/>
      <c r="I525" s="29">
        <f t="shared" si="8"/>
        <v>0</v>
      </c>
      <c r="J525" s="30"/>
      <c r="BC525"/>
    </row>
    <row r="526" spans="1:55" ht="15.75" x14ac:dyDescent="0.25">
      <c r="A526" s="26">
        <v>44</v>
      </c>
      <c r="B526" s="1"/>
      <c r="C526" s="9" t="s">
        <v>19</v>
      </c>
      <c r="D526" s="9">
        <v>60</v>
      </c>
      <c r="E526" s="9" t="s">
        <v>386</v>
      </c>
      <c r="F526" s="25" t="s">
        <v>387</v>
      </c>
      <c r="G526" s="1">
        <v>7</v>
      </c>
      <c r="H526" s="28">
        <v>3.45</v>
      </c>
      <c r="I526" s="29">
        <f t="shared" si="8"/>
        <v>3.45</v>
      </c>
      <c r="J526" s="30"/>
      <c r="BC526"/>
    </row>
    <row r="527" spans="1:55" ht="15.75" x14ac:dyDescent="0.25">
      <c r="B527" s="1"/>
      <c r="C527" s="9" t="s">
        <v>50</v>
      </c>
      <c r="D527" s="9">
        <v>60</v>
      </c>
      <c r="E527" s="9" t="s">
        <v>493</v>
      </c>
      <c r="F527" s="25" t="s">
        <v>387</v>
      </c>
      <c r="G527" s="1">
        <v>7.45</v>
      </c>
      <c r="H527" s="28">
        <v>6.4</v>
      </c>
      <c r="I527" s="29">
        <f t="shared" si="8"/>
        <v>6.4</v>
      </c>
      <c r="J527" s="30"/>
      <c r="BC527"/>
    </row>
    <row r="528" spans="1:55" ht="15.75" x14ac:dyDescent="0.25">
      <c r="B528" s="1"/>
      <c r="C528" s="9" t="s">
        <v>57</v>
      </c>
      <c r="D528" s="9">
        <v>60</v>
      </c>
      <c r="E528" s="9" t="s">
        <v>606</v>
      </c>
      <c r="F528" s="25" t="s">
        <v>603</v>
      </c>
      <c r="G528" s="1">
        <v>8</v>
      </c>
      <c r="H528" s="28">
        <v>7</v>
      </c>
      <c r="I528" s="29">
        <f t="shared" si="8"/>
        <v>7</v>
      </c>
      <c r="J528" s="30"/>
      <c r="BC528"/>
    </row>
    <row r="529" spans="1:55" x14ac:dyDescent="0.25">
      <c r="B529" s="1"/>
      <c r="C529" s="12"/>
      <c r="D529" s="12"/>
      <c r="E529" s="12"/>
      <c r="F529" s="1"/>
      <c r="G529" s="1"/>
      <c r="H529" s="28"/>
      <c r="I529" s="29">
        <f t="shared" ref="I529:I592" si="9">H529</f>
        <v>0</v>
      </c>
      <c r="J529" s="30"/>
      <c r="BC529"/>
    </row>
    <row r="530" spans="1:55" x14ac:dyDescent="0.25">
      <c r="B530" s="1"/>
      <c r="C530" s="12"/>
      <c r="D530" s="12"/>
      <c r="E530" s="12"/>
      <c r="F530" s="1"/>
      <c r="G530" s="1"/>
      <c r="H530" s="28"/>
      <c r="I530" s="29">
        <f t="shared" si="9"/>
        <v>0</v>
      </c>
      <c r="J530" s="30"/>
      <c r="BC530"/>
    </row>
    <row r="531" spans="1:55" ht="15.75" x14ac:dyDescent="0.25">
      <c r="A531" s="26">
        <v>45</v>
      </c>
      <c r="B531" s="1"/>
      <c r="C531" s="9" t="s">
        <v>35</v>
      </c>
      <c r="D531" s="9">
        <v>60</v>
      </c>
      <c r="E531" s="9" t="s">
        <v>241</v>
      </c>
      <c r="F531" s="25" t="s">
        <v>238</v>
      </c>
      <c r="G531" s="1">
        <v>22.95</v>
      </c>
      <c r="H531" s="28"/>
      <c r="I531" s="29">
        <f t="shared" si="9"/>
        <v>0</v>
      </c>
      <c r="J531" s="30"/>
      <c r="BC531"/>
    </row>
    <row r="532" spans="1:55" ht="15.75" x14ac:dyDescent="0.25">
      <c r="B532" s="1"/>
      <c r="C532" s="9" t="s">
        <v>46</v>
      </c>
      <c r="D532" s="9">
        <v>60</v>
      </c>
      <c r="E532" s="9" t="s">
        <v>407</v>
      </c>
      <c r="F532" s="25" t="s">
        <v>234</v>
      </c>
      <c r="G532" s="1">
        <v>0.19</v>
      </c>
      <c r="H532" s="28">
        <v>0.17</v>
      </c>
      <c r="I532" s="29">
        <f t="shared" si="9"/>
        <v>0.17</v>
      </c>
      <c r="J532" s="30"/>
      <c r="BC532"/>
    </row>
    <row r="533" spans="1:55" ht="15.75" x14ac:dyDescent="0.25">
      <c r="B533" s="1"/>
      <c r="C533" s="9" t="s">
        <v>47</v>
      </c>
      <c r="D533" s="9">
        <v>60</v>
      </c>
      <c r="E533" s="9" t="s">
        <v>432</v>
      </c>
      <c r="F533" s="25" t="s">
        <v>433</v>
      </c>
      <c r="G533" s="1">
        <v>33.22</v>
      </c>
      <c r="H533" s="28">
        <v>32</v>
      </c>
      <c r="I533" s="29">
        <f t="shared" si="9"/>
        <v>32</v>
      </c>
      <c r="J533" s="30"/>
      <c r="BC533"/>
    </row>
    <row r="534" spans="1:55" ht="15.75" x14ac:dyDescent="0.25">
      <c r="B534" s="1"/>
      <c r="C534" s="9" t="s">
        <v>50</v>
      </c>
      <c r="D534" s="9">
        <v>60</v>
      </c>
      <c r="E534" s="9" t="s">
        <v>432</v>
      </c>
      <c r="F534" s="25" t="s">
        <v>234</v>
      </c>
      <c r="G534" s="1">
        <v>0.5</v>
      </c>
      <c r="H534" s="28">
        <v>0.5</v>
      </c>
      <c r="I534" s="29">
        <f t="shared" si="9"/>
        <v>0.5</v>
      </c>
      <c r="J534" s="30"/>
      <c r="BC534"/>
    </row>
    <row r="535" spans="1:55" ht="15.75" x14ac:dyDescent="0.25">
      <c r="B535" s="1"/>
      <c r="C535" s="9" t="s">
        <v>58</v>
      </c>
      <c r="D535" s="9">
        <v>60</v>
      </c>
      <c r="E535" s="9" t="s">
        <v>555</v>
      </c>
      <c r="F535" s="25" t="s">
        <v>238</v>
      </c>
      <c r="G535" s="1">
        <v>49.56</v>
      </c>
      <c r="H535" s="28">
        <v>49.56</v>
      </c>
      <c r="I535" s="29">
        <f t="shared" si="9"/>
        <v>49.56</v>
      </c>
      <c r="J535" s="30"/>
      <c r="BC535"/>
    </row>
    <row r="536" spans="1:55" ht="15.75" x14ac:dyDescent="0.25">
      <c r="B536" s="1"/>
      <c r="C536" s="9" t="s">
        <v>62</v>
      </c>
      <c r="D536" s="9">
        <v>60</v>
      </c>
      <c r="E536" s="9" t="s">
        <v>524</v>
      </c>
      <c r="F536" s="25" t="s">
        <v>238</v>
      </c>
      <c r="G536" s="1">
        <v>25.5</v>
      </c>
      <c r="H536" s="28">
        <v>25</v>
      </c>
      <c r="I536" s="29">
        <f t="shared" si="9"/>
        <v>25</v>
      </c>
      <c r="J536" s="30"/>
      <c r="BC536"/>
    </row>
    <row r="537" spans="1:55" x14ac:dyDescent="0.25">
      <c r="B537" s="1"/>
      <c r="C537" s="12"/>
      <c r="D537" s="12"/>
      <c r="E537" s="12"/>
      <c r="F537" s="1"/>
      <c r="G537" s="1"/>
      <c r="H537" s="28"/>
      <c r="I537" s="29">
        <f t="shared" si="9"/>
        <v>0</v>
      </c>
      <c r="J537" s="30"/>
      <c r="BC537"/>
    </row>
    <row r="538" spans="1:55" x14ac:dyDescent="0.25">
      <c r="B538" s="1"/>
      <c r="C538" s="12"/>
      <c r="D538" s="12"/>
      <c r="E538" s="12"/>
      <c r="F538" s="1"/>
      <c r="G538" s="1"/>
      <c r="H538" s="28"/>
      <c r="I538" s="29">
        <f t="shared" si="9"/>
        <v>0</v>
      </c>
      <c r="J538" s="30"/>
      <c r="BC538"/>
    </row>
    <row r="539" spans="1:55" ht="15.75" x14ac:dyDescent="0.25">
      <c r="A539" s="26">
        <v>46</v>
      </c>
      <c r="B539" s="1"/>
      <c r="C539" s="9" t="s">
        <v>35</v>
      </c>
      <c r="D539" s="9">
        <v>60</v>
      </c>
      <c r="E539" s="9" t="s">
        <v>242</v>
      </c>
      <c r="F539" s="25" t="s">
        <v>234</v>
      </c>
      <c r="G539" s="1">
        <v>13.26</v>
      </c>
      <c r="H539" s="28"/>
      <c r="I539" s="29">
        <f t="shared" si="9"/>
        <v>0</v>
      </c>
      <c r="J539" s="30"/>
      <c r="BC539"/>
    </row>
    <row r="540" spans="1:55" ht="15.75" x14ac:dyDescent="0.25">
      <c r="B540" s="1"/>
      <c r="C540" s="9" t="s">
        <v>46</v>
      </c>
      <c r="D540" s="9">
        <v>60</v>
      </c>
      <c r="E540" s="9" t="s">
        <v>408</v>
      </c>
      <c r="F540" s="25" t="s">
        <v>234</v>
      </c>
      <c r="G540" s="1">
        <v>7</v>
      </c>
      <c r="H540" s="28">
        <v>7</v>
      </c>
      <c r="I540" s="29">
        <f t="shared" si="9"/>
        <v>7</v>
      </c>
      <c r="J540" s="30"/>
      <c r="BC540"/>
    </row>
    <row r="541" spans="1:55" ht="15.75" x14ac:dyDescent="0.25">
      <c r="B541" s="1"/>
      <c r="C541" s="9" t="s">
        <v>47</v>
      </c>
      <c r="D541" s="9">
        <v>60</v>
      </c>
      <c r="E541" s="9" t="s">
        <v>434</v>
      </c>
      <c r="F541" s="25" t="s">
        <v>234</v>
      </c>
      <c r="G541" s="1">
        <v>5.08</v>
      </c>
      <c r="H541" s="28">
        <v>5.08</v>
      </c>
      <c r="I541" s="29">
        <f t="shared" si="9"/>
        <v>5.08</v>
      </c>
      <c r="J541" s="30"/>
      <c r="BC541"/>
    </row>
    <row r="542" spans="1:55" ht="15.75" x14ac:dyDescent="0.25">
      <c r="B542" s="1"/>
      <c r="C542" s="9" t="s">
        <v>50</v>
      </c>
      <c r="D542" s="9">
        <v>60</v>
      </c>
      <c r="E542" s="9" t="s">
        <v>434</v>
      </c>
      <c r="F542" s="25" t="s">
        <v>234</v>
      </c>
      <c r="G542" s="1">
        <v>2.29</v>
      </c>
      <c r="H542" s="28">
        <v>2.29</v>
      </c>
      <c r="I542" s="29">
        <f t="shared" si="9"/>
        <v>2.29</v>
      </c>
      <c r="J542" s="30"/>
      <c r="BC542"/>
    </row>
    <row r="543" spans="1:55" ht="15.75" x14ac:dyDescent="0.25">
      <c r="B543" s="1"/>
      <c r="C543" s="9" t="s">
        <v>58</v>
      </c>
      <c r="D543" s="9">
        <v>60</v>
      </c>
      <c r="E543" s="9" t="s">
        <v>556</v>
      </c>
      <c r="F543" s="25" t="s">
        <v>234</v>
      </c>
      <c r="G543" s="1">
        <v>12.4</v>
      </c>
      <c r="H543" s="28">
        <v>12.4</v>
      </c>
      <c r="I543" s="29">
        <f t="shared" si="9"/>
        <v>12.4</v>
      </c>
      <c r="J543" s="30"/>
      <c r="BC543"/>
    </row>
    <row r="544" spans="1:55" ht="15.75" x14ac:dyDescent="0.25">
      <c r="B544" s="1"/>
      <c r="C544" s="9" t="s">
        <v>62</v>
      </c>
      <c r="D544" s="9">
        <v>60</v>
      </c>
      <c r="E544" s="9" t="s">
        <v>525</v>
      </c>
      <c r="F544" s="25" t="s">
        <v>234</v>
      </c>
      <c r="G544" s="1">
        <v>6.05</v>
      </c>
      <c r="H544" s="28">
        <v>6</v>
      </c>
      <c r="I544" s="29">
        <f t="shared" si="9"/>
        <v>6</v>
      </c>
      <c r="J544" s="30"/>
      <c r="BC544"/>
    </row>
    <row r="545" spans="1:55" x14ac:dyDescent="0.25">
      <c r="B545" s="1"/>
      <c r="C545" s="12"/>
      <c r="D545" s="12"/>
      <c r="E545" s="12"/>
      <c r="F545" s="1"/>
      <c r="G545" s="1"/>
      <c r="H545" s="28"/>
      <c r="I545" s="29">
        <f t="shared" si="9"/>
        <v>0</v>
      </c>
      <c r="J545" s="30"/>
      <c r="BC545"/>
    </row>
    <row r="546" spans="1:55" x14ac:dyDescent="0.25">
      <c r="B546" s="1"/>
      <c r="C546" s="12"/>
      <c r="D546" s="12"/>
      <c r="E546" s="12"/>
      <c r="F546" s="1"/>
      <c r="G546" s="1"/>
      <c r="H546" s="28"/>
      <c r="I546" s="29">
        <f t="shared" si="9"/>
        <v>0</v>
      </c>
      <c r="J546" s="30"/>
      <c r="BC546"/>
    </row>
    <row r="547" spans="1:55" ht="15.75" x14ac:dyDescent="0.25">
      <c r="A547" s="26">
        <v>47</v>
      </c>
      <c r="B547" s="1"/>
      <c r="C547" s="9" t="s">
        <v>37</v>
      </c>
      <c r="D547" s="9">
        <v>0</v>
      </c>
      <c r="E547" s="9" t="s">
        <v>277</v>
      </c>
      <c r="F547" s="25"/>
      <c r="G547" s="1">
        <v>560</v>
      </c>
      <c r="H547" s="28"/>
      <c r="I547" s="29">
        <f t="shared" si="9"/>
        <v>0</v>
      </c>
      <c r="J547" s="30"/>
      <c r="BC547"/>
    </row>
    <row r="548" spans="1:55" ht="15.75" x14ac:dyDescent="0.25">
      <c r="B548" s="1"/>
      <c r="C548" s="9" t="s">
        <v>45</v>
      </c>
      <c r="D548" s="9">
        <v>30</v>
      </c>
      <c r="E548" s="9" t="s">
        <v>372</v>
      </c>
      <c r="F548" s="25"/>
      <c r="G548" s="1">
        <v>1450</v>
      </c>
      <c r="H548" s="28"/>
      <c r="I548" s="29">
        <f t="shared" si="9"/>
        <v>0</v>
      </c>
      <c r="J548" s="30"/>
      <c r="BC548"/>
    </row>
    <row r="549" spans="1:55" ht="15.75" x14ac:dyDescent="0.25">
      <c r="B549" s="1"/>
      <c r="C549" s="9" t="s">
        <v>48</v>
      </c>
      <c r="D549" s="9">
        <v>60</v>
      </c>
      <c r="E549" s="9" t="s">
        <v>454</v>
      </c>
      <c r="F549" s="25"/>
      <c r="G549" s="1">
        <v>950</v>
      </c>
      <c r="H549" s="28">
        <v>950</v>
      </c>
      <c r="I549" s="29">
        <f t="shared" si="9"/>
        <v>950</v>
      </c>
      <c r="J549" s="30"/>
      <c r="BC549"/>
    </row>
    <row r="550" spans="1:55" ht="15.75" x14ac:dyDescent="0.25">
      <c r="B550" s="1"/>
      <c r="C550" s="9" t="s">
        <v>58</v>
      </c>
      <c r="D550" s="9">
        <v>60</v>
      </c>
      <c r="E550" s="9" t="s">
        <v>557</v>
      </c>
      <c r="F550" s="25"/>
      <c r="G550" s="1">
        <v>1085.3699999999999</v>
      </c>
      <c r="H550" s="28">
        <v>1085.3699999999999</v>
      </c>
      <c r="I550" s="29">
        <f t="shared" si="9"/>
        <v>1085.3699999999999</v>
      </c>
      <c r="J550" s="30"/>
      <c r="BC550"/>
    </row>
    <row r="551" spans="1:55" ht="15.75" x14ac:dyDescent="0.25">
      <c r="B551" s="1"/>
      <c r="C551" s="9" t="s">
        <v>63</v>
      </c>
      <c r="D551" s="9">
        <v>30</v>
      </c>
      <c r="E551" s="9" t="s">
        <v>646</v>
      </c>
      <c r="F551" s="25"/>
      <c r="G551" s="1">
        <f>4874.5/5</f>
        <v>974.9</v>
      </c>
      <c r="H551" s="28"/>
      <c r="I551" s="29">
        <f t="shared" si="9"/>
        <v>0</v>
      </c>
      <c r="J551" s="30"/>
      <c r="BC551"/>
    </row>
    <row r="552" spans="1:55" x14ac:dyDescent="0.25">
      <c r="B552" s="1"/>
      <c r="C552" s="12"/>
      <c r="D552" s="12"/>
      <c r="E552" s="12"/>
      <c r="F552" s="1"/>
      <c r="G552" s="1"/>
      <c r="H552" s="28"/>
      <c r="I552" s="29">
        <f t="shared" si="9"/>
        <v>0</v>
      </c>
      <c r="J552" s="30"/>
      <c r="BC552"/>
    </row>
    <row r="553" spans="1:55" x14ac:dyDescent="0.25">
      <c r="B553" s="1"/>
      <c r="C553" s="12"/>
      <c r="D553" s="12"/>
      <c r="E553" s="12"/>
      <c r="F553" s="1"/>
      <c r="G553" s="1"/>
      <c r="H553" s="28"/>
      <c r="I553" s="29">
        <f t="shared" si="9"/>
        <v>0</v>
      </c>
      <c r="J553" s="30"/>
      <c r="BC553"/>
    </row>
    <row r="554" spans="1:55" ht="15.75" x14ac:dyDescent="0.25">
      <c r="A554" s="26">
        <v>48</v>
      </c>
      <c r="B554" s="1"/>
      <c r="C554" s="9" t="s">
        <v>46</v>
      </c>
      <c r="D554" s="9">
        <v>60</v>
      </c>
      <c r="E554" s="9" t="s">
        <v>409</v>
      </c>
      <c r="F554" s="25" t="s">
        <v>234</v>
      </c>
      <c r="G554" s="1">
        <v>41.2</v>
      </c>
      <c r="H554" s="28">
        <v>41.2</v>
      </c>
      <c r="I554" s="29">
        <f t="shared" si="9"/>
        <v>41.2</v>
      </c>
      <c r="J554" s="30"/>
      <c r="BC554"/>
    </row>
    <row r="555" spans="1:55" ht="15.75" x14ac:dyDescent="0.25">
      <c r="B555" s="1"/>
      <c r="C555" s="9" t="s">
        <v>46</v>
      </c>
      <c r="D555" s="9">
        <v>60</v>
      </c>
      <c r="E555" s="9" t="s">
        <v>409</v>
      </c>
      <c r="F555" s="25" t="s">
        <v>234</v>
      </c>
      <c r="G555" s="1">
        <v>37.299999999999997</v>
      </c>
      <c r="H555" s="28">
        <v>37.299999999999997</v>
      </c>
      <c r="I555" s="29">
        <f t="shared" si="9"/>
        <v>37.299999999999997</v>
      </c>
      <c r="J555" s="30"/>
      <c r="BC555"/>
    </row>
    <row r="556" spans="1:55" ht="15.75" x14ac:dyDescent="0.25">
      <c r="B556" s="1"/>
      <c r="C556" s="9" t="s">
        <v>50</v>
      </c>
      <c r="D556" s="9">
        <v>60</v>
      </c>
      <c r="E556" s="9" t="s">
        <v>494</v>
      </c>
      <c r="F556" s="25" t="s">
        <v>234</v>
      </c>
      <c r="G556" s="1">
        <v>25.2</v>
      </c>
      <c r="H556" s="28">
        <v>25.2</v>
      </c>
      <c r="I556" s="29">
        <f t="shared" si="9"/>
        <v>25.2</v>
      </c>
      <c r="J556" s="30"/>
      <c r="BC556"/>
    </row>
    <row r="557" spans="1:55" x14ac:dyDescent="0.25">
      <c r="B557" s="1"/>
      <c r="C557" s="12"/>
      <c r="D557" s="12"/>
      <c r="E557" s="12"/>
      <c r="F557" s="1"/>
      <c r="G557" s="1"/>
      <c r="H557" s="28"/>
      <c r="I557" s="29">
        <f t="shared" si="9"/>
        <v>0</v>
      </c>
      <c r="J557" s="30"/>
      <c r="BC557"/>
    </row>
    <row r="558" spans="1:55" x14ac:dyDescent="0.25">
      <c r="A558" s="26">
        <v>49</v>
      </c>
      <c r="B558" s="1"/>
      <c r="C558" s="12"/>
      <c r="D558" s="12"/>
      <c r="E558" s="12"/>
      <c r="F558" s="1"/>
      <c r="G558" s="16">
        <v>49</v>
      </c>
      <c r="H558" s="28"/>
      <c r="I558" s="29">
        <f t="shared" si="9"/>
        <v>0</v>
      </c>
      <c r="J558" s="30"/>
      <c r="BC558"/>
    </row>
    <row r="559" spans="1:55" x14ac:dyDescent="0.25">
      <c r="B559" s="1"/>
      <c r="C559" s="12"/>
      <c r="D559" s="12"/>
      <c r="E559" s="12"/>
      <c r="F559" s="1"/>
      <c r="G559" s="1"/>
      <c r="H559" s="28"/>
      <c r="I559" s="29">
        <f t="shared" si="9"/>
        <v>0</v>
      </c>
      <c r="J559" s="30"/>
      <c r="BC559"/>
    </row>
    <row r="560" spans="1:55" x14ac:dyDescent="0.25">
      <c r="B560" s="1"/>
      <c r="C560" s="12"/>
      <c r="D560" s="12"/>
      <c r="E560" s="12"/>
      <c r="F560" s="1"/>
      <c r="G560" s="1"/>
      <c r="H560" s="28"/>
      <c r="I560" s="29">
        <f t="shared" si="9"/>
        <v>0</v>
      </c>
      <c r="J560" s="30"/>
      <c r="BC560"/>
    </row>
    <row r="561" spans="1:55" ht="15.75" x14ac:dyDescent="0.25">
      <c r="A561" s="26">
        <v>50</v>
      </c>
      <c r="B561" s="1"/>
      <c r="C561" s="9" t="s">
        <v>34</v>
      </c>
      <c r="D561" s="9">
        <v>0</v>
      </c>
      <c r="E561" s="9"/>
      <c r="F561" s="25"/>
      <c r="G561" s="1">
        <v>21.6</v>
      </c>
      <c r="H561" s="28"/>
      <c r="I561" s="29">
        <f t="shared" si="9"/>
        <v>0</v>
      </c>
      <c r="J561" s="30"/>
      <c r="BC561"/>
    </row>
    <row r="562" spans="1:55" ht="15.75" x14ac:dyDescent="0.25">
      <c r="B562" s="1"/>
      <c r="C562" s="9" t="s">
        <v>35</v>
      </c>
      <c r="D562" s="9">
        <v>60</v>
      </c>
      <c r="E562" s="9" t="s">
        <v>243</v>
      </c>
      <c r="F562" s="25" t="s">
        <v>201</v>
      </c>
      <c r="G562" s="1">
        <v>37.36</v>
      </c>
      <c r="H562" s="28"/>
      <c r="I562" s="29">
        <f t="shared" si="9"/>
        <v>0</v>
      </c>
      <c r="J562" s="30"/>
      <c r="BC562"/>
    </row>
    <row r="563" spans="1:55" ht="15.75" x14ac:dyDescent="0.25">
      <c r="B563" s="1"/>
      <c r="C563" s="9" t="s">
        <v>36</v>
      </c>
      <c r="D563" s="9">
        <v>60</v>
      </c>
      <c r="E563" s="9" t="s">
        <v>265</v>
      </c>
      <c r="F563" s="25" t="s">
        <v>205</v>
      </c>
      <c r="G563" s="1">
        <v>102</v>
      </c>
      <c r="H563" s="28">
        <v>80.599999999999994</v>
      </c>
      <c r="I563" s="29">
        <f t="shared" si="9"/>
        <v>80.599999999999994</v>
      </c>
      <c r="J563" s="30"/>
      <c r="BC563"/>
    </row>
    <row r="564" spans="1:55" ht="15.75" x14ac:dyDescent="0.25">
      <c r="B564" s="1"/>
      <c r="C564" s="9" t="s">
        <v>18</v>
      </c>
      <c r="D564" s="9">
        <v>60</v>
      </c>
      <c r="E564" s="9" t="s">
        <v>303</v>
      </c>
      <c r="F564" s="25" t="s">
        <v>226</v>
      </c>
      <c r="G564" s="1">
        <v>47.3</v>
      </c>
      <c r="H564" s="28"/>
      <c r="I564" s="29">
        <f t="shared" si="9"/>
        <v>0</v>
      </c>
      <c r="J564" s="30"/>
      <c r="BC564"/>
    </row>
    <row r="565" spans="1:55" ht="15.75" x14ac:dyDescent="0.25">
      <c r="B565" s="1"/>
      <c r="C565" s="9" t="s">
        <v>42</v>
      </c>
      <c r="D565" s="9">
        <v>40</v>
      </c>
      <c r="E565" s="9" t="s">
        <v>355</v>
      </c>
      <c r="F565" s="25" t="s">
        <v>356</v>
      </c>
      <c r="G565" s="1">
        <v>24.8</v>
      </c>
      <c r="H565" s="28">
        <v>8.5</v>
      </c>
      <c r="I565" s="29">
        <f t="shared" si="9"/>
        <v>8.5</v>
      </c>
      <c r="J565" s="30"/>
      <c r="BC565"/>
    </row>
    <row r="566" spans="1:55" ht="15.75" x14ac:dyDescent="0.25">
      <c r="B566" s="1"/>
      <c r="C566" s="9" t="s">
        <v>45</v>
      </c>
      <c r="D566" s="9">
        <v>30</v>
      </c>
      <c r="E566" s="9" t="s">
        <v>373</v>
      </c>
      <c r="F566" s="25" t="s">
        <v>205</v>
      </c>
      <c r="G566" s="1">
        <v>26.7</v>
      </c>
      <c r="H566" s="28"/>
      <c r="I566" s="29">
        <f t="shared" si="9"/>
        <v>0</v>
      </c>
      <c r="J566" s="30"/>
      <c r="BC566"/>
    </row>
    <row r="567" spans="1:55" ht="15.75" x14ac:dyDescent="0.25">
      <c r="B567" s="1"/>
      <c r="C567" s="9" t="s">
        <v>46</v>
      </c>
      <c r="D567" s="9">
        <v>60</v>
      </c>
      <c r="E567" s="9" t="s">
        <v>410</v>
      </c>
      <c r="F567" s="25" t="s">
        <v>201</v>
      </c>
      <c r="G567" s="1">
        <v>39.75</v>
      </c>
      <c r="H567" s="28">
        <v>39.75</v>
      </c>
      <c r="I567" s="29">
        <f t="shared" si="9"/>
        <v>39.75</v>
      </c>
      <c r="J567" s="30"/>
      <c r="BC567"/>
    </row>
    <row r="568" spans="1:55" ht="15.75" x14ac:dyDescent="0.25">
      <c r="B568" s="1"/>
      <c r="C568" s="9" t="s">
        <v>48</v>
      </c>
      <c r="D568" s="9">
        <v>60</v>
      </c>
      <c r="E568" s="9" t="s">
        <v>455</v>
      </c>
      <c r="F568" s="25" t="s">
        <v>205</v>
      </c>
      <c r="G568" s="1">
        <v>180</v>
      </c>
      <c r="H568" s="28">
        <v>126</v>
      </c>
      <c r="I568" s="29">
        <f t="shared" si="9"/>
        <v>126</v>
      </c>
      <c r="J568" s="30"/>
      <c r="BC568"/>
    </row>
    <row r="569" spans="1:55" ht="15.75" x14ac:dyDescent="0.25">
      <c r="B569" s="1"/>
      <c r="C569" s="9" t="s">
        <v>50</v>
      </c>
      <c r="D569" s="9">
        <v>60</v>
      </c>
      <c r="E569" s="9" t="s">
        <v>495</v>
      </c>
      <c r="F569" s="25" t="s">
        <v>205</v>
      </c>
      <c r="G569" s="1">
        <v>16</v>
      </c>
      <c r="H569" s="28">
        <v>15.2</v>
      </c>
      <c r="I569" s="29">
        <f t="shared" si="9"/>
        <v>15.2</v>
      </c>
      <c r="J569" s="30"/>
      <c r="BC569"/>
    </row>
    <row r="570" spans="1:55" ht="15.75" x14ac:dyDescent="0.25">
      <c r="B570" s="1"/>
      <c r="C570" s="9" t="s">
        <v>56</v>
      </c>
      <c r="D570" s="9">
        <v>60</v>
      </c>
      <c r="E570" s="9" t="s">
        <v>243</v>
      </c>
      <c r="F570" s="25" t="s">
        <v>205</v>
      </c>
      <c r="G570" s="1">
        <v>24.3</v>
      </c>
      <c r="H570" s="28">
        <v>22</v>
      </c>
      <c r="I570" s="29">
        <f t="shared" si="9"/>
        <v>22</v>
      </c>
      <c r="J570" s="30"/>
      <c r="BC570"/>
    </row>
    <row r="571" spans="1:55" ht="15.75" x14ac:dyDescent="0.25">
      <c r="B571" s="1"/>
      <c r="C571" s="9" t="s">
        <v>57</v>
      </c>
      <c r="D571" s="9">
        <v>60</v>
      </c>
      <c r="E571" s="9" t="s">
        <v>594</v>
      </c>
      <c r="F571" s="25" t="s">
        <v>201</v>
      </c>
      <c r="G571" s="1">
        <v>60</v>
      </c>
      <c r="H571" s="28">
        <v>60</v>
      </c>
      <c r="I571" s="29">
        <f t="shared" si="9"/>
        <v>60</v>
      </c>
      <c r="J571" s="30"/>
      <c r="BC571"/>
    </row>
    <row r="572" spans="1:55" ht="15.75" x14ac:dyDescent="0.25">
      <c r="B572" s="1"/>
      <c r="C572" s="9" t="s">
        <v>58</v>
      </c>
      <c r="D572" s="9">
        <v>60</v>
      </c>
      <c r="E572" s="9" t="s">
        <v>558</v>
      </c>
      <c r="F572" s="25" t="s">
        <v>201</v>
      </c>
      <c r="G572" s="1">
        <v>52.13</v>
      </c>
      <c r="H572" s="28">
        <v>52.13</v>
      </c>
      <c r="I572" s="29">
        <f t="shared" si="9"/>
        <v>52.13</v>
      </c>
      <c r="J572" s="30"/>
      <c r="BC572"/>
    </row>
    <row r="573" spans="1:55" x14ac:dyDescent="0.25">
      <c r="B573" s="1"/>
      <c r="C573" s="12"/>
      <c r="D573" s="12"/>
      <c r="E573" s="12"/>
      <c r="F573" s="1"/>
      <c r="G573" s="1"/>
      <c r="H573" s="28"/>
      <c r="I573" s="29">
        <f t="shared" si="9"/>
        <v>0</v>
      </c>
      <c r="J573" s="30"/>
      <c r="BC573"/>
    </row>
    <row r="574" spans="1:55" x14ac:dyDescent="0.25">
      <c r="B574" s="1"/>
      <c r="C574" s="12"/>
      <c r="D574" s="12"/>
      <c r="E574" s="12"/>
      <c r="F574" s="1"/>
      <c r="G574" s="1"/>
      <c r="H574" s="28"/>
      <c r="I574" s="29">
        <f t="shared" si="9"/>
        <v>0</v>
      </c>
      <c r="J574" s="30"/>
      <c r="BC574"/>
    </row>
    <row r="575" spans="1:55" ht="15.75" x14ac:dyDescent="0.25">
      <c r="A575" s="26">
        <v>51</v>
      </c>
      <c r="B575" s="1"/>
      <c r="C575" s="9" t="s">
        <v>34</v>
      </c>
      <c r="D575" s="9">
        <v>0</v>
      </c>
      <c r="E575" s="9" t="s">
        <v>210</v>
      </c>
      <c r="F575" s="25" t="s">
        <v>205</v>
      </c>
      <c r="G575" s="1">
        <v>50.58</v>
      </c>
      <c r="H575" s="28">
        <v>50.58</v>
      </c>
      <c r="I575" s="29">
        <f t="shared" si="9"/>
        <v>50.58</v>
      </c>
      <c r="J575" s="30"/>
      <c r="BC575"/>
    </row>
    <row r="576" spans="1:55" ht="15.75" x14ac:dyDescent="0.25">
      <c r="B576" s="1"/>
      <c r="C576" s="9" t="s">
        <v>36</v>
      </c>
      <c r="D576" s="9">
        <v>60</v>
      </c>
      <c r="E576" s="9" t="s">
        <v>266</v>
      </c>
      <c r="F576" s="25" t="s">
        <v>205</v>
      </c>
      <c r="G576" s="1">
        <v>78.599999999999994</v>
      </c>
      <c r="H576" s="28">
        <v>60.6</v>
      </c>
      <c r="I576" s="29">
        <f t="shared" si="9"/>
        <v>60.6</v>
      </c>
      <c r="J576" s="30"/>
      <c r="BC576"/>
    </row>
    <row r="577" spans="1:55" ht="15.75" x14ac:dyDescent="0.25">
      <c r="B577" s="1"/>
      <c r="C577" s="9" t="s">
        <v>38</v>
      </c>
      <c r="D577" s="9">
        <v>61</v>
      </c>
      <c r="E577" s="9" t="s">
        <v>287</v>
      </c>
      <c r="F577" s="25" t="s">
        <v>205</v>
      </c>
      <c r="G577" s="1">
        <v>5.8</v>
      </c>
      <c r="H577" s="28">
        <v>5.8</v>
      </c>
      <c r="I577" s="29">
        <f t="shared" si="9"/>
        <v>5.8</v>
      </c>
      <c r="J577" s="30"/>
      <c r="BC577"/>
    </row>
    <row r="578" spans="1:55" ht="15.75" x14ac:dyDescent="0.25">
      <c r="B578" s="1"/>
      <c r="C578" s="9" t="s">
        <v>47</v>
      </c>
      <c r="D578" s="9">
        <v>60</v>
      </c>
      <c r="E578" s="9" t="s">
        <v>435</v>
      </c>
      <c r="F578" s="25" t="s">
        <v>205</v>
      </c>
      <c r="G578" s="1">
        <v>37.57</v>
      </c>
      <c r="H578" s="28">
        <v>37.57</v>
      </c>
      <c r="I578" s="29">
        <f t="shared" si="9"/>
        <v>37.57</v>
      </c>
      <c r="J578" s="30"/>
      <c r="BC578"/>
    </row>
    <row r="579" spans="1:55" ht="15.75" x14ac:dyDescent="0.25">
      <c r="B579" s="1"/>
      <c r="C579" s="9" t="s">
        <v>57</v>
      </c>
      <c r="D579" s="9">
        <v>60</v>
      </c>
      <c r="E579" s="9" t="s">
        <v>607</v>
      </c>
      <c r="F579" s="25" t="s">
        <v>205</v>
      </c>
      <c r="G579" s="1">
        <v>70</v>
      </c>
      <c r="H579" s="28">
        <v>70</v>
      </c>
      <c r="I579" s="29">
        <f t="shared" si="9"/>
        <v>70</v>
      </c>
      <c r="J579" s="30"/>
      <c r="BC579"/>
    </row>
    <row r="580" spans="1:55" ht="15.75" x14ac:dyDescent="0.25">
      <c r="B580" s="1"/>
      <c r="C580" s="9" t="s">
        <v>60</v>
      </c>
      <c r="D580" s="9">
        <v>60</v>
      </c>
      <c r="E580" s="9" t="s">
        <v>641</v>
      </c>
      <c r="F580" s="25" t="s">
        <v>205</v>
      </c>
      <c r="G580" s="1">
        <v>45</v>
      </c>
      <c r="H580" s="28"/>
      <c r="I580" s="29">
        <f t="shared" si="9"/>
        <v>0</v>
      </c>
      <c r="J580" s="30"/>
      <c r="BC580"/>
    </row>
    <row r="581" spans="1:55" x14ac:dyDescent="0.25">
      <c r="B581" s="1"/>
      <c r="C581" s="12"/>
      <c r="D581" s="12"/>
      <c r="E581" s="12"/>
      <c r="F581" s="1"/>
      <c r="G581" s="1"/>
      <c r="H581" s="28"/>
      <c r="I581" s="29">
        <f t="shared" si="9"/>
        <v>0</v>
      </c>
      <c r="J581" s="30"/>
      <c r="BC581"/>
    </row>
    <row r="582" spans="1:55" x14ac:dyDescent="0.25">
      <c r="B582" s="1"/>
      <c r="C582" s="12"/>
      <c r="D582" s="12"/>
      <c r="E582" s="12"/>
      <c r="F582" s="1"/>
      <c r="G582" s="1"/>
      <c r="H582" s="28"/>
      <c r="I582" s="29">
        <f t="shared" si="9"/>
        <v>0</v>
      </c>
      <c r="J582" s="30"/>
      <c r="BC582"/>
    </row>
    <row r="583" spans="1:55" ht="15.75" x14ac:dyDescent="0.25">
      <c r="A583" s="26">
        <v>52</v>
      </c>
      <c r="B583" s="1"/>
      <c r="C583" s="9" t="s">
        <v>34</v>
      </c>
      <c r="D583" s="9">
        <v>0</v>
      </c>
      <c r="E583" s="9" t="s">
        <v>211</v>
      </c>
      <c r="F583" s="25" t="s">
        <v>205</v>
      </c>
      <c r="G583" s="1">
        <v>32.67</v>
      </c>
      <c r="H583" s="28">
        <v>31.3</v>
      </c>
      <c r="I583" s="29">
        <f t="shared" si="9"/>
        <v>31.3</v>
      </c>
      <c r="J583" s="30"/>
      <c r="BC583"/>
    </row>
    <row r="584" spans="1:55" ht="15.75" x14ac:dyDescent="0.25">
      <c r="B584" s="1"/>
      <c r="C584" s="9" t="s">
        <v>36</v>
      </c>
      <c r="D584" s="9">
        <v>60</v>
      </c>
      <c r="E584" s="9" t="s">
        <v>267</v>
      </c>
      <c r="F584" s="25" t="s">
        <v>205</v>
      </c>
      <c r="G584" s="1">
        <v>33.799999999999997</v>
      </c>
      <c r="H584" s="28">
        <v>26</v>
      </c>
      <c r="I584" s="29">
        <f t="shared" si="9"/>
        <v>26</v>
      </c>
      <c r="J584" s="30"/>
      <c r="BC584"/>
    </row>
    <row r="585" spans="1:55" ht="15.75" x14ac:dyDescent="0.25">
      <c r="B585" s="1"/>
      <c r="C585" s="9" t="s">
        <v>40</v>
      </c>
      <c r="D585" s="9">
        <v>60</v>
      </c>
      <c r="E585" s="9" t="s">
        <v>318</v>
      </c>
      <c r="F585" s="25" t="s">
        <v>205</v>
      </c>
      <c r="G585" s="1">
        <v>194.4</v>
      </c>
      <c r="H585" s="28">
        <v>194.4</v>
      </c>
      <c r="I585" s="29">
        <f t="shared" si="9"/>
        <v>194.4</v>
      </c>
      <c r="J585" s="30"/>
      <c r="BC585"/>
    </row>
    <row r="586" spans="1:55" ht="15.75" x14ac:dyDescent="0.25">
      <c r="B586" s="1"/>
      <c r="C586" s="9" t="s">
        <v>19</v>
      </c>
      <c r="D586" s="9">
        <v>60</v>
      </c>
      <c r="E586" s="9" t="s">
        <v>384</v>
      </c>
      <c r="F586" s="25" t="s">
        <v>205</v>
      </c>
      <c r="G586" s="1">
        <v>91</v>
      </c>
      <c r="H586" s="28">
        <v>64</v>
      </c>
      <c r="I586" s="29">
        <f t="shared" si="9"/>
        <v>64</v>
      </c>
      <c r="J586" s="30"/>
      <c r="BC586"/>
    </row>
    <row r="587" spans="1:55" ht="15.75" x14ac:dyDescent="0.25">
      <c r="B587" s="1"/>
      <c r="C587" s="9" t="s">
        <v>50</v>
      </c>
      <c r="D587" s="9">
        <v>60</v>
      </c>
      <c r="E587" s="9" t="s">
        <v>496</v>
      </c>
      <c r="F587" s="25" t="s">
        <v>205</v>
      </c>
      <c r="G587" s="1">
        <v>32.85</v>
      </c>
      <c r="H587" s="28">
        <v>28</v>
      </c>
      <c r="I587" s="29">
        <f t="shared" si="9"/>
        <v>28</v>
      </c>
      <c r="J587" s="30"/>
      <c r="BC587"/>
    </row>
    <row r="588" spans="1:55" ht="15.75" x14ac:dyDescent="0.25">
      <c r="B588" s="1"/>
      <c r="C588" s="9" t="s">
        <v>57</v>
      </c>
      <c r="D588" s="9">
        <v>60</v>
      </c>
      <c r="E588" s="9" t="s">
        <v>608</v>
      </c>
      <c r="F588" s="25" t="s">
        <v>205</v>
      </c>
      <c r="G588" s="1">
        <v>60</v>
      </c>
      <c r="H588" s="28">
        <v>50</v>
      </c>
      <c r="I588" s="29">
        <f t="shared" si="9"/>
        <v>50</v>
      </c>
      <c r="J588" s="30"/>
      <c r="BC588"/>
    </row>
    <row r="589" spans="1:55" ht="15.75" x14ac:dyDescent="0.25">
      <c r="B589" s="1"/>
      <c r="C589" s="9" t="s">
        <v>58</v>
      </c>
      <c r="D589" s="9">
        <v>60</v>
      </c>
      <c r="E589" s="9" t="s">
        <v>559</v>
      </c>
      <c r="F589" s="25" t="s">
        <v>205</v>
      </c>
      <c r="G589" s="1">
        <v>66.209999999999994</v>
      </c>
      <c r="H589" s="28">
        <v>66.209999999999994</v>
      </c>
      <c r="I589" s="29">
        <f t="shared" si="9"/>
        <v>66.209999999999994</v>
      </c>
      <c r="J589" s="30"/>
      <c r="BC589"/>
    </row>
    <row r="590" spans="1:55" x14ac:dyDescent="0.25">
      <c r="B590" s="1"/>
      <c r="C590" s="12"/>
      <c r="D590" s="12"/>
      <c r="E590" s="12"/>
      <c r="F590" s="1"/>
      <c r="G590" s="1"/>
      <c r="H590" s="28"/>
      <c r="I590" s="29">
        <f t="shared" si="9"/>
        <v>0</v>
      </c>
      <c r="J590" s="30"/>
      <c r="BC590"/>
    </row>
    <row r="591" spans="1:55" x14ac:dyDescent="0.25">
      <c r="B591" s="1"/>
      <c r="C591" s="12"/>
      <c r="D591" s="12"/>
      <c r="E591" s="12"/>
      <c r="F591" s="1"/>
      <c r="G591" s="1"/>
      <c r="H591" s="28"/>
      <c r="I591" s="29">
        <f t="shared" si="9"/>
        <v>0</v>
      </c>
      <c r="J591" s="30"/>
      <c r="BC591"/>
    </row>
    <row r="592" spans="1:55" ht="15.75" x14ac:dyDescent="0.25">
      <c r="A592" s="26">
        <v>53</v>
      </c>
      <c r="B592" s="1"/>
      <c r="C592" s="9" t="s">
        <v>35</v>
      </c>
      <c r="D592" s="9">
        <v>60</v>
      </c>
      <c r="E592" s="9" t="s">
        <v>244</v>
      </c>
      <c r="F592" s="25" t="s">
        <v>234</v>
      </c>
      <c r="G592" s="1">
        <v>15.6</v>
      </c>
      <c r="H592" s="28"/>
      <c r="I592" s="29">
        <f t="shared" si="9"/>
        <v>0</v>
      </c>
      <c r="J592" s="30"/>
      <c r="BC592"/>
    </row>
    <row r="593" spans="1:55" ht="15.75" x14ac:dyDescent="0.25">
      <c r="B593" s="1"/>
      <c r="C593" s="9" t="s">
        <v>46</v>
      </c>
      <c r="D593" s="9">
        <v>60</v>
      </c>
      <c r="E593" s="9" t="s">
        <v>411</v>
      </c>
      <c r="F593" s="25" t="s">
        <v>234</v>
      </c>
      <c r="G593" s="1">
        <v>14.8</v>
      </c>
      <c r="H593" s="28">
        <v>10</v>
      </c>
      <c r="I593" s="29">
        <f t="shared" ref="I593:I656" si="10">H593</f>
        <v>10</v>
      </c>
      <c r="J593" s="30"/>
      <c r="BC593"/>
    </row>
    <row r="594" spans="1:55" ht="15.75" x14ac:dyDescent="0.25">
      <c r="B594" s="1"/>
      <c r="C594" s="9" t="s">
        <v>50</v>
      </c>
      <c r="D594" s="9">
        <v>60</v>
      </c>
      <c r="E594" s="9" t="s">
        <v>497</v>
      </c>
      <c r="F594" s="25" t="s">
        <v>234</v>
      </c>
      <c r="G594" s="1">
        <v>12.85</v>
      </c>
      <c r="H594" s="28">
        <v>12.85</v>
      </c>
      <c r="I594" s="29">
        <f t="shared" si="10"/>
        <v>12.85</v>
      </c>
      <c r="J594" s="30"/>
      <c r="BC594"/>
    </row>
    <row r="595" spans="1:55" ht="15.75" x14ac:dyDescent="0.25">
      <c r="B595" s="1"/>
      <c r="C595" s="9" t="s">
        <v>58</v>
      </c>
      <c r="D595" s="9">
        <v>60</v>
      </c>
      <c r="E595" s="9" t="s">
        <v>560</v>
      </c>
      <c r="F595" s="25" t="s">
        <v>234</v>
      </c>
      <c r="G595" s="1">
        <v>18.25</v>
      </c>
      <c r="H595" s="28">
        <v>18.25</v>
      </c>
      <c r="I595" s="29">
        <f t="shared" si="10"/>
        <v>18.25</v>
      </c>
      <c r="J595" s="30"/>
      <c r="BC595"/>
    </row>
    <row r="596" spans="1:55" ht="15.75" x14ac:dyDescent="0.25">
      <c r="B596" s="1"/>
      <c r="C596" s="9" t="s">
        <v>62</v>
      </c>
      <c r="D596" s="9">
        <v>60</v>
      </c>
      <c r="E596" s="9" t="s">
        <v>526</v>
      </c>
      <c r="F596" s="25" t="s">
        <v>234</v>
      </c>
      <c r="G596" s="1">
        <v>13.2</v>
      </c>
      <c r="H596" s="28">
        <v>12.95</v>
      </c>
      <c r="I596" s="29">
        <f t="shared" si="10"/>
        <v>12.95</v>
      </c>
      <c r="J596" s="30"/>
      <c r="BC596"/>
    </row>
    <row r="597" spans="1:55" x14ac:dyDescent="0.25">
      <c r="B597" s="1"/>
      <c r="C597" s="12"/>
      <c r="D597" s="12"/>
      <c r="E597" s="12"/>
      <c r="F597" s="1"/>
      <c r="G597" s="1"/>
      <c r="H597" s="28"/>
      <c r="I597" s="29">
        <f t="shared" si="10"/>
        <v>0</v>
      </c>
      <c r="J597" s="30"/>
      <c r="BC597"/>
    </row>
    <row r="598" spans="1:55" x14ac:dyDescent="0.25">
      <c r="B598" s="1"/>
      <c r="C598" s="12"/>
      <c r="D598" s="12"/>
      <c r="E598" s="12"/>
      <c r="F598" s="1"/>
      <c r="G598" s="1"/>
      <c r="H598" s="28"/>
      <c r="I598" s="29">
        <f t="shared" si="10"/>
        <v>0</v>
      </c>
      <c r="J598" s="30"/>
      <c r="BC598"/>
    </row>
    <row r="599" spans="1:55" ht="15.75" x14ac:dyDescent="0.25">
      <c r="A599" s="26">
        <v>54</v>
      </c>
      <c r="B599" s="1"/>
      <c r="C599" s="9" t="s">
        <v>34</v>
      </c>
      <c r="D599" s="9">
        <v>0</v>
      </c>
      <c r="E599" s="9"/>
      <c r="F599" s="25"/>
      <c r="G599" s="1">
        <v>35.130000000000003</v>
      </c>
      <c r="H599" s="28"/>
      <c r="I599" s="29">
        <f t="shared" si="10"/>
        <v>0</v>
      </c>
      <c r="J599" s="30"/>
      <c r="BC599"/>
    </row>
    <row r="600" spans="1:55" ht="15.75" x14ac:dyDescent="0.25">
      <c r="B600" s="1"/>
      <c r="C600" s="9" t="s">
        <v>36</v>
      </c>
      <c r="D600" s="9">
        <v>60</v>
      </c>
      <c r="E600" s="9" t="s">
        <v>268</v>
      </c>
      <c r="F600" s="25" t="s">
        <v>205</v>
      </c>
      <c r="G600" s="1">
        <v>36</v>
      </c>
      <c r="H600" s="28">
        <v>28</v>
      </c>
      <c r="I600" s="29">
        <f t="shared" si="10"/>
        <v>28</v>
      </c>
      <c r="J600" s="30"/>
      <c r="BC600"/>
    </row>
    <row r="601" spans="1:55" ht="15.75" x14ac:dyDescent="0.25">
      <c r="B601" s="1"/>
      <c r="C601" s="9" t="s">
        <v>45</v>
      </c>
      <c r="D601" s="9">
        <v>30</v>
      </c>
      <c r="E601" s="9" t="s">
        <v>374</v>
      </c>
      <c r="F601" s="25" t="s">
        <v>205</v>
      </c>
      <c r="G601" s="1">
        <v>55</v>
      </c>
      <c r="H601" s="28"/>
      <c r="I601" s="29">
        <f t="shared" si="10"/>
        <v>0</v>
      </c>
      <c r="J601" s="30"/>
      <c r="BC601"/>
    </row>
    <row r="602" spans="1:55" ht="15.75" x14ac:dyDescent="0.25">
      <c r="B602" s="1"/>
      <c r="C602" s="9" t="s">
        <v>47</v>
      </c>
      <c r="D602" s="9">
        <v>60</v>
      </c>
      <c r="E602" s="9" t="s">
        <v>436</v>
      </c>
      <c r="F602" s="25" t="s">
        <v>354</v>
      </c>
      <c r="G602" s="1">
        <v>13.48</v>
      </c>
      <c r="H602" s="28">
        <v>13</v>
      </c>
      <c r="I602" s="29">
        <f t="shared" si="10"/>
        <v>13</v>
      </c>
      <c r="J602" s="30"/>
      <c r="BC602"/>
    </row>
    <row r="603" spans="1:55" ht="15.75" x14ac:dyDescent="0.25">
      <c r="B603" s="1"/>
      <c r="C603" s="9" t="s">
        <v>48</v>
      </c>
      <c r="D603" s="9">
        <v>60</v>
      </c>
      <c r="E603" s="9" t="s">
        <v>456</v>
      </c>
      <c r="F603" s="25" t="s">
        <v>205</v>
      </c>
      <c r="G603" s="1">
        <v>40</v>
      </c>
      <c r="H603" s="28">
        <v>40</v>
      </c>
      <c r="I603" s="29">
        <f t="shared" si="10"/>
        <v>40</v>
      </c>
      <c r="J603" s="30"/>
      <c r="BC603"/>
    </row>
    <row r="604" spans="1:55" ht="15.75" x14ac:dyDescent="0.25">
      <c r="B604" s="1"/>
      <c r="C604" s="9" t="s">
        <v>50</v>
      </c>
      <c r="D604" s="9">
        <v>60</v>
      </c>
      <c r="E604" s="9" t="s">
        <v>374</v>
      </c>
      <c r="F604" s="25" t="s">
        <v>205</v>
      </c>
      <c r="G604" s="1">
        <v>31.45</v>
      </c>
      <c r="H604" s="28">
        <v>31.45</v>
      </c>
      <c r="I604" s="29">
        <f t="shared" si="10"/>
        <v>31.45</v>
      </c>
      <c r="J604" s="30"/>
      <c r="BC604"/>
    </row>
    <row r="605" spans="1:55" ht="15.75" x14ac:dyDescent="0.25">
      <c r="B605" s="1"/>
      <c r="C605" s="9" t="s">
        <v>57</v>
      </c>
      <c r="D605" s="9">
        <v>60</v>
      </c>
      <c r="E605" s="9" t="s">
        <v>609</v>
      </c>
      <c r="F605" s="25" t="s">
        <v>205</v>
      </c>
      <c r="G605" s="1">
        <v>30</v>
      </c>
      <c r="H605" s="28">
        <v>30</v>
      </c>
      <c r="I605" s="29">
        <f t="shared" si="10"/>
        <v>30</v>
      </c>
      <c r="J605" s="30"/>
      <c r="BC605"/>
    </row>
    <row r="606" spans="1:55" ht="15.75" x14ac:dyDescent="0.25">
      <c r="B606" s="1"/>
      <c r="C606" s="9" t="s">
        <v>58</v>
      </c>
      <c r="D606" s="9">
        <v>60</v>
      </c>
      <c r="E606" s="9" t="s">
        <v>268</v>
      </c>
      <c r="F606" s="25" t="s">
        <v>205</v>
      </c>
      <c r="G606" s="1">
        <v>59.71</v>
      </c>
      <c r="H606" s="28">
        <v>59.71</v>
      </c>
      <c r="I606" s="29">
        <f t="shared" si="10"/>
        <v>59.71</v>
      </c>
      <c r="J606" s="30"/>
      <c r="BC606"/>
    </row>
    <row r="607" spans="1:55" x14ac:dyDescent="0.25">
      <c r="B607" s="1"/>
      <c r="C607" s="12"/>
      <c r="D607" s="12"/>
      <c r="E607" s="12"/>
      <c r="F607" s="1"/>
      <c r="G607" s="1"/>
      <c r="H607" s="28"/>
      <c r="I607" s="29">
        <f t="shared" si="10"/>
        <v>0</v>
      </c>
      <c r="J607" s="30"/>
      <c r="BC607"/>
    </row>
    <row r="608" spans="1:55" x14ac:dyDescent="0.25">
      <c r="B608" s="1"/>
      <c r="C608" s="12"/>
      <c r="D608" s="12"/>
      <c r="E608" s="12"/>
      <c r="F608" s="1"/>
      <c r="G608" s="1"/>
      <c r="H608" s="28"/>
      <c r="I608" s="29">
        <f t="shared" si="10"/>
        <v>0</v>
      </c>
      <c r="J608" s="30"/>
      <c r="BC608"/>
    </row>
    <row r="609" spans="1:55" ht="15.75" x14ac:dyDescent="0.25">
      <c r="A609" s="26">
        <v>55</v>
      </c>
      <c r="B609" s="1"/>
      <c r="C609" s="9" t="s">
        <v>35</v>
      </c>
      <c r="D609" s="9">
        <v>60</v>
      </c>
      <c r="E609" s="9" t="s">
        <v>245</v>
      </c>
      <c r="F609" s="25" t="s">
        <v>234</v>
      </c>
      <c r="G609" s="1">
        <v>8.9600000000000009</v>
      </c>
      <c r="H609" s="28"/>
      <c r="I609" s="29">
        <f t="shared" si="10"/>
        <v>0</v>
      </c>
      <c r="J609" s="30"/>
      <c r="BC609"/>
    </row>
    <row r="610" spans="1:55" ht="15.75" x14ac:dyDescent="0.25">
      <c r="B610" s="1"/>
      <c r="C610" s="9" t="s">
        <v>46</v>
      </c>
      <c r="D610" s="9">
        <v>60</v>
      </c>
      <c r="E610" s="9" t="s">
        <v>245</v>
      </c>
      <c r="F610" s="25" t="s">
        <v>234</v>
      </c>
      <c r="G610" s="1">
        <v>6.09</v>
      </c>
      <c r="H610" s="28">
        <v>5.9</v>
      </c>
      <c r="I610" s="29">
        <f t="shared" si="10"/>
        <v>5.9</v>
      </c>
      <c r="J610" s="30"/>
      <c r="BC610"/>
    </row>
    <row r="611" spans="1:55" x14ac:dyDescent="0.25">
      <c r="B611" s="1"/>
      <c r="C611" s="12"/>
      <c r="D611" s="12"/>
      <c r="E611" s="12"/>
      <c r="F611" s="1"/>
      <c r="G611" s="1"/>
      <c r="H611" s="28"/>
      <c r="I611" s="29">
        <f t="shared" si="10"/>
        <v>0</v>
      </c>
      <c r="J611" s="30"/>
      <c r="BC611"/>
    </row>
    <row r="612" spans="1:55" x14ac:dyDescent="0.25">
      <c r="B612" s="1"/>
      <c r="C612" s="12"/>
      <c r="D612" s="12"/>
      <c r="E612" s="12"/>
      <c r="F612" s="1"/>
      <c r="G612" s="1"/>
      <c r="H612" s="28"/>
      <c r="I612" s="29">
        <f t="shared" si="10"/>
        <v>0</v>
      </c>
      <c r="J612" s="30"/>
      <c r="BC612"/>
    </row>
    <row r="613" spans="1:55" ht="15.75" x14ac:dyDescent="0.25">
      <c r="A613" s="26">
        <v>56</v>
      </c>
      <c r="B613" s="1"/>
      <c r="C613" s="9" t="s">
        <v>46</v>
      </c>
      <c r="D613" s="9">
        <v>60</v>
      </c>
      <c r="E613" s="9" t="s">
        <v>412</v>
      </c>
      <c r="F613" s="25" t="s">
        <v>205</v>
      </c>
      <c r="G613" s="1">
        <v>4.3</v>
      </c>
      <c r="H613" s="28">
        <v>3.8</v>
      </c>
      <c r="I613" s="29">
        <f t="shared" si="10"/>
        <v>3.8</v>
      </c>
      <c r="J613" s="30"/>
      <c r="BC613"/>
    </row>
    <row r="614" spans="1:55" x14ac:dyDescent="0.25">
      <c r="B614" s="1"/>
      <c r="C614" s="12"/>
      <c r="D614" s="12"/>
      <c r="E614" s="12"/>
      <c r="F614" s="1"/>
      <c r="G614" s="1"/>
      <c r="H614" s="28"/>
      <c r="I614" s="29">
        <f t="shared" si="10"/>
        <v>0</v>
      </c>
      <c r="J614" s="30"/>
      <c r="BC614"/>
    </row>
    <row r="615" spans="1:55" x14ac:dyDescent="0.25">
      <c r="B615" s="1"/>
      <c r="C615" s="12"/>
      <c r="D615" s="12"/>
      <c r="E615" s="12"/>
      <c r="F615" s="1"/>
      <c r="G615" s="1"/>
      <c r="H615" s="28"/>
      <c r="I615" s="29">
        <f t="shared" si="10"/>
        <v>0</v>
      </c>
      <c r="J615" s="30"/>
      <c r="BC615"/>
    </row>
    <row r="616" spans="1:55" ht="15.75" x14ac:dyDescent="0.25">
      <c r="A616" s="26">
        <v>57</v>
      </c>
      <c r="B616" s="1"/>
      <c r="C616" s="9" t="s">
        <v>34</v>
      </c>
      <c r="D616" s="9">
        <v>0</v>
      </c>
      <c r="E616" s="9" t="s">
        <v>212</v>
      </c>
      <c r="F616" s="25" t="s">
        <v>205</v>
      </c>
      <c r="G616" s="1">
        <v>5.55</v>
      </c>
      <c r="H616" s="28">
        <v>5.55</v>
      </c>
      <c r="I616" s="29">
        <f t="shared" si="10"/>
        <v>5.55</v>
      </c>
      <c r="J616" s="30"/>
      <c r="BC616"/>
    </row>
    <row r="617" spans="1:55" ht="15.75" x14ac:dyDescent="0.25">
      <c r="B617" s="1"/>
      <c r="C617" s="9" t="s">
        <v>40</v>
      </c>
      <c r="D617" s="9">
        <v>60</v>
      </c>
      <c r="E617" s="9" t="s">
        <v>319</v>
      </c>
      <c r="F617" s="25" t="s">
        <v>205</v>
      </c>
      <c r="G617" s="1">
        <v>9.2799999999999994</v>
      </c>
      <c r="H617" s="28">
        <v>4.95</v>
      </c>
      <c r="I617" s="29">
        <f t="shared" si="10"/>
        <v>4.95</v>
      </c>
      <c r="J617" s="30"/>
      <c r="BC617"/>
    </row>
    <row r="618" spans="1:55" ht="15.75" x14ac:dyDescent="0.25">
      <c r="B618" s="1"/>
      <c r="C618" s="9" t="s">
        <v>45</v>
      </c>
      <c r="D618" s="9">
        <v>30</v>
      </c>
      <c r="E618" s="9" t="s">
        <v>375</v>
      </c>
      <c r="F618" s="25" t="s">
        <v>205</v>
      </c>
      <c r="G618" s="1">
        <v>18</v>
      </c>
      <c r="H618" s="28"/>
      <c r="I618" s="29">
        <f t="shared" si="10"/>
        <v>0</v>
      </c>
      <c r="J618" s="30"/>
      <c r="BC618"/>
    </row>
    <row r="619" spans="1:55" ht="15.75" x14ac:dyDescent="0.25">
      <c r="B619" s="1"/>
      <c r="C619" s="9" t="s">
        <v>57</v>
      </c>
      <c r="D619" s="9">
        <v>60</v>
      </c>
      <c r="E619" s="9" t="s">
        <v>610</v>
      </c>
      <c r="F619" s="25" t="s">
        <v>205</v>
      </c>
      <c r="G619" s="1">
        <v>25</v>
      </c>
      <c r="H619" s="28">
        <v>22</v>
      </c>
      <c r="I619" s="29">
        <f t="shared" si="10"/>
        <v>22</v>
      </c>
      <c r="J619" s="30"/>
      <c r="BC619"/>
    </row>
    <row r="620" spans="1:55" ht="15.75" x14ac:dyDescent="0.25">
      <c r="B620" s="1"/>
      <c r="C620" s="9" t="s">
        <v>58</v>
      </c>
      <c r="D620" s="9">
        <v>60</v>
      </c>
      <c r="E620" s="9" t="s">
        <v>561</v>
      </c>
      <c r="F620" s="25" t="s">
        <v>205</v>
      </c>
      <c r="G620" s="1">
        <v>6.53</v>
      </c>
      <c r="H620" s="28">
        <v>6.53</v>
      </c>
      <c r="I620" s="29">
        <f t="shared" si="10"/>
        <v>6.53</v>
      </c>
      <c r="J620" s="30"/>
      <c r="BC620"/>
    </row>
    <row r="621" spans="1:55" ht="15.75" x14ac:dyDescent="0.25">
      <c r="B621" s="1"/>
      <c r="C621" s="9" t="s">
        <v>60</v>
      </c>
      <c r="D621" s="9">
        <v>60</v>
      </c>
      <c r="E621" s="9" t="s">
        <v>642</v>
      </c>
      <c r="F621" s="25" t="s">
        <v>205</v>
      </c>
      <c r="G621" s="1">
        <v>10</v>
      </c>
      <c r="H621" s="28"/>
      <c r="I621" s="29">
        <f t="shared" si="10"/>
        <v>0</v>
      </c>
      <c r="J621" s="30"/>
      <c r="BC621"/>
    </row>
    <row r="622" spans="1:55" x14ac:dyDescent="0.25">
      <c r="B622" s="1"/>
      <c r="C622" s="12"/>
      <c r="D622" s="12"/>
      <c r="E622" s="12"/>
      <c r="F622" s="1"/>
      <c r="G622" s="1"/>
      <c r="H622" s="28"/>
      <c r="I622" s="29">
        <f t="shared" si="10"/>
        <v>0</v>
      </c>
      <c r="J622" s="30"/>
      <c r="BC622"/>
    </row>
    <row r="623" spans="1:55" x14ac:dyDescent="0.25">
      <c r="B623" s="1"/>
      <c r="C623" s="12"/>
      <c r="D623" s="12"/>
      <c r="E623" s="12"/>
      <c r="F623" s="1"/>
      <c r="G623" s="1"/>
      <c r="H623" s="28"/>
      <c r="I623" s="29">
        <f t="shared" si="10"/>
        <v>0</v>
      </c>
      <c r="J623" s="30"/>
      <c r="BC623"/>
    </row>
    <row r="624" spans="1:55" ht="15.75" x14ac:dyDescent="0.25">
      <c r="A624" s="26">
        <v>58</v>
      </c>
      <c r="B624" s="1"/>
      <c r="C624" s="9" t="s">
        <v>36</v>
      </c>
      <c r="D624" s="9">
        <v>60</v>
      </c>
      <c r="E624" s="9" t="s">
        <v>269</v>
      </c>
      <c r="F624" s="25" t="s">
        <v>196</v>
      </c>
      <c r="G624" s="1">
        <v>8</v>
      </c>
      <c r="H624" s="28">
        <v>6.5</v>
      </c>
      <c r="I624" s="29">
        <f t="shared" si="10"/>
        <v>6.5</v>
      </c>
      <c r="J624" s="30"/>
      <c r="BC624"/>
    </row>
    <row r="625" spans="1:55" ht="15.75" x14ac:dyDescent="0.25">
      <c r="B625" s="1"/>
      <c r="C625" s="9" t="s">
        <v>40</v>
      </c>
      <c r="D625" s="9">
        <v>60</v>
      </c>
      <c r="E625" s="9" t="s">
        <v>320</v>
      </c>
      <c r="F625" s="25" t="s">
        <v>196</v>
      </c>
      <c r="G625" s="1">
        <v>10.8</v>
      </c>
      <c r="H625" s="28">
        <v>6.3</v>
      </c>
      <c r="I625" s="29">
        <f t="shared" si="10"/>
        <v>6.3</v>
      </c>
      <c r="J625" s="30"/>
      <c r="BC625"/>
    </row>
    <row r="626" spans="1:55" ht="31.5" x14ac:dyDescent="0.25">
      <c r="B626" s="1"/>
      <c r="C626" s="9" t="s">
        <v>41</v>
      </c>
      <c r="D626" s="9">
        <v>60</v>
      </c>
      <c r="E626" s="9" t="s">
        <v>269</v>
      </c>
      <c r="F626" s="25" t="s">
        <v>196</v>
      </c>
      <c r="G626" s="1">
        <v>9</v>
      </c>
      <c r="H626" s="28"/>
      <c r="I626" s="29">
        <f t="shared" si="10"/>
        <v>0</v>
      </c>
      <c r="J626" s="30"/>
      <c r="BC626"/>
    </row>
    <row r="627" spans="1:55" ht="15.75" x14ac:dyDescent="0.25">
      <c r="B627" s="1"/>
      <c r="C627" s="9" t="s">
        <v>50</v>
      </c>
      <c r="D627" s="9">
        <v>60</v>
      </c>
      <c r="E627" s="9" t="s">
        <v>499</v>
      </c>
      <c r="F627" s="25" t="s">
        <v>196</v>
      </c>
      <c r="G627" s="1">
        <v>7.3</v>
      </c>
      <c r="H627" s="28">
        <v>6.93</v>
      </c>
      <c r="I627" s="29">
        <f t="shared" si="10"/>
        <v>6.93</v>
      </c>
      <c r="J627" s="30"/>
      <c r="BC627"/>
    </row>
    <row r="628" spans="1:55" ht="15.75" x14ac:dyDescent="0.25">
      <c r="B628" s="1"/>
      <c r="C628" s="9" t="s">
        <v>57</v>
      </c>
      <c r="D628" s="9">
        <v>60</v>
      </c>
      <c r="E628" s="9" t="s">
        <v>611</v>
      </c>
      <c r="F628" s="25" t="s">
        <v>196</v>
      </c>
      <c r="G628" s="1">
        <v>18</v>
      </c>
      <c r="H628" s="28">
        <v>17</v>
      </c>
      <c r="I628" s="29">
        <f t="shared" si="10"/>
        <v>17</v>
      </c>
      <c r="J628" s="30"/>
      <c r="BC628"/>
    </row>
    <row r="629" spans="1:55" ht="15.75" x14ac:dyDescent="0.25">
      <c r="B629" s="1"/>
      <c r="C629" s="9" t="s">
        <v>58</v>
      </c>
      <c r="D629" s="9">
        <v>60</v>
      </c>
      <c r="E629" s="9" t="s">
        <v>562</v>
      </c>
      <c r="F629" s="25" t="s">
        <v>196</v>
      </c>
      <c r="G629" s="1">
        <v>48.25</v>
      </c>
      <c r="H629" s="28">
        <v>48.25</v>
      </c>
      <c r="I629" s="29">
        <f t="shared" si="10"/>
        <v>48.25</v>
      </c>
      <c r="J629" s="30"/>
      <c r="BC629"/>
    </row>
    <row r="630" spans="1:55" ht="15.75" x14ac:dyDescent="0.25">
      <c r="B630" s="1"/>
      <c r="C630" s="9" t="s">
        <v>60</v>
      </c>
      <c r="D630" s="9">
        <v>60</v>
      </c>
      <c r="E630" s="9" t="s">
        <v>643</v>
      </c>
      <c r="F630" s="25" t="s">
        <v>196</v>
      </c>
      <c r="G630" s="1">
        <v>23</v>
      </c>
      <c r="H630" s="28"/>
      <c r="I630" s="29">
        <f t="shared" si="10"/>
        <v>0</v>
      </c>
      <c r="J630" s="30"/>
      <c r="BC630"/>
    </row>
    <row r="631" spans="1:55" x14ac:dyDescent="0.25">
      <c r="B631" s="1"/>
      <c r="C631" s="12"/>
      <c r="D631" s="12"/>
      <c r="E631" s="12"/>
      <c r="F631" s="1"/>
      <c r="G631" s="1"/>
      <c r="H631" s="28"/>
      <c r="I631" s="29">
        <f t="shared" si="10"/>
        <v>0</v>
      </c>
      <c r="J631" s="30"/>
      <c r="BC631"/>
    </row>
    <row r="632" spans="1:55" x14ac:dyDescent="0.25">
      <c r="B632" s="1"/>
      <c r="C632" s="12"/>
      <c r="D632" s="12"/>
      <c r="E632" s="12"/>
      <c r="F632" s="1"/>
      <c r="G632" s="1"/>
      <c r="H632" s="28"/>
      <c r="I632" s="29">
        <f t="shared" si="10"/>
        <v>0</v>
      </c>
      <c r="J632" s="30"/>
      <c r="BC632"/>
    </row>
    <row r="633" spans="1:55" ht="15.75" x14ac:dyDescent="0.25">
      <c r="A633" s="26">
        <v>59</v>
      </c>
      <c r="B633" s="1"/>
      <c r="C633" s="9" t="s">
        <v>36</v>
      </c>
      <c r="D633" s="9">
        <v>60</v>
      </c>
      <c r="E633" s="9" t="s">
        <v>270</v>
      </c>
      <c r="F633" s="25" t="s">
        <v>205</v>
      </c>
      <c r="G633" s="1">
        <v>162</v>
      </c>
      <c r="H633" s="28">
        <v>140</v>
      </c>
      <c r="I633" s="29">
        <f t="shared" si="10"/>
        <v>140</v>
      </c>
      <c r="J633" s="30"/>
      <c r="BC633"/>
    </row>
    <row r="634" spans="1:55" ht="15.75" x14ac:dyDescent="0.25">
      <c r="B634" s="1"/>
      <c r="C634" s="9" t="s">
        <v>47</v>
      </c>
      <c r="D634" s="9">
        <v>60</v>
      </c>
      <c r="E634" s="9" t="s">
        <v>437</v>
      </c>
      <c r="F634" s="25" t="s">
        <v>205</v>
      </c>
      <c r="G634" s="1">
        <v>128.69999999999999</v>
      </c>
      <c r="H634" s="28">
        <v>127</v>
      </c>
      <c r="I634" s="29">
        <f t="shared" si="10"/>
        <v>127</v>
      </c>
      <c r="J634" s="30"/>
      <c r="BC634"/>
    </row>
    <row r="635" spans="1:55" ht="15.75" x14ac:dyDescent="0.25">
      <c r="B635" s="1"/>
      <c r="C635" s="9" t="s">
        <v>50</v>
      </c>
      <c r="D635" s="9">
        <v>60</v>
      </c>
      <c r="E635" s="9" t="s">
        <v>498</v>
      </c>
      <c r="F635" s="25" t="s">
        <v>205</v>
      </c>
      <c r="G635" s="1">
        <v>183.9</v>
      </c>
      <c r="H635" s="28">
        <v>183.9</v>
      </c>
      <c r="I635" s="29">
        <f t="shared" si="10"/>
        <v>183.9</v>
      </c>
      <c r="J635" s="30"/>
      <c r="BC635"/>
    </row>
    <row r="636" spans="1:55" ht="15.75" x14ac:dyDescent="0.25">
      <c r="B636" s="1"/>
      <c r="C636" s="9" t="s">
        <v>57</v>
      </c>
      <c r="D636" s="9">
        <v>60</v>
      </c>
      <c r="E636" s="9" t="s">
        <v>612</v>
      </c>
      <c r="F636" s="25" t="s">
        <v>205</v>
      </c>
      <c r="G636" s="1">
        <v>90</v>
      </c>
      <c r="H636" s="28">
        <v>85</v>
      </c>
      <c r="I636" s="29">
        <f t="shared" si="10"/>
        <v>85</v>
      </c>
      <c r="J636" s="30"/>
      <c r="BC636"/>
    </row>
    <row r="637" spans="1:55" ht="15.75" x14ac:dyDescent="0.25">
      <c r="B637" s="1"/>
      <c r="C637" s="9" t="s">
        <v>58</v>
      </c>
      <c r="D637" s="9">
        <v>60</v>
      </c>
      <c r="E637" s="9" t="s">
        <v>563</v>
      </c>
      <c r="F637" s="25" t="s">
        <v>205</v>
      </c>
      <c r="G637" s="1">
        <v>277.39999999999998</v>
      </c>
      <c r="H637" s="28">
        <v>277.39999999999998</v>
      </c>
      <c r="I637" s="29">
        <f t="shared" si="10"/>
        <v>277.39999999999998</v>
      </c>
      <c r="J637" s="30"/>
      <c r="BC637"/>
    </row>
    <row r="638" spans="1:55" x14ac:dyDescent="0.25">
      <c r="B638" s="1"/>
      <c r="C638" s="12"/>
      <c r="D638" s="12"/>
      <c r="E638" s="12"/>
      <c r="F638" s="1"/>
      <c r="G638" s="1"/>
      <c r="H638" s="28"/>
      <c r="I638" s="29">
        <f t="shared" si="10"/>
        <v>0</v>
      </c>
      <c r="J638" s="30"/>
      <c r="BC638"/>
    </row>
    <row r="639" spans="1:55" x14ac:dyDescent="0.25">
      <c r="B639" s="1"/>
      <c r="C639" s="12"/>
      <c r="D639" s="12"/>
      <c r="E639" s="12"/>
      <c r="F639" s="1"/>
      <c r="G639" s="1"/>
      <c r="H639" s="28"/>
      <c r="I639" s="29">
        <f t="shared" si="10"/>
        <v>0</v>
      </c>
      <c r="J639" s="30"/>
      <c r="BC639"/>
    </row>
    <row r="640" spans="1:55" ht="15.75" x14ac:dyDescent="0.25">
      <c r="A640" s="26">
        <v>60</v>
      </c>
      <c r="B640" s="1"/>
      <c r="C640" s="9" t="s">
        <v>35</v>
      </c>
      <c r="D640" s="9">
        <v>60</v>
      </c>
      <c r="E640" s="9" t="s">
        <v>246</v>
      </c>
      <c r="F640" s="25" t="s">
        <v>196</v>
      </c>
      <c r="G640" s="1">
        <v>8.2899999999999991</v>
      </c>
      <c r="H640" s="28"/>
      <c r="I640" s="29">
        <f t="shared" si="10"/>
        <v>0</v>
      </c>
      <c r="J640" s="30"/>
      <c r="BC640"/>
    </row>
    <row r="641" spans="1:55" ht="15.75" x14ac:dyDescent="0.25">
      <c r="B641" s="1"/>
      <c r="C641" s="9" t="s">
        <v>36</v>
      </c>
      <c r="D641" s="9">
        <v>60</v>
      </c>
      <c r="E641" s="9" t="s">
        <v>271</v>
      </c>
      <c r="F641" s="25" t="s">
        <v>196</v>
      </c>
      <c r="G641" s="1">
        <v>5.8</v>
      </c>
      <c r="H641" s="28">
        <v>3.8</v>
      </c>
      <c r="I641" s="29">
        <f t="shared" si="10"/>
        <v>3.8</v>
      </c>
      <c r="J641" s="30"/>
      <c r="BC641"/>
    </row>
    <row r="642" spans="1:55" ht="15.75" x14ac:dyDescent="0.25">
      <c r="B642" s="1"/>
      <c r="C642" s="9" t="s">
        <v>38</v>
      </c>
      <c r="D642" s="9">
        <v>61</v>
      </c>
      <c r="E642" s="9" t="s">
        <v>288</v>
      </c>
      <c r="F642" s="25" t="s">
        <v>196</v>
      </c>
      <c r="G642" s="1">
        <v>5.8</v>
      </c>
      <c r="H642" s="28">
        <v>5</v>
      </c>
      <c r="I642" s="29">
        <f t="shared" si="10"/>
        <v>5</v>
      </c>
      <c r="J642" s="30"/>
      <c r="BC642"/>
    </row>
    <row r="643" spans="1:55" ht="15.75" x14ac:dyDescent="0.25">
      <c r="B643" s="1"/>
      <c r="C643" s="9" t="s">
        <v>18</v>
      </c>
      <c r="D643" s="9">
        <v>60</v>
      </c>
      <c r="E643" s="9" t="s">
        <v>304</v>
      </c>
      <c r="F643" s="25" t="s">
        <v>196</v>
      </c>
      <c r="G643" s="1">
        <v>7.39</v>
      </c>
      <c r="H643" s="28"/>
      <c r="I643" s="29">
        <f t="shared" si="10"/>
        <v>0</v>
      </c>
      <c r="J643" s="30"/>
      <c r="BC643"/>
    </row>
    <row r="644" spans="1:55" ht="15.75" x14ac:dyDescent="0.25">
      <c r="B644" s="1"/>
      <c r="C644" s="9" t="s">
        <v>40</v>
      </c>
      <c r="D644" s="9">
        <v>60</v>
      </c>
      <c r="E644" s="9" t="s">
        <v>321</v>
      </c>
      <c r="F644" s="25" t="s">
        <v>196</v>
      </c>
      <c r="G644" s="1">
        <v>9.36</v>
      </c>
      <c r="H644" s="28">
        <v>3.5</v>
      </c>
      <c r="I644" s="29">
        <f t="shared" si="10"/>
        <v>3.5</v>
      </c>
      <c r="J644" s="30"/>
      <c r="BC644"/>
    </row>
    <row r="645" spans="1:55" ht="31.5" x14ac:dyDescent="0.25">
      <c r="B645" s="1"/>
      <c r="C645" s="9" t="s">
        <v>41</v>
      </c>
      <c r="D645" s="9">
        <v>60</v>
      </c>
      <c r="E645" s="9" t="s">
        <v>342</v>
      </c>
      <c r="F645" s="25" t="s">
        <v>196</v>
      </c>
      <c r="G645" s="1">
        <v>8.15</v>
      </c>
      <c r="H645" s="28"/>
      <c r="I645" s="29">
        <f t="shared" si="10"/>
        <v>0</v>
      </c>
      <c r="J645" s="30"/>
      <c r="BC645"/>
    </row>
    <row r="646" spans="1:55" ht="15.75" x14ac:dyDescent="0.25">
      <c r="B646" s="1"/>
      <c r="C646" s="9" t="s">
        <v>42</v>
      </c>
      <c r="D646" s="9">
        <v>40</v>
      </c>
      <c r="E646" s="9" t="s">
        <v>357</v>
      </c>
      <c r="F646" s="25" t="s">
        <v>196</v>
      </c>
      <c r="G646" s="1">
        <v>9.2100000000000009</v>
      </c>
      <c r="H646" s="28">
        <v>2.2999999999999998</v>
      </c>
      <c r="I646" s="29">
        <f t="shared" si="10"/>
        <v>2.2999999999999998</v>
      </c>
      <c r="J646" s="30"/>
      <c r="BC646"/>
    </row>
    <row r="647" spans="1:55" ht="15.75" x14ac:dyDescent="0.25">
      <c r="B647" s="1"/>
      <c r="C647" s="9" t="s">
        <v>50</v>
      </c>
      <c r="D647" s="9">
        <v>60</v>
      </c>
      <c r="E647" s="9" t="s">
        <v>500</v>
      </c>
      <c r="F647" s="25" t="s">
        <v>501</v>
      </c>
      <c r="G647" s="1">
        <v>4.8</v>
      </c>
      <c r="H647" s="28">
        <v>4.08</v>
      </c>
      <c r="I647" s="29">
        <f t="shared" si="10"/>
        <v>4.08</v>
      </c>
      <c r="J647" s="30"/>
      <c r="BC647"/>
    </row>
    <row r="648" spans="1:55" ht="15.75" x14ac:dyDescent="0.25">
      <c r="B648" s="1"/>
      <c r="C648" s="9" t="s">
        <v>56</v>
      </c>
      <c r="D648" s="9">
        <v>60</v>
      </c>
      <c r="E648" s="9" t="s">
        <v>304</v>
      </c>
      <c r="F648" s="25" t="s">
        <v>196</v>
      </c>
      <c r="G648" s="1">
        <v>4.5</v>
      </c>
      <c r="H648" s="28">
        <v>3.9</v>
      </c>
      <c r="I648" s="29">
        <f t="shared" si="10"/>
        <v>3.9</v>
      </c>
      <c r="J648" s="30"/>
      <c r="BC648"/>
    </row>
    <row r="649" spans="1:55" ht="15.75" x14ac:dyDescent="0.25">
      <c r="B649" s="1"/>
      <c r="C649" s="9" t="s">
        <v>58</v>
      </c>
      <c r="D649" s="9">
        <v>60</v>
      </c>
      <c r="E649" s="9" t="s">
        <v>564</v>
      </c>
      <c r="F649" s="25" t="s">
        <v>196</v>
      </c>
      <c r="G649" s="1">
        <v>59.02</v>
      </c>
      <c r="H649" s="28">
        <v>59.02</v>
      </c>
      <c r="I649" s="29">
        <f t="shared" si="10"/>
        <v>59.02</v>
      </c>
      <c r="J649" s="30"/>
      <c r="BC649"/>
    </row>
    <row r="650" spans="1:55" ht="15.75" x14ac:dyDescent="0.25">
      <c r="B650" s="1"/>
      <c r="C650" s="9" t="s">
        <v>60</v>
      </c>
      <c r="D650" s="9">
        <v>60</v>
      </c>
      <c r="E650" s="9" t="s">
        <v>644</v>
      </c>
      <c r="F650" s="25" t="s">
        <v>196</v>
      </c>
      <c r="G650" s="1">
        <v>8.8000000000000007</v>
      </c>
      <c r="H650" s="28"/>
      <c r="I650" s="29">
        <f t="shared" si="10"/>
        <v>0</v>
      </c>
      <c r="J650" s="30"/>
      <c r="BC650"/>
    </row>
    <row r="651" spans="1:55" x14ac:dyDescent="0.25">
      <c r="B651" s="1"/>
      <c r="C651" s="12"/>
      <c r="D651" s="12"/>
      <c r="E651" s="12"/>
      <c r="F651" s="1"/>
      <c r="G651" s="1"/>
      <c r="H651" s="28"/>
      <c r="I651" s="29">
        <f t="shared" si="10"/>
        <v>0</v>
      </c>
      <c r="J651" s="30"/>
      <c r="BC651"/>
    </row>
    <row r="652" spans="1:55" x14ac:dyDescent="0.25">
      <c r="B652" s="1"/>
      <c r="C652" s="12"/>
      <c r="D652" s="12"/>
      <c r="E652" s="12"/>
      <c r="F652" s="1"/>
      <c r="G652" s="1"/>
      <c r="H652" s="28"/>
      <c r="I652" s="29">
        <f t="shared" si="10"/>
        <v>0</v>
      </c>
      <c r="J652" s="30"/>
      <c r="BC652"/>
    </row>
    <row r="653" spans="1:55" ht="15.75" x14ac:dyDescent="0.25">
      <c r="A653" s="26">
        <v>61</v>
      </c>
      <c r="B653" s="1"/>
      <c r="C653" s="9" t="s">
        <v>36</v>
      </c>
      <c r="D653" s="9">
        <v>60</v>
      </c>
      <c r="E653" s="9" t="s">
        <v>272</v>
      </c>
      <c r="F653" s="25" t="s">
        <v>196</v>
      </c>
      <c r="G653" s="1">
        <v>13.6</v>
      </c>
      <c r="H653" s="28">
        <v>11</v>
      </c>
      <c r="I653" s="29">
        <f t="shared" si="10"/>
        <v>11</v>
      </c>
      <c r="J653" s="30"/>
      <c r="BC653"/>
    </row>
    <row r="654" spans="1:55" ht="15.75" x14ac:dyDescent="0.25">
      <c r="B654" s="1"/>
      <c r="C654" s="9" t="s">
        <v>46</v>
      </c>
      <c r="D654" s="9">
        <v>60</v>
      </c>
      <c r="E654" s="9" t="s">
        <v>272</v>
      </c>
      <c r="F654" s="25" t="s">
        <v>196</v>
      </c>
      <c r="G654" s="1">
        <v>12.45</v>
      </c>
      <c r="H654" s="28">
        <v>11</v>
      </c>
      <c r="I654" s="29">
        <f t="shared" si="10"/>
        <v>11</v>
      </c>
      <c r="J654" s="30"/>
      <c r="BC654"/>
    </row>
    <row r="655" spans="1:55" ht="15.75" x14ac:dyDescent="0.25">
      <c r="B655" s="1"/>
      <c r="C655" s="9" t="s">
        <v>52</v>
      </c>
      <c r="D655" s="9">
        <v>60</v>
      </c>
      <c r="E655" s="9" t="s">
        <v>515</v>
      </c>
      <c r="F655" s="25" t="s">
        <v>196</v>
      </c>
      <c r="G655" s="1">
        <v>15</v>
      </c>
      <c r="H655" s="28">
        <v>12.2</v>
      </c>
      <c r="I655" s="29">
        <f t="shared" si="10"/>
        <v>12.2</v>
      </c>
      <c r="J655" s="30"/>
      <c r="BC655"/>
    </row>
    <row r="656" spans="1:55" ht="15.75" x14ac:dyDescent="0.25">
      <c r="B656" s="1"/>
      <c r="C656" s="9" t="s">
        <v>60</v>
      </c>
      <c r="D656" s="9">
        <v>60</v>
      </c>
      <c r="E656" s="9" t="s">
        <v>515</v>
      </c>
      <c r="F656" s="25" t="s">
        <v>196</v>
      </c>
      <c r="G656" s="1">
        <v>16.5</v>
      </c>
      <c r="H656" s="28"/>
      <c r="I656" s="29">
        <f t="shared" si="10"/>
        <v>0</v>
      </c>
      <c r="J656" s="30"/>
      <c r="BC656"/>
    </row>
    <row r="657" spans="1:55" x14ac:dyDescent="0.25">
      <c r="B657" s="1"/>
      <c r="C657" s="12"/>
      <c r="D657" s="12"/>
      <c r="E657" s="12"/>
      <c r="F657" s="1"/>
      <c r="G657" s="1"/>
      <c r="H657" s="28"/>
      <c r="I657" s="29">
        <f t="shared" ref="I657:I720" si="11">H657</f>
        <v>0</v>
      </c>
      <c r="J657" s="30"/>
      <c r="BC657"/>
    </row>
    <row r="658" spans="1:55" x14ac:dyDescent="0.25">
      <c r="B658" s="1"/>
      <c r="C658" s="12"/>
      <c r="D658" s="12"/>
      <c r="E658" s="12"/>
      <c r="F658" s="1"/>
      <c r="G658" s="1"/>
      <c r="H658" s="28"/>
      <c r="I658" s="29">
        <f t="shared" si="11"/>
        <v>0</v>
      </c>
      <c r="J658" s="30"/>
      <c r="BC658"/>
    </row>
    <row r="659" spans="1:55" ht="15.75" x14ac:dyDescent="0.25">
      <c r="A659" s="26">
        <v>62</v>
      </c>
      <c r="B659" s="1"/>
      <c r="C659" s="9" t="s">
        <v>32</v>
      </c>
      <c r="D659" s="9">
        <v>90</v>
      </c>
      <c r="E659" s="9" t="s">
        <v>200</v>
      </c>
      <c r="F659" s="25" t="s">
        <v>201</v>
      </c>
      <c r="G659" s="1">
        <v>45</v>
      </c>
      <c r="H659" s="28">
        <v>40</v>
      </c>
      <c r="I659" s="29">
        <f t="shared" si="11"/>
        <v>40</v>
      </c>
      <c r="J659" s="30"/>
      <c r="BC659"/>
    </row>
    <row r="660" spans="1:55" ht="15.75" x14ac:dyDescent="0.25">
      <c r="B660" s="1"/>
      <c r="C660" s="9" t="s">
        <v>36</v>
      </c>
      <c r="D660" s="9">
        <v>60</v>
      </c>
      <c r="E660" s="9" t="s">
        <v>273</v>
      </c>
      <c r="F660" s="25" t="s">
        <v>201</v>
      </c>
      <c r="G660" s="1">
        <v>21</v>
      </c>
      <c r="H660" s="28">
        <v>19</v>
      </c>
      <c r="I660" s="29">
        <f t="shared" si="11"/>
        <v>19</v>
      </c>
      <c r="J660" s="30"/>
      <c r="BC660"/>
    </row>
    <row r="661" spans="1:55" ht="15.75" x14ac:dyDescent="0.25">
      <c r="B661" s="1"/>
      <c r="C661" s="9" t="s">
        <v>40</v>
      </c>
      <c r="D661" s="9">
        <v>60</v>
      </c>
      <c r="E661" s="9" t="s">
        <v>322</v>
      </c>
      <c r="F661" s="25" t="s">
        <v>201</v>
      </c>
      <c r="G661" s="1">
        <v>23.76</v>
      </c>
      <c r="H661" s="28">
        <v>18</v>
      </c>
      <c r="I661" s="29">
        <f t="shared" si="11"/>
        <v>18</v>
      </c>
      <c r="J661" s="30"/>
      <c r="BC661"/>
    </row>
    <row r="662" spans="1:55" ht="15.75" x14ac:dyDescent="0.25">
      <c r="B662" s="1"/>
      <c r="C662" s="9" t="s">
        <v>45</v>
      </c>
      <c r="D662" s="9">
        <v>30</v>
      </c>
      <c r="E662" s="9" t="s">
        <v>376</v>
      </c>
      <c r="F662" s="25" t="s">
        <v>201</v>
      </c>
      <c r="G662" s="1">
        <v>42</v>
      </c>
      <c r="H662" s="28"/>
      <c r="I662" s="29">
        <f t="shared" si="11"/>
        <v>0</v>
      </c>
      <c r="J662" s="30"/>
      <c r="BC662"/>
    </row>
    <row r="663" spans="1:55" ht="15.75" x14ac:dyDescent="0.25">
      <c r="B663" s="1"/>
      <c r="C663" s="9" t="s">
        <v>46</v>
      </c>
      <c r="D663" s="9">
        <v>60</v>
      </c>
      <c r="E663" s="9" t="s">
        <v>273</v>
      </c>
      <c r="F663" s="25" t="s">
        <v>201</v>
      </c>
      <c r="G663" s="1">
        <v>22.8</v>
      </c>
      <c r="H663" s="28">
        <v>18</v>
      </c>
      <c r="I663" s="29">
        <f t="shared" si="11"/>
        <v>18</v>
      </c>
      <c r="J663" s="30"/>
      <c r="BC663"/>
    </row>
    <row r="664" spans="1:55" ht="15.75" x14ac:dyDescent="0.25">
      <c r="B664" s="1"/>
      <c r="C664" s="9" t="s">
        <v>50</v>
      </c>
      <c r="D664" s="9">
        <v>60</v>
      </c>
      <c r="E664" s="9" t="s">
        <v>273</v>
      </c>
      <c r="F664" s="25" t="s">
        <v>201</v>
      </c>
      <c r="G664" s="1">
        <v>21.53</v>
      </c>
      <c r="H664" s="28">
        <v>21.53</v>
      </c>
      <c r="I664" s="29">
        <f t="shared" si="11"/>
        <v>21.53</v>
      </c>
      <c r="J664" s="30"/>
      <c r="BC664"/>
    </row>
    <row r="665" spans="1:55" ht="15.75" x14ac:dyDescent="0.25">
      <c r="B665" s="1"/>
      <c r="C665" s="9" t="s">
        <v>52</v>
      </c>
      <c r="D665" s="9">
        <v>60</v>
      </c>
      <c r="E665" s="9" t="s">
        <v>273</v>
      </c>
      <c r="F665" s="25" t="s">
        <v>201</v>
      </c>
      <c r="G665" s="1">
        <v>21</v>
      </c>
      <c r="H665" s="28">
        <v>19.8</v>
      </c>
      <c r="I665" s="29">
        <f t="shared" si="11"/>
        <v>19.8</v>
      </c>
      <c r="J665" s="30"/>
      <c r="BC665"/>
    </row>
    <row r="666" spans="1:55" ht="15.75" x14ac:dyDescent="0.25">
      <c r="B666" s="1"/>
      <c r="C666" s="9" t="s">
        <v>57</v>
      </c>
      <c r="D666" s="9">
        <v>60</v>
      </c>
      <c r="E666" s="9" t="s">
        <v>273</v>
      </c>
      <c r="F666" s="25" t="s">
        <v>201</v>
      </c>
      <c r="G666" s="1">
        <v>22</v>
      </c>
      <c r="H666" s="28">
        <v>19</v>
      </c>
      <c r="I666" s="29">
        <f t="shared" si="11"/>
        <v>19</v>
      </c>
      <c r="J666" s="30"/>
      <c r="BC666"/>
    </row>
    <row r="667" spans="1:55" ht="15.75" x14ac:dyDescent="0.25">
      <c r="B667" s="1"/>
      <c r="C667" s="9" t="s">
        <v>59</v>
      </c>
      <c r="D667" s="9">
        <v>60</v>
      </c>
      <c r="E667" s="9" t="s">
        <v>628</v>
      </c>
      <c r="F667" s="25" t="s">
        <v>201</v>
      </c>
      <c r="G667" s="1">
        <v>27</v>
      </c>
      <c r="H667" s="28"/>
      <c r="I667" s="29">
        <f t="shared" si="11"/>
        <v>0</v>
      </c>
      <c r="J667" s="30"/>
      <c r="BC667"/>
    </row>
    <row r="668" spans="1:55" ht="15.75" x14ac:dyDescent="0.25">
      <c r="B668" s="1"/>
      <c r="C668" s="9" t="s">
        <v>62</v>
      </c>
      <c r="D668" s="9">
        <v>60</v>
      </c>
      <c r="E668" s="9" t="s">
        <v>273</v>
      </c>
      <c r="F668" s="25" t="s">
        <v>201</v>
      </c>
      <c r="G668" s="1">
        <v>24.6</v>
      </c>
      <c r="H668" s="28"/>
      <c r="I668" s="29">
        <f t="shared" si="11"/>
        <v>0</v>
      </c>
      <c r="J668" s="30"/>
      <c r="BC668"/>
    </row>
    <row r="669" spans="1:55" x14ac:dyDescent="0.25">
      <c r="B669" s="1"/>
      <c r="C669" s="12"/>
      <c r="D669" s="12"/>
      <c r="E669" s="12"/>
      <c r="F669" s="1"/>
      <c r="G669" s="1"/>
      <c r="H669" s="28"/>
      <c r="I669" s="29">
        <f t="shared" si="11"/>
        <v>0</v>
      </c>
      <c r="J669" s="30"/>
      <c r="BC669"/>
    </row>
    <row r="670" spans="1:55" x14ac:dyDescent="0.25">
      <c r="B670" s="1"/>
      <c r="C670" s="12"/>
      <c r="D670" s="12"/>
      <c r="E670" s="12"/>
      <c r="F670" s="1"/>
      <c r="G670" s="1"/>
      <c r="H670" s="28"/>
      <c r="I670" s="29">
        <f t="shared" si="11"/>
        <v>0</v>
      </c>
      <c r="J670" s="30"/>
      <c r="BC670"/>
    </row>
    <row r="671" spans="1:55" ht="15.75" x14ac:dyDescent="0.25">
      <c r="A671" s="26">
        <v>63</v>
      </c>
      <c r="B671" s="1"/>
      <c r="C671" s="9" t="s">
        <v>34</v>
      </c>
      <c r="D671" s="9">
        <v>0</v>
      </c>
      <c r="E671" s="9"/>
      <c r="F671" s="25"/>
      <c r="G671" s="1">
        <v>25.5</v>
      </c>
      <c r="H671" s="28"/>
      <c r="I671" s="29">
        <f t="shared" si="11"/>
        <v>0</v>
      </c>
      <c r="J671" s="30"/>
      <c r="BC671"/>
    </row>
    <row r="672" spans="1:55" ht="15.75" x14ac:dyDescent="0.25">
      <c r="B672" s="1"/>
      <c r="C672" s="9" t="s">
        <v>35</v>
      </c>
      <c r="D672" s="9">
        <v>60</v>
      </c>
      <c r="E672" s="9" t="s">
        <v>247</v>
      </c>
      <c r="F672" s="25" t="s">
        <v>205</v>
      </c>
      <c r="G672" s="1">
        <v>85.02</v>
      </c>
      <c r="H672" s="28"/>
      <c r="I672" s="29">
        <f t="shared" si="11"/>
        <v>0</v>
      </c>
      <c r="J672" s="30"/>
      <c r="BC672"/>
    </row>
    <row r="673" spans="1:55" ht="15.75" x14ac:dyDescent="0.25">
      <c r="B673" s="1"/>
      <c r="C673" s="9" t="s">
        <v>36</v>
      </c>
      <c r="D673" s="9">
        <v>60</v>
      </c>
      <c r="E673" s="9" t="s">
        <v>274</v>
      </c>
      <c r="F673" s="25" t="s">
        <v>205</v>
      </c>
      <c r="G673" s="1">
        <v>35</v>
      </c>
      <c r="H673" s="28">
        <v>30</v>
      </c>
      <c r="I673" s="29">
        <f t="shared" si="11"/>
        <v>30</v>
      </c>
      <c r="J673" s="30"/>
      <c r="BC673"/>
    </row>
    <row r="674" spans="1:55" ht="15.75" x14ac:dyDescent="0.25">
      <c r="B674" s="1"/>
      <c r="C674" s="9" t="s">
        <v>18</v>
      </c>
      <c r="D674" s="9">
        <v>60</v>
      </c>
      <c r="E674" s="9" t="s">
        <v>305</v>
      </c>
      <c r="F674" s="25" t="s">
        <v>205</v>
      </c>
      <c r="G674" s="1">
        <v>26.11</v>
      </c>
      <c r="H674" s="28"/>
      <c r="I674" s="29">
        <f t="shared" si="11"/>
        <v>0</v>
      </c>
      <c r="J674" s="30"/>
      <c r="BC674"/>
    </row>
    <row r="675" spans="1:55" ht="15.75" x14ac:dyDescent="0.25">
      <c r="B675" s="1"/>
      <c r="C675" s="9" t="s">
        <v>40</v>
      </c>
      <c r="D675" s="9">
        <v>60</v>
      </c>
      <c r="E675" s="9" t="s">
        <v>323</v>
      </c>
      <c r="F675" s="25" t="s">
        <v>324</v>
      </c>
      <c r="G675" s="1">
        <v>28.32</v>
      </c>
      <c r="H675" s="28">
        <v>11</v>
      </c>
      <c r="I675" s="29">
        <f t="shared" si="11"/>
        <v>11</v>
      </c>
      <c r="J675" s="30"/>
      <c r="BC675"/>
    </row>
    <row r="676" spans="1:55" ht="15.75" x14ac:dyDescent="0.25">
      <c r="B676" s="1"/>
      <c r="C676" s="9" t="s">
        <v>19</v>
      </c>
      <c r="D676" s="9">
        <v>60</v>
      </c>
      <c r="E676" s="9" t="s">
        <v>388</v>
      </c>
      <c r="F676" s="25" t="s">
        <v>205</v>
      </c>
      <c r="G676" s="1">
        <v>26.3</v>
      </c>
      <c r="H676" s="28"/>
      <c r="I676" s="29">
        <f t="shared" si="11"/>
        <v>0</v>
      </c>
      <c r="J676" s="30"/>
      <c r="BC676"/>
    </row>
    <row r="677" spans="1:55" ht="15.75" x14ac:dyDescent="0.25">
      <c r="B677" s="1"/>
      <c r="C677" s="9" t="s">
        <v>47</v>
      </c>
      <c r="D677" s="9">
        <v>60</v>
      </c>
      <c r="E677" s="9" t="s">
        <v>438</v>
      </c>
      <c r="F677" s="25" t="s">
        <v>205</v>
      </c>
      <c r="G677" s="1">
        <v>13.79</v>
      </c>
      <c r="H677" s="28">
        <v>13.2</v>
      </c>
      <c r="I677" s="29">
        <f t="shared" si="11"/>
        <v>13.2</v>
      </c>
      <c r="J677" s="30"/>
      <c r="BC677"/>
    </row>
    <row r="678" spans="1:55" ht="15.75" x14ac:dyDescent="0.25">
      <c r="B678" s="1"/>
      <c r="C678" s="9" t="s">
        <v>50</v>
      </c>
      <c r="D678" s="9">
        <v>60</v>
      </c>
      <c r="E678" s="9" t="s">
        <v>502</v>
      </c>
      <c r="F678" s="25" t="s">
        <v>205</v>
      </c>
      <c r="G678" s="1">
        <v>13.1</v>
      </c>
      <c r="H678" s="28">
        <v>12.44</v>
      </c>
      <c r="I678" s="29">
        <f t="shared" si="11"/>
        <v>12.44</v>
      </c>
      <c r="J678" s="30"/>
      <c r="BC678"/>
    </row>
    <row r="679" spans="1:55" ht="15.75" x14ac:dyDescent="0.25">
      <c r="B679" s="1"/>
      <c r="C679" s="9" t="s">
        <v>56</v>
      </c>
      <c r="D679" s="9">
        <v>60</v>
      </c>
      <c r="E679" s="9" t="s">
        <v>305</v>
      </c>
      <c r="F679" s="25" t="s">
        <v>205</v>
      </c>
      <c r="G679" s="1">
        <v>21.45</v>
      </c>
      <c r="H679" s="28">
        <v>20</v>
      </c>
      <c r="I679" s="29">
        <f t="shared" si="11"/>
        <v>20</v>
      </c>
      <c r="J679" s="30"/>
      <c r="BC679"/>
    </row>
    <row r="680" spans="1:55" ht="15.75" x14ac:dyDescent="0.25">
      <c r="B680" s="1"/>
      <c r="C680" s="9" t="s">
        <v>57</v>
      </c>
      <c r="D680" s="9">
        <v>60</v>
      </c>
      <c r="E680" s="9" t="s">
        <v>613</v>
      </c>
      <c r="F680" s="25" t="s">
        <v>614</v>
      </c>
      <c r="G680" s="1">
        <v>55.48</v>
      </c>
      <c r="H680" s="28">
        <v>55.48</v>
      </c>
      <c r="I680" s="29">
        <f t="shared" si="11"/>
        <v>55.48</v>
      </c>
      <c r="J680" s="30"/>
      <c r="BC680"/>
    </row>
    <row r="681" spans="1:55" x14ac:dyDescent="0.25">
      <c r="B681" s="1"/>
      <c r="C681" s="12"/>
      <c r="D681" s="12"/>
      <c r="E681" s="12"/>
      <c r="F681" s="1"/>
      <c r="G681" s="1"/>
      <c r="H681" s="28"/>
      <c r="I681" s="29">
        <f t="shared" si="11"/>
        <v>0</v>
      </c>
      <c r="J681" s="30"/>
      <c r="BC681"/>
    </row>
    <row r="682" spans="1:55" x14ac:dyDescent="0.25">
      <c r="B682" s="1"/>
      <c r="C682" s="12"/>
      <c r="D682" s="12"/>
      <c r="E682" s="12"/>
      <c r="F682" s="1"/>
      <c r="G682" s="1"/>
      <c r="H682" s="28"/>
      <c r="I682" s="29">
        <f t="shared" si="11"/>
        <v>0</v>
      </c>
      <c r="J682" s="30"/>
      <c r="BC682"/>
    </row>
    <row r="683" spans="1:55" ht="15.75" x14ac:dyDescent="0.25">
      <c r="A683" s="26">
        <v>64</v>
      </c>
      <c r="B683" s="1"/>
      <c r="C683" s="9" t="s">
        <v>32</v>
      </c>
      <c r="D683" s="9">
        <v>90</v>
      </c>
      <c r="E683" s="9" t="s">
        <v>202</v>
      </c>
      <c r="F683" s="25" t="s">
        <v>201</v>
      </c>
      <c r="G683" s="1">
        <v>45</v>
      </c>
      <c r="H683" s="28">
        <v>40</v>
      </c>
      <c r="I683" s="29">
        <f t="shared" si="11"/>
        <v>40</v>
      </c>
      <c r="J683" s="30"/>
      <c r="BC683"/>
    </row>
    <row r="684" spans="1:55" ht="15.75" x14ac:dyDescent="0.25">
      <c r="B684" s="1"/>
      <c r="C684" s="9" t="s">
        <v>34</v>
      </c>
      <c r="D684" s="9">
        <v>0</v>
      </c>
      <c r="E684" s="9" t="s">
        <v>213</v>
      </c>
      <c r="F684" s="25" t="s">
        <v>205</v>
      </c>
      <c r="G684" s="1">
        <v>15.51</v>
      </c>
      <c r="H684" s="28">
        <v>12.51</v>
      </c>
      <c r="I684" s="29">
        <f t="shared" si="11"/>
        <v>12.51</v>
      </c>
      <c r="J684" s="30"/>
      <c r="BC684"/>
    </row>
    <row r="685" spans="1:55" x14ac:dyDescent="0.25">
      <c r="B685" s="1"/>
      <c r="C685" s="12"/>
      <c r="D685" s="12"/>
      <c r="E685" s="12"/>
      <c r="F685" s="1"/>
      <c r="G685" s="1"/>
      <c r="H685" s="28"/>
      <c r="I685" s="29">
        <f t="shared" si="11"/>
        <v>0</v>
      </c>
      <c r="J685" s="30"/>
      <c r="BC685"/>
    </row>
    <row r="686" spans="1:55" x14ac:dyDescent="0.25">
      <c r="B686" s="1"/>
      <c r="C686" s="12"/>
      <c r="D686" s="12"/>
      <c r="E686" s="12"/>
      <c r="F686" s="1"/>
      <c r="G686" s="1"/>
      <c r="H686" s="28"/>
      <c r="I686" s="29">
        <f t="shared" si="11"/>
        <v>0</v>
      </c>
      <c r="J686" s="30"/>
      <c r="BC686"/>
    </row>
    <row r="687" spans="1:55" ht="15.75" x14ac:dyDescent="0.25">
      <c r="A687" s="26">
        <v>65</v>
      </c>
      <c r="B687" s="1"/>
      <c r="C687" s="9" t="s">
        <v>52</v>
      </c>
      <c r="D687" s="9">
        <v>60</v>
      </c>
      <c r="E687" s="9" t="s">
        <v>516</v>
      </c>
      <c r="F687" s="25" t="s">
        <v>196</v>
      </c>
      <c r="G687" s="1">
        <v>2.2999999999999998</v>
      </c>
      <c r="H687" s="28">
        <v>2.1</v>
      </c>
      <c r="I687" s="29">
        <f t="shared" si="11"/>
        <v>2.1</v>
      </c>
      <c r="J687" s="30"/>
      <c r="BC687"/>
    </row>
    <row r="688" spans="1:55" ht="15.75" x14ac:dyDescent="0.25">
      <c r="B688" s="1"/>
      <c r="C688" s="9" t="s">
        <v>57</v>
      </c>
      <c r="D688" s="9">
        <v>60</v>
      </c>
      <c r="E688" s="9" t="s">
        <v>615</v>
      </c>
      <c r="F688" s="25" t="s">
        <v>196</v>
      </c>
      <c r="G688" s="1">
        <v>5</v>
      </c>
      <c r="H688" s="28">
        <v>5</v>
      </c>
      <c r="I688" s="29">
        <f t="shared" si="11"/>
        <v>5</v>
      </c>
      <c r="J688" s="30"/>
      <c r="BC688"/>
    </row>
    <row r="689" spans="1:55" x14ac:dyDescent="0.25">
      <c r="B689" s="1"/>
      <c r="C689" s="12"/>
      <c r="D689" s="12"/>
      <c r="E689" s="12"/>
      <c r="F689" s="1"/>
      <c r="G689" s="1"/>
      <c r="H689" s="28"/>
      <c r="I689" s="29">
        <f t="shared" si="11"/>
        <v>0</v>
      </c>
      <c r="J689" s="30"/>
      <c r="BC689"/>
    </row>
    <row r="690" spans="1:55" x14ac:dyDescent="0.25">
      <c r="B690" s="1"/>
      <c r="C690" s="12"/>
      <c r="D690" s="12"/>
      <c r="E690" s="12"/>
      <c r="F690" s="1"/>
      <c r="G690" s="1"/>
      <c r="H690" s="28"/>
      <c r="I690" s="29">
        <f t="shared" si="11"/>
        <v>0</v>
      </c>
      <c r="J690" s="30"/>
      <c r="BC690"/>
    </row>
    <row r="691" spans="1:55" ht="15.75" x14ac:dyDescent="0.25">
      <c r="A691" s="26">
        <v>66</v>
      </c>
      <c r="B691" s="1"/>
      <c r="C691" s="9" t="s">
        <v>32</v>
      </c>
      <c r="D691" s="9">
        <v>90</v>
      </c>
      <c r="E691" s="9" t="s">
        <v>203</v>
      </c>
      <c r="F691" s="25" t="s">
        <v>201</v>
      </c>
      <c r="G691" s="1">
        <v>59</v>
      </c>
      <c r="H691" s="28">
        <v>55</v>
      </c>
      <c r="I691" s="29">
        <f t="shared" si="11"/>
        <v>55</v>
      </c>
      <c r="J691" s="30"/>
      <c r="BC691"/>
    </row>
    <row r="692" spans="1:55" ht="15.75" x14ac:dyDescent="0.25">
      <c r="B692" s="1"/>
      <c r="C692" s="9" t="s">
        <v>46</v>
      </c>
      <c r="D692" s="9">
        <v>60</v>
      </c>
      <c r="E692" s="9" t="s">
        <v>413</v>
      </c>
      <c r="F692" s="25" t="s">
        <v>196</v>
      </c>
      <c r="G692" s="1">
        <v>8.98</v>
      </c>
      <c r="H692" s="28">
        <v>8.98</v>
      </c>
      <c r="I692" s="29">
        <f t="shared" si="11"/>
        <v>8.98</v>
      </c>
      <c r="J692" s="30"/>
      <c r="BC692"/>
    </row>
    <row r="693" spans="1:55" ht="15.75" x14ac:dyDescent="0.25">
      <c r="B693" s="1"/>
      <c r="C693" s="9" t="s">
        <v>47</v>
      </c>
      <c r="D693" s="9">
        <v>60</v>
      </c>
      <c r="E693" s="9" t="s">
        <v>439</v>
      </c>
      <c r="F693" s="25" t="s">
        <v>196</v>
      </c>
      <c r="G693" s="1">
        <v>8.14</v>
      </c>
      <c r="H693" s="28">
        <v>7.9</v>
      </c>
      <c r="I693" s="29">
        <f t="shared" si="11"/>
        <v>7.9</v>
      </c>
      <c r="J693" s="30"/>
      <c r="BC693"/>
    </row>
    <row r="694" spans="1:55" ht="15.75" x14ac:dyDescent="0.25">
      <c r="B694" s="1"/>
      <c r="C694" s="9" t="s">
        <v>50</v>
      </c>
      <c r="D694" s="9">
        <v>60</v>
      </c>
      <c r="E694" s="9" t="s">
        <v>439</v>
      </c>
      <c r="F694" s="25" t="s">
        <v>196</v>
      </c>
      <c r="G694" s="1">
        <v>9.18</v>
      </c>
      <c r="H694" s="28">
        <v>9.18</v>
      </c>
      <c r="I694" s="29">
        <f t="shared" si="11"/>
        <v>9.18</v>
      </c>
      <c r="J694" s="30"/>
      <c r="BC694"/>
    </row>
    <row r="695" spans="1:55" ht="15.75" x14ac:dyDescent="0.25">
      <c r="B695" s="1"/>
      <c r="C695" s="9" t="s">
        <v>52</v>
      </c>
      <c r="D695" s="9">
        <v>60</v>
      </c>
      <c r="E695" s="9" t="s">
        <v>439</v>
      </c>
      <c r="F695" s="25" t="s">
        <v>196</v>
      </c>
      <c r="G695" s="1">
        <v>7</v>
      </c>
      <c r="H695" s="28"/>
      <c r="I695" s="29">
        <f t="shared" si="11"/>
        <v>0</v>
      </c>
      <c r="J695" s="30"/>
      <c r="BC695"/>
    </row>
    <row r="696" spans="1:55" ht="15.75" x14ac:dyDescent="0.25">
      <c r="B696" s="1"/>
      <c r="C696" s="9" t="s">
        <v>57</v>
      </c>
      <c r="D696" s="9">
        <v>60</v>
      </c>
      <c r="E696" s="9" t="s">
        <v>616</v>
      </c>
      <c r="F696" s="25" t="s">
        <v>196</v>
      </c>
      <c r="G696" s="1">
        <v>9</v>
      </c>
      <c r="H696" s="28">
        <v>9</v>
      </c>
      <c r="I696" s="29">
        <f t="shared" si="11"/>
        <v>9</v>
      </c>
      <c r="J696" s="30"/>
      <c r="BC696"/>
    </row>
    <row r="697" spans="1:55" ht="15.75" x14ac:dyDescent="0.25">
      <c r="B697" s="1"/>
      <c r="C697" s="9" t="s">
        <v>60</v>
      </c>
      <c r="D697" s="9">
        <v>60</v>
      </c>
      <c r="E697" s="9" t="s">
        <v>645</v>
      </c>
      <c r="F697" s="25" t="s">
        <v>196</v>
      </c>
      <c r="G697" s="1">
        <v>12.5</v>
      </c>
      <c r="H697" s="28"/>
      <c r="I697" s="29">
        <f t="shared" si="11"/>
        <v>0</v>
      </c>
      <c r="J697" s="30"/>
      <c r="BC697"/>
    </row>
    <row r="698" spans="1:55" x14ac:dyDescent="0.25">
      <c r="B698" s="1"/>
      <c r="C698" s="12"/>
      <c r="D698" s="12"/>
      <c r="E698" s="12"/>
      <c r="F698" s="1"/>
      <c r="G698" s="1"/>
      <c r="H698" s="28"/>
      <c r="I698" s="29">
        <f t="shared" si="11"/>
        <v>0</v>
      </c>
      <c r="J698" s="30"/>
      <c r="BC698"/>
    </row>
    <row r="699" spans="1:55" x14ac:dyDescent="0.25">
      <c r="B699" s="1"/>
      <c r="C699" s="12"/>
      <c r="D699" s="12"/>
      <c r="E699" s="12"/>
      <c r="F699" s="1"/>
      <c r="G699" s="1"/>
      <c r="H699" s="28"/>
      <c r="I699" s="29">
        <f t="shared" si="11"/>
        <v>0</v>
      </c>
      <c r="J699" s="30"/>
      <c r="BC699"/>
    </row>
    <row r="700" spans="1:55" ht="15.75" x14ac:dyDescent="0.25">
      <c r="A700" s="26">
        <v>67</v>
      </c>
      <c r="B700" s="1"/>
      <c r="C700" s="9" t="s">
        <v>45</v>
      </c>
      <c r="D700" s="9">
        <v>30</v>
      </c>
      <c r="E700" s="9" t="s">
        <v>377</v>
      </c>
      <c r="F700" s="25" t="s">
        <v>205</v>
      </c>
      <c r="G700" s="1">
        <v>66</v>
      </c>
      <c r="H700" s="28">
        <v>65</v>
      </c>
      <c r="I700" s="29">
        <f t="shared" si="11"/>
        <v>65</v>
      </c>
      <c r="J700" s="30"/>
      <c r="BC700"/>
    </row>
    <row r="701" spans="1:55" x14ac:dyDescent="0.25">
      <c r="B701" s="1"/>
      <c r="C701" s="12"/>
      <c r="D701" s="12"/>
      <c r="E701" s="12"/>
      <c r="F701" s="1"/>
      <c r="G701" s="1"/>
      <c r="H701" s="28"/>
      <c r="I701" s="29">
        <f t="shared" si="11"/>
        <v>0</v>
      </c>
      <c r="J701" s="30"/>
      <c r="BC701"/>
    </row>
    <row r="702" spans="1:55" x14ac:dyDescent="0.25">
      <c r="B702" s="1"/>
      <c r="C702" s="12"/>
      <c r="D702" s="12"/>
      <c r="E702" s="12"/>
      <c r="F702" s="1"/>
      <c r="G702" s="1"/>
      <c r="H702" s="28"/>
      <c r="I702" s="29">
        <f t="shared" si="11"/>
        <v>0</v>
      </c>
      <c r="J702" s="30"/>
      <c r="BC702"/>
    </row>
    <row r="703" spans="1:55" ht="15.75" x14ac:dyDescent="0.25">
      <c r="A703" s="26">
        <v>68</v>
      </c>
      <c r="B703" s="1"/>
      <c r="C703" s="9" t="s">
        <v>45</v>
      </c>
      <c r="D703" s="9">
        <v>30</v>
      </c>
      <c r="E703" s="9" t="s">
        <v>378</v>
      </c>
      <c r="F703" s="25" t="s">
        <v>201</v>
      </c>
      <c r="G703" s="1">
        <v>55</v>
      </c>
      <c r="H703" s="28">
        <v>50</v>
      </c>
      <c r="I703" s="29">
        <f t="shared" si="11"/>
        <v>50</v>
      </c>
      <c r="J703" s="30"/>
      <c r="BC703"/>
    </row>
    <row r="704" spans="1:55" ht="15.75" x14ac:dyDescent="0.25">
      <c r="B704" s="1"/>
      <c r="C704" s="9" t="s">
        <v>19</v>
      </c>
      <c r="D704" s="9">
        <v>60</v>
      </c>
      <c r="E704" s="9" t="s">
        <v>389</v>
      </c>
      <c r="F704" s="25" t="s">
        <v>201</v>
      </c>
      <c r="G704" s="1">
        <v>60.95</v>
      </c>
      <c r="H704" s="28">
        <v>31.78</v>
      </c>
      <c r="I704" s="29">
        <f t="shared" si="11"/>
        <v>31.78</v>
      </c>
      <c r="J704" s="30"/>
      <c r="BC704"/>
    </row>
    <row r="705" spans="1:55" ht="15.75" x14ac:dyDescent="0.25">
      <c r="B705" s="1"/>
      <c r="C705" s="9" t="s">
        <v>19</v>
      </c>
      <c r="D705" s="9">
        <v>60</v>
      </c>
      <c r="E705" s="9" t="s">
        <v>647</v>
      </c>
      <c r="F705" s="25" t="s">
        <v>205</v>
      </c>
      <c r="G705" s="28">
        <v>29.5</v>
      </c>
      <c r="H705" s="28">
        <v>29.5</v>
      </c>
      <c r="I705" s="29">
        <f t="shared" si="11"/>
        <v>29.5</v>
      </c>
      <c r="J705" s="30"/>
      <c r="BC705"/>
    </row>
    <row r="706" spans="1:55" ht="15.75" x14ac:dyDescent="0.25">
      <c r="B706" s="1"/>
      <c r="C706" s="9" t="s">
        <v>53</v>
      </c>
      <c r="D706" s="9">
        <v>60</v>
      </c>
      <c r="E706" s="9" t="s">
        <v>565</v>
      </c>
      <c r="F706" s="25" t="s">
        <v>201</v>
      </c>
      <c r="G706" s="1">
        <v>53</v>
      </c>
      <c r="H706" s="28"/>
      <c r="I706" s="29">
        <f t="shared" si="11"/>
        <v>0</v>
      </c>
      <c r="J706" s="30"/>
      <c r="BC706"/>
    </row>
    <row r="707" spans="1:55" ht="15.75" x14ac:dyDescent="0.25">
      <c r="B707" s="1"/>
      <c r="C707" s="9" t="s">
        <v>54</v>
      </c>
      <c r="D707" s="9">
        <v>60</v>
      </c>
      <c r="E707" s="9" t="s">
        <v>575</v>
      </c>
      <c r="F707" s="25" t="s">
        <v>201</v>
      </c>
      <c r="G707" s="1">
        <v>52</v>
      </c>
      <c r="H707" s="28"/>
      <c r="I707" s="29">
        <f t="shared" si="11"/>
        <v>0</v>
      </c>
      <c r="J707" s="30"/>
      <c r="BC707"/>
    </row>
    <row r="708" spans="1:55" ht="15.75" x14ac:dyDescent="0.25">
      <c r="B708" s="1"/>
      <c r="C708" s="9" t="s">
        <v>58</v>
      </c>
      <c r="D708" s="9">
        <v>60</v>
      </c>
      <c r="E708" s="9" t="s">
        <v>565</v>
      </c>
      <c r="F708" s="25" t="s">
        <v>201</v>
      </c>
      <c r="G708" s="1">
        <v>50</v>
      </c>
      <c r="H708" s="28">
        <v>50</v>
      </c>
      <c r="I708" s="29">
        <f t="shared" si="11"/>
        <v>50</v>
      </c>
      <c r="J708" s="30"/>
      <c r="BC708"/>
    </row>
    <row r="709" spans="1:55" ht="15.75" x14ac:dyDescent="0.25">
      <c r="B709" s="1"/>
      <c r="C709" s="9" t="s">
        <v>61</v>
      </c>
      <c r="D709" s="9">
        <v>60</v>
      </c>
      <c r="E709" s="9" t="s">
        <v>565</v>
      </c>
      <c r="F709" s="25" t="s">
        <v>201</v>
      </c>
      <c r="G709" s="1">
        <v>43</v>
      </c>
      <c r="H709" s="28"/>
      <c r="I709" s="29">
        <f t="shared" si="11"/>
        <v>0</v>
      </c>
      <c r="J709" s="30"/>
      <c r="BC709"/>
    </row>
    <row r="710" spans="1:55" x14ac:dyDescent="0.25">
      <c r="B710" s="1"/>
      <c r="C710" s="12"/>
      <c r="D710" s="12"/>
      <c r="E710" s="12"/>
      <c r="F710" s="1"/>
      <c r="G710" s="1"/>
      <c r="H710" s="28"/>
      <c r="I710" s="29">
        <f t="shared" si="11"/>
        <v>0</v>
      </c>
      <c r="J710" s="30"/>
      <c r="BC710"/>
    </row>
    <row r="711" spans="1:55" x14ac:dyDescent="0.25">
      <c r="B711" s="1"/>
      <c r="C711" s="12"/>
      <c r="D711" s="12"/>
      <c r="E711" s="12"/>
      <c r="F711" s="1"/>
      <c r="G711" s="1"/>
      <c r="H711" s="28"/>
      <c r="I711" s="29">
        <f t="shared" si="11"/>
        <v>0</v>
      </c>
      <c r="J711" s="30"/>
      <c r="BC711"/>
    </row>
    <row r="712" spans="1:55" ht="15.75" x14ac:dyDescent="0.25">
      <c r="A712" s="26">
        <v>69</v>
      </c>
      <c r="B712" s="1"/>
      <c r="C712" s="9" t="s">
        <v>18</v>
      </c>
      <c r="D712" s="9">
        <v>60</v>
      </c>
      <c r="E712" s="9" t="s">
        <v>306</v>
      </c>
      <c r="F712" s="25" t="s">
        <v>196</v>
      </c>
      <c r="G712" s="1">
        <v>35</v>
      </c>
      <c r="H712" s="28"/>
      <c r="I712" s="29">
        <f t="shared" si="11"/>
        <v>0</v>
      </c>
      <c r="J712" s="30"/>
      <c r="BC712"/>
    </row>
    <row r="713" spans="1:55" ht="15.75" x14ac:dyDescent="0.25">
      <c r="B713" s="1"/>
      <c r="C713" s="9" t="s">
        <v>45</v>
      </c>
      <c r="D713" s="13">
        <v>30</v>
      </c>
      <c r="E713" s="7" t="s">
        <v>377</v>
      </c>
      <c r="F713" t="s">
        <v>205</v>
      </c>
      <c r="G713" s="1">
        <v>66</v>
      </c>
      <c r="H713" s="28"/>
      <c r="I713" s="29">
        <f t="shared" si="11"/>
        <v>0</v>
      </c>
      <c r="J713" s="30"/>
      <c r="BC713"/>
    </row>
    <row r="714" spans="1:55" ht="15.75" x14ac:dyDescent="0.25">
      <c r="B714" s="1"/>
      <c r="C714" s="9" t="s">
        <v>19</v>
      </c>
      <c r="D714" s="9">
        <v>60</v>
      </c>
      <c r="E714" s="9" t="s">
        <v>647</v>
      </c>
      <c r="F714" s="25" t="s">
        <v>205</v>
      </c>
      <c r="G714" s="28">
        <v>29.5</v>
      </c>
      <c r="H714" s="28">
        <v>29.5</v>
      </c>
      <c r="I714" s="29">
        <f t="shared" si="11"/>
        <v>29.5</v>
      </c>
      <c r="J714" s="30"/>
      <c r="BC714"/>
    </row>
    <row r="715" spans="1:55" ht="15.75" x14ac:dyDescent="0.25">
      <c r="B715" s="1"/>
      <c r="C715" s="9" t="s">
        <v>53</v>
      </c>
      <c r="D715" s="9">
        <v>60</v>
      </c>
      <c r="E715" s="9" t="s">
        <v>573</v>
      </c>
      <c r="F715" s="25" t="s">
        <v>205</v>
      </c>
      <c r="G715" s="1">
        <v>33</v>
      </c>
      <c r="H715" s="28"/>
      <c r="I715" s="29">
        <f t="shared" si="11"/>
        <v>0</v>
      </c>
      <c r="J715" s="30"/>
      <c r="BC715"/>
    </row>
    <row r="716" spans="1:55" ht="15.75" x14ac:dyDescent="0.25">
      <c r="B716" s="1"/>
      <c r="C716" s="9" t="s">
        <v>54</v>
      </c>
      <c r="D716" s="9">
        <v>60</v>
      </c>
      <c r="E716" s="9" t="s">
        <v>576</v>
      </c>
      <c r="F716" s="25" t="s">
        <v>205</v>
      </c>
      <c r="G716" s="1">
        <v>32</v>
      </c>
      <c r="H716" s="28"/>
      <c r="I716" s="29">
        <f t="shared" si="11"/>
        <v>0</v>
      </c>
      <c r="J716" s="30"/>
      <c r="BC716"/>
    </row>
    <row r="717" spans="1:55" ht="15.75" x14ac:dyDescent="0.25">
      <c r="B717" s="1"/>
      <c r="C717" s="9" t="s">
        <v>61</v>
      </c>
      <c r="D717" s="9">
        <v>60</v>
      </c>
      <c r="E717" s="9" t="s">
        <v>576</v>
      </c>
      <c r="F717" s="25" t="s">
        <v>205</v>
      </c>
      <c r="G717" s="1">
        <v>25</v>
      </c>
      <c r="H717" s="28"/>
      <c r="I717" s="29">
        <f t="shared" si="11"/>
        <v>0</v>
      </c>
      <c r="J717" s="30"/>
      <c r="BC717"/>
    </row>
    <row r="718" spans="1:55" x14ac:dyDescent="0.25">
      <c r="B718" s="1"/>
      <c r="C718" s="12"/>
      <c r="D718" s="12"/>
      <c r="E718" s="12"/>
      <c r="F718" s="1"/>
      <c r="G718" s="1"/>
      <c r="H718" s="28"/>
      <c r="I718" s="29">
        <f t="shared" si="11"/>
        <v>0</v>
      </c>
      <c r="J718" s="30"/>
      <c r="BC718"/>
    </row>
    <row r="719" spans="1:55" x14ac:dyDescent="0.25">
      <c r="B719" s="1"/>
      <c r="C719" s="12"/>
      <c r="D719" s="12"/>
      <c r="E719" s="12"/>
      <c r="F719" s="1"/>
      <c r="G719" s="1"/>
      <c r="H719" s="28"/>
      <c r="I719" s="29">
        <f t="shared" si="11"/>
        <v>0</v>
      </c>
      <c r="J719" s="30"/>
      <c r="BC719"/>
    </row>
    <row r="720" spans="1:55" ht="30" x14ac:dyDescent="0.25">
      <c r="A720" s="26">
        <v>70</v>
      </c>
      <c r="B720" s="1"/>
      <c r="C720" s="9" t="s">
        <v>34</v>
      </c>
      <c r="D720" s="9">
        <v>0</v>
      </c>
      <c r="E720" s="9"/>
      <c r="F720" s="25"/>
      <c r="G720" s="12" t="s">
        <v>64</v>
      </c>
      <c r="H720" s="28"/>
      <c r="I720" s="29">
        <f t="shared" si="11"/>
        <v>0</v>
      </c>
      <c r="J720" s="30"/>
      <c r="BC720"/>
    </row>
    <row r="721" spans="1:55" ht="15.75" x14ac:dyDescent="0.25">
      <c r="B721" s="1"/>
      <c r="C721" s="9" t="s">
        <v>40</v>
      </c>
      <c r="D721" s="9">
        <v>60</v>
      </c>
      <c r="E721" s="9" t="s">
        <v>325</v>
      </c>
      <c r="F721" s="25" t="s">
        <v>196</v>
      </c>
      <c r="G721" s="1">
        <v>32.76</v>
      </c>
      <c r="H721" s="28">
        <v>21.5</v>
      </c>
      <c r="I721" s="29">
        <f t="shared" ref="I721:I784" si="12">H721</f>
        <v>21.5</v>
      </c>
      <c r="J721" s="30"/>
      <c r="BC721"/>
    </row>
    <row r="722" spans="1:55" ht="31.5" x14ac:dyDescent="0.25">
      <c r="B722" s="1"/>
      <c r="C722" s="9" t="s">
        <v>41</v>
      </c>
      <c r="D722" s="9">
        <v>60</v>
      </c>
      <c r="E722" s="9" t="s">
        <v>343</v>
      </c>
      <c r="F722" s="25" t="s">
        <v>196</v>
      </c>
      <c r="G722" s="1">
        <v>40</v>
      </c>
      <c r="H722" s="28"/>
      <c r="I722" s="29">
        <f t="shared" si="12"/>
        <v>0</v>
      </c>
      <c r="J722" s="30"/>
      <c r="BC722"/>
    </row>
    <row r="723" spans="1:55" ht="15.75" x14ac:dyDescent="0.25">
      <c r="B723" s="1"/>
      <c r="C723" s="9" t="s">
        <v>46</v>
      </c>
      <c r="D723" s="9">
        <v>60</v>
      </c>
      <c r="E723" s="9" t="s">
        <v>414</v>
      </c>
      <c r="F723" s="25" t="s">
        <v>196</v>
      </c>
      <c r="G723" s="1">
        <v>68.5</v>
      </c>
      <c r="H723" s="28">
        <v>68.5</v>
      </c>
      <c r="I723" s="29">
        <f t="shared" si="12"/>
        <v>68.5</v>
      </c>
      <c r="J723" s="30"/>
      <c r="BC723"/>
    </row>
    <row r="724" spans="1:55" ht="15.75" x14ac:dyDescent="0.25">
      <c r="B724" s="1"/>
      <c r="C724" s="9" t="s">
        <v>48</v>
      </c>
      <c r="D724" s="9">
        <v>60</v>
      </c>
      <c r="E724" s="9" t="s">
        <v>457</v>
      </c>
      <c r="F724" s="25" t="s">
        <v>196</v>
      </c>
      <c r="G724" s="1">
        <v>85</v>
      </c>
      <c r="H724" s="28">
        <v>85</v>
      </c>
      <c r="I724" s="29">
        <f t="shared" si="12"/>
        <v>85</v>
      </c>
      <c r="J724" s="30"/>
      <c r="BC724"/>
    </row>
    <row r="725" spans="1:55" ht="15.75" x14ac:dyDescent="0.25">
      <c r="B725" s="1"/>
      <c r="C725" s="9" t="s">
        <v>50</v>
      </c>
      <c r="D725" s="9">
        <v>60</v>
      </c>
      <c r="E725" s="9" t="s">
        <v>503</v>
      </c>
      <c r="F725" s="25" t="s">
        <v>196</v>
      </c>
      <c r="G725" s="1">
        <v>35.5</v>
      </c>
      <c r="H725" s="28">
        <v>27.8</v>
      </c>
      <c r="I725" s="29">
        <f t="shared" si="12"/>
        <v>27.8</v>
      </c>
      <c r="J725" s="30"/>
      <c r="BC725"/>
    </row>
    <row r="726" spans="1:55" ht="15.75" x14ac:dyDescent="0.25">
      <c r="B726" s="1"/>
      <c r="C726" s="9" t="s">
        <v>50</v>
      </c>
      <c r="D726" s="9">
        <v>60</v>
      </c>
      <c r="E726" s="9" t="s">
        <v>504</v>
      </c>
      <c r="F726" s="25" t="s">
        <v>196</v>
      </c>
      <c r="G726" s="1">
        <v>99</v>
      </c>
      <c r="H726" s="28">
        <v>99</v>
      </c>
      <c r="I726" s="29">
        <f t="shared" si="12"/>
        <v>99</v>
      </c>
      <c r="J726" s="30"/>
      <c r="BC726"/>
    </row>
    <row r="727" spans="1:55" ht="15.75" x14ac:dyDescent="0.25">
      <c r="B727" s="1"/>
      <c r="C727" s="9" t="s">
        <v>56</v>
      </c>
      <c r="D727" s="9">
        <v>60</v>
      </c>
      <c r="E727" s="9" t="s">
        <v>583</v>
      </c>
      <c r="F727" s="25" t="s">
        <v>196</v>
      </c>
      <c r="G727" s="1">
        <v>28</v>
      </c>
      <c r="H727" s="28">
        <v>26</v>
      </c>
      <c r="I727" s="29">
        <f t="shared" si="12"/>
        <v>26</v>
      </c>
      <c r="J727" s="30"/>
      <c r="BC727"/>
    </row>
    <row r="728" spans="1:55" ht="15.75" x14ac:dyDescent="0.25">
      <c r="B728" s="1"/>
      <c r="C728" s="9" t="s">
        <v>57</v>
      </c>
      <c r="D728" s="9">
        <v>60</v>
      </c>
      <c r="E728" s="9" t="s">
        <v>617</v>
      </c>
      <c r="F728" s="25" t="s">
        <v>196</v>
      </c>
      <c r="G728" s="1">
        <v>30</v>
      </c>
      <c r="H728" s="28">
        <v>25</v>
      </c>
      <c r="I728" s="29">
        <f t="shared" si="12"/>
        <v>25</v>
      </c>
      <c r="J728" s="30"/>
      <c r="BC728"/>
    </row>
    <row r="729" spans="1:55" ht="15.75" x14ac:dyDescent="0.25">
      <c r="B729" s="1"/>
      <c r="C729" s="9" t="s">
        <v>58</v>
      </c>
      <c r="D729" s="9">
        <v>60</v>
      </c>
      <c r="E729" s="9" t="s">
        <v>566</v>
      </c>
      <c r="F729" s="25" t="s">
        <v>196</v>
      </c>
      <c r="G729" s="1">
        <v>284.17</v>
      </c>
      <c r="H729" s="28">
        <v>284.17</v>
      </c>
      <c r="I729" s="29">
        <f t="shared" si="12"/>
        <v>284.17</v>
      </c>
      <c r="J729" s="30"/>
      <c r="BC729"/>
    </row>
    <row r="730" spans="1:55" x14ac:dyDescent="0.25">
      <c r="B730" s="1"/>
      <c r="C730" s="12"/>
      <c r="D730" s="12"/>
      <c r="E730" s="12"/>
      <c r="F730" s="1"/>
      <c r="G730" s="1"/>
      <c r="H730" s="28"/>
      <c r="I730" s="29">
        <f t="shared" si="12"/>
        <v>0</v>
      </c>
      <c r="J730" s="30"/>
      <c r="BC730"/>
    </row>
    <row r="731" spans="1:55" x14ac:dyDescent="0.25">
      <c r="B731" s="1"/>
      <c r="C731" s="12"/>
      <c r="D731" s="12"/>
      <c r="E731" s="12"/>
      <c r="F731" s="1"/>
      <c r="G731" s="1"/>
      <c r="H731" s="28"/>
      <c r="I731" s="29">
        <f t="shared" si="12"/>
        <v>0</v>
      </c>
      <c r="J731" s="30"/>
      <c r="BC731"/>
    </row>
    <row r="732" spans="1:55" ht="15.75" x14ac:dyDescent="0.25">
      <c r="A732" s="26">
        <v>71</v>
      </c>
      <c r="B732" s="1"/>
      <c r="C732" s="9" t="s">
        <v>36</v>
      </c>
      <c r="D732" s="9">
        <v>60</v>
      </c>
      <c r="E732" s="9" t="s">
        <v>275</v>
      </c>
      <c r="F732" s="25" t="s">
        <v>276</v>
      </c>
      <c r="G732" s="1">
        <v>7.8</v>
      </c>
      <c r="H732" s="28">
        <v>6.5</v>
      </c>
      <c r="I732" s="29">
        <f t="shared" si="12"/>
        <v>6.5</v>
      </c>
      <c r="J732" s="30"/>
      <c r="BC732"/>
    </row>
    <row r="733" spans="1:55" ht="15.75" x14ac:dyDescent="0.25">
      <c r="B733" s="1"/>
      <c r="C733" s="9" t="s">
        <v>40</v>
      </c>
      <c r="D733" s="9">
        <v>60</v>
      </c>
      <c r="E733" s="9" t="s">
        <v>326</v>
      </c>
      <c r="F733" s="25" t="s">
        <v>328</v>
      </c>
      <c r="G733" s="12">
        <v>116.42</v>
      </c>
      <c r="H733" s="28">
        <v>70</v>
      </c>
      <c r="I733" s="29">
        <f t="shared" si="12"/>
        <v>70</v>
      </c>
      <c r="J733" s="30"/>
      <c r="BC733"/>
    </row>
    <row r="734" spans="1:55" ht="15.75" x14ac:dyDescent="0.25">
      <c r="B734" s="1"/>
      <c r="C734" s="9" t="s">
        <v>40</v>
      </c>
      <c r="D734" s="9">
        <v>60</v>
      </c>
      <c r="E734" s="9" t="s">
        <v>327</v>
      </c>
      <c r="F734" s="25" t="s">
        <v>329</v>
      </c>
      <c r="G734" s="12">
        <v>27.6</v>
      </c>
      <c r="H734" s="28">
        <v>16</v>
      </c>
      <c r="I734" s="29">
        <f t="shared" si="12"/>
        <v>16</v>
      </c>
      <c r="J734" s="30"/>
      <c r="BC734"/>
    </row>
    <row r="735" spans="1:55" ht="15.75" x14ac:dyDescent="0.25">
      <c r="B735" s="1"/>
      <c r="C735" s="9" t="s">
        <v>57</v>
      </c>
      <c r="D735" s="9">
        <v>60</v>
      </c>
      <c r="E735" s="9" t="s">
        <v>618</v>
      </c>
      <c r="F735" s="25" t="s">
        <v>619</v>
      </c>
      <c r="G735" s="1">
        <v>80</v>
      </c>
      <c r="H735" s="28">
        <v>70</v>
      </c>
      <c r="I735" s="29">
        <f t="shared" si="12"/>
        <v>70</v>
      </c>
      <c r="J735" s="30"/>
      <c r="BC735"/>
    </row>
    <row r="736" spans="1:55" ht="15.75" x14ac:dyDescent="0.25">
      <c r="B736" s="1"/>
      <c r="C736" s="9" t="s">
        <v>60</v>
      </c>
      <c r="D736" s="9">
        <v>60</v>
      </c>
      <c r="E736" s="9" t="s">
        <v>326</v>
      </c>
      <c r="F736" s="25" t="s">
        <v>276</v>
      </c>
      <c r="G736" s="1">
        <v>28</v>
      </c>
      <c r="H736" s="28"/>
      <c r="I736" s="29">
        <f t="shared" si="12"/>
        <v>0</v>
      </c>
      <c r="J736" s="30"/>
      <c r="BC736"/>
    </row>
    <row r="737" spans="1:55" x14ac:dyDescent="0.25">
      <c r="B737" s="1"/>
      <c r="C737" s="12"/>
      <c r="D737" s="12"/>
      <c r="E737" s="12"/>
      <c r="F737" s="1"/>
      <c r="G737" s="1"/>
      <c r="H737" s="28"/>
      <c r="I737" s="29">
        <f t="shared" si="12"/>
        <v>0</v>
      </c>
      <c r="J737" s="30"/>
      <c r="BC737"/>
    </row>
    <row r="738" spans="1:55" x14ac:dyDescent="0.25">
      <c r="B738" s="1"/>
      <c r="C738" s="12"/>
      <c r="D738" s="12"/>
      <c r="E738" s="12"/>
      <c r="F738" s="1"/>
      <c r="G738" s="1"/>
      <c r="H738" s="28"/>
      <c r="I738" s="29">
        <f t="shared" si="12"/>
        <v>0</v>
      </c>
      <c r="J738" s="30"/>
      <c r="BC738"/>
    </row>
    <row r="739" spans="1:55" ht="15.75" x14ac:dyDescent="0.25">
      <c r="A739" s="26">
        <v>72</v>
      </c>
      <c r="B739" s="1"/>
      <c r="C739" s="9" t="s">
        <v>45</v>
      </c>
      <c r="D739" s="9">
        <v>30</v>
      </c>
      <c r="E739" s="9" t="s">
        <v>379</v>
      </c>
      <c r="F739" s="25" t="s">
        <v>330</v>
      </c>
      <c r="G739" s="1">
        <v>3.9</v>
      </c>
      <c r="H739" s="28"/>
      <c r="I739" s="29">
        <f t="shared" si="12"/>
        <v>0</v>
      </c>
      <c r="J739" s="30"/>
      <c r="BC739"/>
    </row>
    <row r="740" spans="1:55" ht="15.75" x14ac:dyDescent="0.25">
      <c r="B740" s="1"/>
      <c r="C740" s="9" t="s">
        <v>48</v>
      </c>
      <c r="D740" s="9">
        <v>60</v>
      </c>
      <c r="E740" s="9" t="s">
        <v>6</v>
      </c>
      <c r="F740" s="25" t="s">
        <v>330</v>
      </c>
      <c r="G740" s="1">
        <v>4.8</v>
      </c>
      <c r="H740" s="28">
        <v>3.8</v>
      </c>
      <c r="I740" s="29">
        <f t="shared" si="12"/>
        <v>3.8</v>
      </c>
      <c r="J740" s="30"/>
      <c r="BC740"/>
    </row>
    <row r="741" spans="1:55" ht="15.75" x14ac:dyDescent="0.25">
      <c r="B741" s="1"/>
      <c r="C741" s="9" t="s">
        <v>50</v>
      </c>
      <c r="D741" s="9">
        <v>60</v>
      </c>
      <c r="E741" s="9" t="s">
        <v>6</v>
      </c>
      <c r="F741" s="25" t="s">
        <v>330</v>
      </c>
      <c r="G741" s="1">
        <v>4.37</v>
      </c>
      <c r="H741" s="28">
        <v>4.37</v>
      </c>
      <c r="I741" s="29">
        <f t="shared" si="12"/>
        <v>4.37</v>
      </c>
      <c r="J741" s="30"/>
      <c r="BC741"/>
    </row>
    <row r="742" spans="1:55" ht="15.75" x14ac:dyDescent="0.25">
      <c r="B742" s="1"/>
      <c r="C742" s="9" t="s">
        <v>58</v>
      </c>
      <c r="D742" s="9">
        <v>60</v>
      </c>
      <c r="E742" s="9" t="s">
        <v>6</v>
      </c>
      <c r="F742" s="25" t="s">
        <v>330</v>
      </c>
      <c r="G742" s="1">
        <v>4.54</v>
      </c>
      <c r="H742" s="28">
        <v>4.54</v>
      </c>
      <c r="I742" s="29">
        <f t="shared" si="12"/>
        <v>4.54</v>
      </c>
      <c r="J742" s="30"/>
      <c r="BC742"/>
    </row>
    <row r="743" spans="1:55" ht="15.75" x14ac:dyDescent="0.25">
      <c r="B743" s="1"/>
      <c r="C743" s="9" t="s">
        <v>58</v>
      </c>
      <c r="D743" s="9">
        <v>60</v>
      </c>
      <c r="E743" s="9" t="s">
        <v>567</v>
      </c>
      <c r="F743" s="25" t="s">
        <v>330</v>
      </c>
      <c r="G743" s="1">
        <v>4.3499999999999996</v>
      </c>
      <c r="H743" s="28">
        <v>4.3499999999999996</v>
      </c>
      <c r="I743" s="29">
        <f t="shared" si="12"/>
        <v>4.3499999999999996</v>
      </c>
      <c r="J743" s="30"/>
      <c r="BC743"/>
    </row>
    <row r="744" spans="1:55" x14ac:dyDescent="0.25">
      <c r="B744" s="1"/>
      <c r="C744" s="12"/>
      <c r="D744" s="12"/>
      <c r="E744" s="12"/>
      <c r="F744" s="1"/>
      <c r="G744" s="1"/>
      <c r="H744" s="28"/>
      <c r="I744" s="29">
        <f t="shared" si="12"/>
        <v>0</v>
      </c>
      <c r="J744" s="30"/>
      <c r="BC744"/>
    </row>
    <row r="745" spans="1:55" x14ac:dyDescent="0.25">
      <c r="B745" s="1"/>
      <c r="C745" s="12"/>
      <c r="D745" s="12"/>
      <c r="E745" s="12"/>
      <c r="F745" s="1"/>
      <c r="G745" s="1"/>
      <c r="H745" s="28"/>
      <c r="I745" s="29">
        <f t="shared" si="12"/>
        <v>0</v>
      </c>
      <c r="J745" s="30"/>
      <c r="BC745"/>
    </row>
    <row r="746" spans="1:55" ht="15.75" x14ac:dyDescent="0.25">
      <c r="A746" s="26">
        <v>73</v>
      </c>
      <c r="B746" s="1"/>
      <c r="C746" s="9" t="s">
        <v>40</v>
      </c>
      <c r="D746" s="9">
        <v>60</v>
      </c>
      <c r="E746" s="9" t="s">
        <v>7</v>
      </c>
      <c r="F746" s="25" t="s">
        <v>330</v>
      </c>
      <c r="G746" s="1">
        <v>3.86</v>
      </c>
      <c r="H746" s="28">
        <v>2.7</v>
      </c>
      <c r="I746" s="29">
        <f t="shared" si="12"/>
        <v>2.7</v>
      </c>
      <c r="J746" s="30"/>
      <c r="BC746"/>
    </row>
    <row r="747" spans="1:55" ht="15.75" x14ac:dyDescent="0.25">
      <c r="B747" s="1"/>
      <c r="C747" s="9" t="s">
        <v>48</v>
      </c>
      <c r="D747" s="9">
        <v>60</v>
      </c>
      <c r="E747" s="9" t="s">
        <v>458</v>
      </c>
      <c r="F747" s="25" t="s">
        <v>330</v>
      </c>
      <c r="G747" s="1">
        <v>2.8</v>
      </c>
      <c r="H747" s="28">
        <v>2.8</v>
      </c>
      <c r="I747" s="29">
        <f t="shared" si="12"/>
        <v>2.8</v>
      </c>
      <c r="J747" s="30"/>
      <c r="BC747"/>
    </row>
    <row r="748" spans="1:55" ht="15.75" x14ac:dyDescent="0.25">
      <c r="B748" s="1"/>
      <c r="C748" s="9" t="s">
        <v>48</v>
      </c>
      <c r="D748" s="9">
        <v>60</v>
      </c>
      <c r="E748" s="9" t="s">
        <v>459</v>
      </c>
      <c r="F748" s="25" t="s">
        <v>330</v>
      </c>
      <c r="G748" s="1">
        <v>2.9</v>
      </c>
      <c r="H748" s="28">
        <v>2.6</v>
      </c>
      <c r="I748" s="29">
        <f t="shared" si="12"/>
        <v>2.6</v>
      </c>
      <c r="J748" s="30"/>
      <c r="BC748"/>
    </row>
    <row r="749" spans="1:55" ht="15.75" x14ac:dyDescent="0.25">
      <c r="B749" s="1"/>
      <c r="C749" s="9" t="s">
        <v>50</v>
      </c>
      <c r="D749" s="9">
        <v>60</v>
      </c>
      <c r="E749" s="9" t="s">
        <v>505</v>
      </c>
      <c r="F749" s="25" t="s">
        <v>330</v>
      </c>
      <c r="G749" s="1">
        <v>2.95</v>
      </c>
      <c r="H749" s="28">
        <v>2.95</v>
      </c>
      <c r="I749" s="29">
        <f t="shared" si="12"/>
        <v>2.95</v>
      </c>
      <c r="J749" s="30"/>
      <c r="BC749"/>
    </row>
    <row r="750" spans="1:55" ht="15.75" x14ac:dyDescent="0.25">
      <c r="B750" s="1"/>
      <c r="C750" s="9" t="s">
        <v>57</v>
      </c>
      <c r="D750" s="9">
        <v>60</v>
      </c>
      <c r="E750" s="9" t="s">
        <v>620</v>
      </c>
      <c r="F750" s="25" t="s">
        <v>621</v>
      </c>
      <c r="G750" s="1">
        <v>3.5</v>
      </c>
      <c r="H750" s="28">
        <v>2.8</v>
      </c>
      <c r="I750" s="29">
        <f t="shared" si="12"/>
        <v>2.8</v>
      </c>
      <c r="J750" s="30"/>
      <c r="BC750"/>
    </row>
    <row r="751" spans="1:55" ht="15.75" x14ac:dyDescent="0.25">
      <c r="B751" s="1"/>
      <c r="C751" s="9" t="s">
        <v>58</v>
      </c>
      <c r="D751" s="9">
        <v>60</v>
      </c>
      <c r="E751" s="9" t="s">
        <v>8</v>
      </c>
      <c r="F751" s="25" t="s">
        <v>330</v>
      </c>
      <c r="G751" s="1">
        <v>3.83</v>
      </c>
      <c r="H751" s="28">
        <v>3.83</v>
      </c>
      <c r="I751" s="29">
        <f t="shared" si="12"/>
        <v>3.83</v>
      </c>
      <c r="J751" s="30"/>
      <c r="BC751"/>
    </row>
    <row r="752" spans="1:55" x14ac:dyDescent="0.25">
      <c r="B752" s="1"/>
      <c r="C752" s="12"/>
      <c r="D752" s="12"/>
      <c r="E752" s="12"/>
      <c r="F752" s="1"/>
      <c r="G752" s="1"/>
      <c r="H752" s="28"/>
      <c r="I752" s="29">
        <f t="shared" si="12"/>
        <v>0</v>
      </c>
      <c r="J752" s="30"/>
      <c r="BC752"/>
    </row>
    <row r="753" spans="1:55" x14ac:dyDescent="0.25">
      <c r="B753" s="1"/>
      <c r="C753" s="12"/>
      <c r="D753" s="12"/>
      <c r="E753" s="12"/>
      <c r="F753" s="1"/>
      <c r="G753" s="1"/>
      <c r="H753" s="28"/>
      <c r="I753" s="29">
        <f t="shared" si="12"/>
        <v>0</v>
      </c>
      <c r="J753" s="30"/>
      <c r="BC753"/>
    </row>
    <row r="754" spans="1:55" ht="15.75" x14ac:dyDescent="0.25">
      <c r="A754" s="26">
        <v>74</v>
      </c>
      <c r="B754" s="1"/>
      <c r="C754" s="9" t="s">
        <v>40</v>
      </c>
      <c r="D754" s="9">
        <v>60</v>
      </c>
      <c r="E754" s="9" t="s">
        <v>331</v>
      </c>
      <c r="F754" s="25" t="s">
        <v>330</v>
      </c>
      <c r="G754" s="1">
        <v>3.69</v>
      </c>
      <c r="H754" s="28">
        <v>2.2999999999999998</v>
      </c>
      <c r="I754" s="29">
        <f t="shared" si="12"/>
        <v>2.2999999999999998</v>
      </c>
      <c r="J754" s="30"/>
      <c r="BC754"/>
    </row>
    <row r="755" spans="1:55" ht="15.75" x14ac:dyDescent="0.25">
      <c r="B755" s="1"/>
      <c r="C755" s="9" t="s">
        <v>48</v>
      </c>
      <c r="D755" s="9">
        <v>60</v>
      </c>
      <c r="E755" s="9" t="s">
        <v>460</v>
      </c>
      <c r="F755" s="25" t="s">
        <v>330</v>
      </c>
      <c r="G755" s="1">
        <v>4.2</v>
      </c>
      <c r="H755" s="28">
        <v>4.2</v>
      </c>
      <c r="I755" s="29">
        <f t="shared" si="12"/>
        <v>4.2</v>
      </c>
      <c r="J755" s="30"/>
      <c r="BC755"/>
    </row>
    <row r="756" spans="1:55" ht="15.75" x14ac:dyDescent="0.25">
      <c r="B756" s="1"/>
      <c r="C756" s="9" t="s">
        <v>49</v>
      </c>
      <c r="D756" s="9">
        <v>30</v>
      </c>
      <c r="E756" s="9" t="s">
        <v>462</v>
      </c>
      <c r="F756" s="25" t="s">
        <v>330</v>
      </c>
      <c r="G756" s="1">
        <v>4.5</v>
      </c>
      <c r="H756" s="28"/>
      <c r="I756" s="29">
        <f t="shared" si="12"/>
        <v>0</v>
      </c>
      <c r="J756" s="30"/>
      <c r="BC756"/>
    </row>
    <row r="757" spans="1:55" ht="15.75" x14ac:dyDescent="0.25">
      <c r="B757" s="1"/>
      <c r="C757" s="9" t="s">
        <v>49</v>
      </c>
      <c r="D757" s="9">
        <v>30</v>
      </c>
      <c r="E757" s="9" t="s">
        <v>463</v>
      </c>
      <c r="F757" s="25" t="s">
        <v>330</v>
      </c>
      <c r="G757" s="1">
        <v>2</v>
      </c>
      <c r="H757" s="28"/>
      <c r="I757" s="29">
        <f t="shared" si="12"/>
        <v>0</v>
      </c>
      <c r="J757" s="30"/>
      <c r="BC757"/>
    </row>
    <row r="758" spans="1:55" ht="15.75" x14ac:dyDescent="0.25">
      <c r="B758" s="1"/>
      <c r="C758" s="9" t="s">
        <v>57</v>
      </c>
      <c r="D758" s="9">
        <v>60</v>
      </c>
      <c r="E758" s="9" t="s">
        <v>622</v>
      </c>
      <c r="F758" s="25" t="s">
        <v>441</v>
      </c>
      <c r="G758" s="1">
        <f>2.3+1.5</f>
        <v>3.8</v>
      </c>
      <c r="H758" s="28">
        <f>1.8+1.2</f>
        <v>3</v>
      </c>
      <c r="I758" s="29">
        <f t="shared" si="12"/>
        <v>3</v>
      </c>
      <c r="J758" s="30"/>
      <c r="BC758"/>
    </row>
    <row r="759" spans="1:55" ht="15.75" x14ac:dyDescent="0.25">
      <c r="B759" s="1"/>
      <c r="C759" s="9" t="s">
        <v>58</v>
      </c>
      <c r="D759" s="13">
        <v>60</v>
      </c>
      <c r="E759" s="7" t="s">
        <v>570</v>
      </c>
      <c r="F759" s="25" t="s">
        <v>330</v>
      </c>
      <c r="G759" s="1">
        <v>3.13</v>
      </c>
      <c r="H759" s="28">
        <v>3.13</v>
      </c>
      <c r="I759" s="29">
        <f t="shared" si="12"/>
        <v>3.13</v>
      </c>
      <c r="J759" s="30"/>
      <c r="BC759"/>
    </row>
    <row r="760" spans="1:55" ht="15.75" x14ac:dyDescent="0.25">
      <c r="B760" s="1"/>
      <c r="C760" s="9" t="s">
        <v>58</v>
      </c>
      <c r="D760" s="9">
        <v>60</v>
      </c>
      <c r="E760" s="9" t="s">
        <v>568</v>
      </c>
      <c r="F760" s="25" t="s">
        <v>330</v>
      </c>
      <c r="G760" s="1">
        <v>78.790000000000006</v>
      </c>
      <c r="H760" s="28">
        <v>78.790000000000006</v>
      </c>
      <c r="I760" s="29">
        <f t="shared" si="12"/>
        <v>78.790000000000006</v>
      </c>
      <c r="J760" s="30"/>
      <c r="BC760"/>
    </row>
    <row r="761" spans="1:55" ht="15.75" x14ac:dyDescent="0.25">
      <c r="B761" s="1"/>
      <c r="C761" s="9" t="s">
        <v>60</v>
      </c>
      <c r="D761" s="9">
        <v>60</v>
      </c>
      <c r="E761" s="9" t="s">
        <v>331</v>
      </c>
      <c r="F761" s="25" t="s">
        <v>330</v>
      </c>
      <c r="G761" s="1">
        <v>4.0999999999999996</v>
      </c>
      <c r="H761" s="28"/>
      <c r="I761" s="29">
        <f t="shared" si="12"/>
        <v>0</v>
      </c>
      <c r="J761" s="30"/>
      <c r="BC761"/>
    </row>
    <row r="762" spans="1:55" x14ac:dyDescent="0.25">
      <c r="B762" s="1"/>
      <c r="C762" s="12"/>
      <c r="D762" s="12"/>
      <c r="E762" s="12"/>
      <c r="F762" s="1"/>
      <c r="G762" s="1"/>
      <c r="H762" s="28"/>
      <c r="I762" s="29">
        <f t="shared" si="12"/>
        <v>0</v>
      </c>
      <c r="J762" s="30"/>
      <c r="BC762"/>
    </row>
    <row r="763" spans="1:55" x14ac:dyDescent="0.25">
      <c r="B763" s="1"/>
      <c r="C763" s="12"/>
      <c r="D763" s="12"/>
      <c r="E763" s="12"/>
      <c r="F763" s="1"/>
      <c r="G763" s="1"/>
      <c r="H763" s="28"/>
      <c r="I763" s="29">
        <f t="shared" si="12"/>
        <v>0</v>
      </c>
      <c r="J763" s="30"/>
      <c r="BC763"/>
    </row>
    <row r="764" spans="1:55" ht="15.75" x14ac:dyDescent="0.25">
      <c r="A764" s="26">
        <v>75</v>
      </c>
      <c r="B764" s="1"/>
      <c r="C764" s="9" t="s">
        <v>42</v>
      </c>
      <c r="D764" s="9">
        <v>40</v>
      </c>
      <c r="E764" s="9" t="s">
        <v>358</v>
      </c>
      <c r="F764" s="25" t="s">
        <v>359</v>
      </c>
      <c r="G764" s="1">
        <v>91.74</v>
      </c>
      <c r="H764" s="28">
        <v>60</v>
      </c>
      <c r="I764" s="29">
        <f t="shared" si="12"/>
        <v>60</v>
      </c>
      <c r="J764" s="30"/>
      <c r="BC764"/>
    </row>
    <row r="765" spans="1:55" ht="15.75" x14ac:dyDescent="0.25">
      <c r="B765" s="1"/>
      <c r="C765" s="9" t="s">
        <v>45</v>
      </c>
      <c r="D765" s="9">
        <v>30</v>
      </c>
      <c r="E765" s="9" t="s">
        <v>380</v>
      </c>
      <c r="F765" s="25" t="s">
        <v>359</v>
      </c>
      <c r="G765" s="1">
        <v>110</v>
      </c>
      <c r="H765" s="28"/>
      <c r="I765" s="29">
        <f t="shared" si="12"/>
        <v>0</v>
      </c>
      <c r="J765" s="30"/>
      <c r="BC765"/>
    </row>
    <row r="766" spans="1:55" ht="15.75" x14ac:dyDescent="0.25">
      <c r="B766" s="1"/>
      <c r="C766" s="9" t="s">
        <v>46</v>
      </c>
      <c r="D766" s="9">
        <v>60</v>
      </c>
      <c r="E766" s="9" t="s">
        <v>415</v>
      </c>
      <c r="F766" s="25" t="s">
        <v>359</v>
      </c>
      <c r="G766" s="1">
        <v>85</v>
      </c>
      <c r="H766" s="28">
        <v>72.3</v>
      </c>
      <c r="I766" s="29">
        <f t="shared" si="12"/>
        <v>72.3</v>
      </c>
      <c r="J766" s="30"/>
      <c r="BC766"/>
    </row>
    <row r="767" spans="1:55" ht="15.75" x14ac:dyDescent="0.25">
      <c r="B767" s="1"/>
      <c r="C767" s="9" t="s">
        <v>47</v>
      </c>
      <c r="D767" s="9">
        <v>60</v>
      </c>
      <c r="E767" s="9" t="s">
        <v>440</v>
      </c>
      <c r="F767" s="25" t="s">
        <v>359</v>
      </c>
      <c r="G767" s="1">
        <v>93.03</v>
      </c>
      <c r="H767" s="28">
        <v>93.03</v>
      </c>
      <c r="I767" s="29">
        <f t="shared" si="12"/>
        <v>93.03</v>
      </c>
      <c r="J767" s="30"/>
      <c r="BC767"/>
    </row>
    <row r="768" spans="1:55" ht="15.75" x14ac:dyDescent="0.25">
      <c r="B768" s="1"/>
      <c r="C768" s="9" t="s">
        <v>50</v>
      </c>
      <c r="D768" s="9">
        <v>60</v>
      </c>
      <c r="E768" s="9" t="s">
        <v>506</v>
      </c>
      <c r="F768" s="25" t="s">
        <v>359</v>
      </c>
      <c r="G768" s="1">
        <v>86</v>
      </c>
      <c r="H768" s="28">
        <v>86</v>
      </c>
      <c r="I768" s="29">
        <f t="shared" si="12"/>
        <v>86</v>
      </c>
      <c r="J768" s="30"/>
      <c r="BC768"/>
    </row>
    <row r="769" spans="1:55" ht="15.75" x14ac:dyDescent="0.25">
      <c r="B769" s="1"/>
      <c r="C769" s="9" t="s">
        <v>57</v>
      </c>
      <c r="D769" s="9">
        <v>60</v>
      </c>
      <c r="E769" s="9" t="s">
        <v>623</v>
      </c>
      <c r="F769" s="25" t="s">
        <v>359</v>
      </c>
      <c r="G769" s="1">
        <v>120</v>
      </c>
      <c r="H769" s="28">
        <v>100</v>
      </c>
      <c r="I769" s="29">
        <f t="shared" si="12"/>
        <v>100</v>
      </c>
      <c r="J769" s="30"/>
      <c r="BC769"/>
    </row>
    <row r="770" spans="1:55" ht="15.75" x14ac:dyDescent="0.25">
      <c r="B770" s="1"/>
      <c r="C770" s="9" t="s">
        <v>60</v>
      </c>
      <c r="D770" s="9">
        <v>60</v>
      </c>
      <c r="E770" s="9" t="s">
        <v>9</v>
      </c>
      <c r="F770" s="25" t="s">
        <v>359</v>
      </c>
      <c r="G770" s="1">
        <v>130</v>
      </c>
      <c r="H770" s="28"/>
      <c r="I770" s="29">
        <f t="shared" si="12"/>
        <v>0</v>
      </c>
      <c r="J770" s="30"/>
      <c r="BC770"/>
    </row>
    <row r="771" spans="1:55" x14ac:dyDescent="0.25">
      <c r="B771" s="1"/>
      <c r="C771" s="12"/>
      <c r="D771" s="12"/>
      <c r="E771" s="12"/>
      <c r="F771" s="1"/>
      <c r="G771" s="1"/>
      <c r="H771" s="28"/>
      <c r="I771" s="29">
        <f t="shared" si="12"/>
        <v>0</v>
      </c>
      <c r="J771" s="30"/>
      <c r="BC771"/>
    </row>
    <row r="772" spans="1:55" x14ac:dyDescent="0.25">
      <c r="B772" s="1"/>
      <c r="C772" s="12"/>
      <c r="D772" s="12"/>
      <c r="E772" s="12"/>
      <c r="F772" s="1"/>
      <c r="G772" s="1"/>
      <c r="H772" s="28"/>
      <c r="I772" s="29">
        <f t="shared" si="12"/>
        <v>0</v>
      </c>
      <c r="J772" s="30"/>
      <c r="BC772"/>
    </row>
    <row r="773" spans="1:55" ht="15.75" x14ac:dyDescent="0.25">
      <c r="A773" s="26">
        <v>76</v>
      </c>
      <c r="B773" s="1"/>
      <c r="C773" s="9" t="s">
        <v>40</v>
      </c>
      <c r="D773" s="9">
        <v>60</v>
      </c>
      <c r="E773" s="9" t="s">
        <v>331</v>
      </c>
      <c r="F773" s="25" t="s">
        <v>330</v>
      </c>
      <c r="G773" s="1">
        <v>3.69</v>
      </c>
      <c r="H773" s="28">
        <v>2.2999999999999998</v>
      </c>
      <c r="I773" s="29">
        <f t="shared" si="12"/>
        <v>2.2999999999999998</v>
      </c>
      <c r="J773" s="30"/>
      <c r="BC773"/>
    </row>
    <row r="774" spans="1:55" ht="15.75" x14ac:dyDescent="0.25">
      <c r="B774" s="1"/>
      <c r="C774" s="9" t="s">
        <v>48</v>
      </c>
      <c r="D774" s="9">
        <v>60</v>
      </c>
      <c r="E774" s="9" t="s">
        <v>460</v>
      </c>
      <c r="F774" s="25" t="s">
        <v>330</v>
      </c>
      <c r="G774" s="1">
        <v>4.2</v>
      </c>
      <c r="H774" s="28">
        <v>4.2</v>
      </c>
      <c r="I774" s="29">
        <f t="shared" si="12"/>
        <v>4.2</v>
      </c>
      <c r="J774" s="30"/>
      <c r="BC774"/>
    </row>
    <row r="775" spans="1:55" ht="15.75" x14ac:dyDescent="0.25">
      <c r="B775" s="1"/>
      <c r="C775" s="9" t="s">
        <v>49</v>
      </c>
      <c r="D775" s="9">
        <v>30</v>
      </c>
      <c r="E775" s="9" t="s">
        <v>462</v>
      </c>
      <c r="F775" s="25" t="s">
        <v>330</v>
      </c>
      <c r="G775" s="1">
        <v>4.5</v>
      </c>
      <c r="H775" s="28"/>
      <c r="I775" s="29">
        <f t="shared" si="12"/>
        <v>0</v>
      </c>
      <c r="J775" s="30"/>
      <c r="BC775"/>
    </row>
    <row r="776" spans="1:55" ht="15.75" x14ac:dyDescent="0.25">
      <c r="B776" s="1"/>
      <c r="C776" s="9" t="s">
        <v>49</v>
      </c>
      <c r="D776" s="9">
        <v>30</v>
      </c>
      <c r="E776" s="9" t="s">
        <v>463</v>
      </c>
      <c r="F776" s="25" t="s">
        <v>330</v>
      </c>
      <c r="G776" s="1">
        <v>2</v>
      </c>
      <c r="H776" s="28"/>
      <c r="I776" s="29">
        <f t="shared" si="12"/>
        <v>0</v>
      </c>
      <c r="J776" s="30"/>
      <c r="BC776"/>
    </row>
    <row r="777" spans="1:55" ht="15.75" x14ac:dyDescent="0.25">
      <c r="B777" s="1"/>
      <c r="C777" s="9" t="s">
        <v>57</v>
      </c>
      <c r="D777" s="9">
        <v>60</v>
      </c>
      <c r="E777" s="9" t="s">
        <v>622</v>
      </c>
      <c r="F777" s="25" t="s">
        <v>441</v>
      </c>
      <c r="G777" s="1">
        <v>3.8</v>
      </c>
      <c r="H777" s="28">
        <v>3</v>
      </c>
      <c r="I777" s="29">
        <f t="shared" si="12"/>
        <v>3</v>
      </c>
      <c r="J777" s="30"/>
      <c r="BC777"/>
    </row>
    <row r="778" spans="1:55" ht="15.75" x14ac:dyDescent="0.25">
      <c r="B778" s="1"/>
      <c r="C778" s="9" t="s">
        <v>60</v>
      </c>
      <c r="D778" s="9">
        <v>60</v>
      </c>
      <c r="E778" s="9" t="s">
        <v>331</v>
      </c>
      <c r="F778" s="25" t="s">
        <v>330</v>
      </c>
      <c r="G778" s="1">
        <v>4.0999999999999996</v>
      </c>
      <c r="H778" s="28"/>
      <c r="I778" s="29">
        <f t="shared" si="12"/>
        <v>0</v>
      </c>
      <c r="J778" s="30"/>
      <c r="BC778"/>
    </row>
    <row r="779" spans="1:55" x14ac:dyDescent="0.25">
      <c r="B779" s="1"/>
      <c r="C779" s="12"/>
      <c r="D779" s="12"/>
      <c r="E779" s="12"/>
      <c r="F779" s="1"/>
      <c r="G779" s="1"/>
      <c r="H779" s="28"/>
      <c r="I779" s="29">
        <f t="shared" si="12"/>
        <v>0</v>
      </c>
      <c r="J779" s="30"/>
      <c r="BC779"/>
    </row>
    <row r="780" spans="1:55" x14ac:dyDescent="0.25">
      <c r="B780" s="1"/>
      <c r="C780" s="12"/>
      <c r="D780" s="12"/>
      <c r="E780" s="12"/>
      <c r="F780" s="1"/>
      <c r="G780" s="1"/>
      <c r="H780" s="28"/>
      <c r="I780" s="29">
        <f t="shared" si="12"/>
        <v>0</v>
      </c>
      <c r="J780" s="30"/>
      <c r="BC780"/>
    </row>
    <row r="781" spans="1:55" ht="15.75" x14ac:dyDescent="0.25">
      <c r="A781" s="26">
        <v>77</v>
      </c>
      <c r="B781" s="1"/>
      <c r="C781" s="9" t="s">
        <v>40</v>
      </c>
      <c r="D781" s="9">
        <v>60</v>
      </c>
      <c r="E781" s="9" t="s">
        <v>331</v>
      </c>
      <c r="F781" s="25" t="s">
        <v>330</v>
      </c>
      <c r="G781" s="1">
        <v>3.69</v>
      </c>
      <c r="H781" s="28">
        <v>2.2999999999999998</v>
      </c>
      <c r="I781" s="29">
        <f t="shared" si="12"/>
        <v>2.2999999999999998</v>
      </c>
      <c r="J781" s="30"/>
      <c r="BC781"/>
    </row>
    <row r="782" spans="1:55" ht="15.75" x14ac:dyDescent="0.25">
      <c r="B782" s="1"/>
      <c r="C782" s="9" t="s">
        <v>49</v>
      </c>
      <c r="D782" s="9">
        <v>30</v>
      </c>
      <c r="E782" s="9" t="s">
        <v>462</v>
      </c>
      <c r="F782" s="25" t="s">
        <v>330</v>
      </c>
      <c r="G782" s="1">
        <v>4.5</v>
      </c>
      <c r="H782" s="28"/>
      <c r="I782" s="29">
        <f t="shared" si="12"/>
        <v>0</v>
      </c>
      <c r="J782" s="30"/>
      <c r="BC782"/>
    </row>
    <row r="783" spans="1:55" ht="15.75" x14ac:dyDescent="0.25">
      <c r="B783" s="1"/>
      <c r="C783" s="9" t="s">
        <v>49</v>
      </c>
      <c r="D783" s="9">
        <v>30</v>
      </c>
      <c r="E783" s="9" t="s">
        <v>463</v>
      </c>
      <c r="F783" s="25" t="s">
        <v>330</v>
      </c>
      <c r="G783" s="1">
        <v>2</v>
      </c>
      <c r="H783" s="28"/>
      <c r="I783" s="29">
        <f t="shared" si="12"/>
        <v>0</v>
      </c>
      <c r="J783" s="30"/>
      <c r="BC783"/>
    </row>
    <row r="784" spans="1:55" ht="15.75" x14ac:dyDescent="0.25">
      <c r="B784" s="1"/>
      <c r="C784" s="9" t="s">
        <v>57</v>
      </c>
      <c r="D784" s="9">
        <v>60</v>
      </c>
      <c r="E784" s="9" t="s">
        <v>622</v>
      </c>
      <c r="F784" s="25" t="s">
        <v>441</v>
      </c>
      <c r="G784" s="1">
        <v>3.8</v>
      </c>
      <c r="H784" s="28">
        <v>3</v>
      </c>
      <c r="I784" s="29">
        <f t="shared" si="12"/>
        <v>3</v>
      </c>
      <c r="J784" s="30"/>
      <c r="BC784"/>
    </row>
    <row r="785" spans="1:55" ht="15.75" x14ac:dyDescent="0.25">
      <c r="B785" s="1"/>
      <c r="C785" s="9" t="s">
        <v>60</v>
      </c>
      <c r="D785" s="9">
        <v>60</v>
      </c>
      <c r="E785" s="9" t="s">
        <v>331</v>
      </c>
      <c r="F785" s="25" t="s">
        <v>330</v>
      </c>
      <c r="G785" s="1">
        <v>4.0999999999999996</v>
      </c>
      <c r="H785" s="28"/>
      <c r="I785" s="29"/>
      <c r="J785" s="30"/>
      <c r="BC785"/>
    </row>
    <row r="786" spans="1:55" x14ac:dyDescent="0.25">
      <c r="B786" s="1"/>
      <c r="C786" s="12"/>
      <c r="D786" s="12"/>
      <c r="E786" s="12"/>
      <c r="F786" s="1"/>
      <c r="G786" s="1"/>
      <c r="H786" s="28"/>
      <c r="I786" s="29"/>
      <c r="J786" s="30"/>
      <c r="BC786"/>
    </row>
    <row r="787" spans="1:55" x14ac:dyDescent="0.25">
      <c r="B787" s="1"/>
      <c r="C787" s="12"/>
      <c r="D787" s="12"/>
      <c r="E787" s="12"/>
      <c r="F787" s="1"/>
      <c r="G787" s="1"/>
      <c r="H787" s="28"/>
      <c r="I787" s="29"/>
      <c r="J787" s="30"/>
      <c r="BC787"/>
    </row>
    <row r="788" spans="1:55" ht="15.75" x14ac:dyDescent="0.25">
      <c r="A788" s="26">
        <v>78</v>
      </c>
      <c r="B788" s="1"/>
      <c r="C788" s="9" t="s">
        <v>42</v>
      </c>
      <c r="D788" s="9">
        <v>40</v>
      </c>
      <c r="E788" s="9" t="s">
        <v>360</v>
      </c>
      <c r="F788" s="25" t="s">
        <v>359</v>
      </c>
      <c r="G788" s="1">
        <v>99.02</v>
      </c>
      <c r="H788" s="28">
        <v>75</v>
      </c>
      <c r="I788" s="29">
        <f t="shared" ref="I788:I799" si="13">H788</f>
        <v>75</v>
      </c>
      <c r="J788" s="30"/>
      <c r="BC788"/>
    </row>
    <row r="789" spans="1:55" ht="15.75" x14ac:dyDescent="0.25">
      <c r="B789" s="1"/>
      <c r="C789" s="9" t="s">
        <v>45</v>
      </c>
      <c r="D789" s="9">
        <v>30</v>
      </c>
      <c r="E789" s="9" t="s">
        <v>381</v>
      </c>
      <c r="F789" s="25" t="s">
        <v>359</v>
      </c>
      <c r="G789" s="1">
        <v>85</v>
      </c>
      <c r="H789" s="28">
        <v>64</v>
      </c>
      <c r="I789" s="29">
        <f t="shared" si="13"/>
        <v>64</v>
      </c>
      <c r="J789" s="30"/>
      <c r="BC789"/>
    </row>
    <row r="790" spans="1:55" ht="15.75" x14ac:dyDescent="0.25">
      <c r="B790" s="1"/>
      <c r="C790" s="9" t="s">
        <v>46</v>
      </c>
      <c r="D790" s="9">
        <v>60</v>
      </c>
      <c r="E790" s="9" t="s">
        <v>416</v>
      </c>
      <c r="F790" s="25" t="s">
        <v>359</v>
      </c>
      <c r="G790" s="1">
        <v>70.7</v>
      </c>
      <c r="H790" s="28">
        <v>65</v>
      </c>
      <c r="I790" s="29">
        <f t="shared" si="13"/>
        <v>65</v>
      </c>
      <c r="J790" s="30"/>
      <c r="BC790"/>
    </row>
    <row r="791" spans="1:55" ht="15.75" x14ac:dyDescent="0.25">
      <c r="B791" s="1"/>
      <c r="C791" s="9" t="s">
        <v>47</v>
      </c>
      <c r="D791" s="9">
        <v>60</v>
      </c>
      <c r="E791" s="9" t="s">
        <v>416</v>
      </c>
      <c r="F791" s="25" t="s">
        <v>441</v>
      </c>
      <c r="G791" s="1">
        <v>69.63</v>
      </c>
      <c r="H791" s="28">
        <v>69.63</v>
      </c>
      <c r="I791" s="29">
        <f t="shared" si="13"/>
        <v>69.63</v>
      </c>
      <c r="J791" s="30"/>
      <c r="BC791"/>
    </row>
    <row r="792" spans="1:55" ht="15.75" x14ac:dyDescent="0.25">
      <c r="B792" s="1"/>
      <c r="C792" s="9" t="s">
        <v>50</v>
      </c>
      <c r="D792" s="9">
        <v>60</v>
      </c>
      <c r="E792" s="9" t="s">
        <v>416</v>
      </c>
      <c r="F792" s="25" t="s">
        <v>359</v>
      </c>
      <c r="G792" s="1">
        <v>99.8</v>
      </c>
      <c r="H792" s="28">
        <v>99.8</v>
      </c>
      <c r="I792" s="29">
        <f t="shared" si="13"/>
        <v>99.8</v>
      </c>
      <c r="J792" s="30"/>
      <c r="BC792"/>
    </row>
    <row r="793" spans="1:55" ht="15.75" x14ac:dyDescent="0.25">
      <c r="B793" s="1"/>
      <c r="C793" s="9" t="s">
        <v>52</v>
      </c>
      <c r="D793" s="9">
        <v>60</v>
      </c>
      <c r="E793" s="9" t="s">
        <v>517</v>
      </c>
      <c r="F793" s="25" t="s">
        <v>330</v>
      </c>
      <c r="G793" s="1">
        <v>0.1</v>
      </c>
      <c r="H793" s="28">
        <v>0.1</v>
      </c>
      <c r="I793" s="29">
        <f t="shared" si="13"/>
        <v>0.1</v>
      </c>
      <c r="J793" s="30"/>
      <c r="BC793"/>
    </row>
    <row r="794" spans="1:55" ht="15.75" x14ac:dyDescent="0.25">
      <c r="B794" s="1"/>
      <c r="C794" s="9" t="s">
        <v>57</v>
      </c>
      <c r="D794" s="9">
        <v>60</v>
      </c>
      <c r="E794" s="9" t="s">
        <v>381</v>
      </c>
      <c r="F794" s="25" t="s">
        <v>359</v>
      </c>
      <c r="G794" s="1">
        <v>80</v>
      </c>
      <c r="H794" s="28">
        <v>80</v>
      </c>
      <c r="I794" s="29">
        <f t="shared" si="13"/>
        <v>80</v>
      </c>
      <c r="J794" s="30"/>
      <c r="BC794"/>
    </row>
    <row r="795" spans="1:55" ht="15.75" x14ac:dyDescent="0.25">
      <c r="B795" s="1"/>
      <c r="C795" s="9" t="s">
        <v>58</v>
      </c>
      <c r="D795" s="9">
        <v>60</v>
      </c>
      <c r="E795" s="9" t="s">
        <v>569</v>
      </c>
      <c r="F795" s="25" t="s">
        <v>330</v>
      </c>
      <c r="G795" s="1">
        <v>1.01</v>
      </c>
      <c r="H795" s="28">
        <v>1.01</v>
      </c>
      <c r="I795" s="29">
        <f t="shared" si="13"/>
        <v>1.01</v>
      </c>
      <c r="J795" s="30"/>
      <c r="BC795"/>
    </row>
    <row r="796" spans="1:55" ht="15.75" x14ac:dyDescent="0.25">
      <c r="B796" s="1"/>
      <c r="C796" s="9" t="s">
        <v>60</v>
      </c>
      <c r="D796" s="9">
        <v>60</v>
      </c>
      <c r="E796" s="9" t="s">
        <v>381</v>
      </c>
      <c r="F796" s="25" t="s">
        <v>330</v>
      </c>
      <c r="G796" s="1">
        <v>0.1</v>
      </c>
      <c r="H796" s="28"/>
      <c r="I796" s="29"/>
      <c r="J796" s="30"/>
      <c r="BC796"/>
    </row>
    <row r="797" spans="1:55" x14ac:dyDescent="0.25">
      <c r="B797" s="1"/>
      <c r="C797" s="12"/>
      <c r="D797" s="12"/>
      <c r="E797" s="12"/>
      <c r="F797" s="1"/>
      <c r="G797" s="1"/>
      <c r="H797" s="28"/>
      <c r="I797" s="29"/>
      <c r="J797" s="30"/>
      <c r="BC797"/>
    </row>
    <row r="798" spans="1:55" x14ac:dyDescent="0.25">
      <c r="B798" s="1"/>
      <c r="C798" s="12"/>
      <c r="D798" s="12"/>
      <c r="E798" s="12"/>
      <c r="F798" s="1"/>
      <c r="G798" s="1"/>
      <c r="H798" s="28"/>
      <c r="I798" s="29"/>
      <c r="J798" s="30"/>
      <c r="BC798"/>
    </row>
    <row r="799" spans="1:55" ht="15.75" x14ac:dyDescent="0.25">
      <c r="A799" s="26">
        <v>79</v>
      </c>
      <c r="C799" s="9" t="s">
        <v>58</v>
      </c>
      <c r="D799" s="9">
        <v>60</v>
      </c>
      <c r="E799" s="9" t="s">
        <v>571</v>
      </c>
      <c r="F799" s="25" t="s">
        <v>572</v>
      </c>
      <c r="G799" s="1">
        <v>106.25</v>
      </c>
      <c r="H799" s="28">
        <v>106.25</v>
      </c>
      <c r="I799" s="29">
        <f t="shared" si="13"/>
        <v>106.25</v>
      </c>
      <c r="J799" s="30"/>
      <c r="BC799"/>
    </row>
    <row r="800" spans="1:55" x14ac:dyDescent="0.25">
      <c r="BC800"/>
    </row>
    <row r="801" spans="55:55" x14ac:dyDescent="0.25">
      <c r="BC801"/>
    </row>
    <row r="802" spans="55:55" x14ac:dyDescent="0.25">
      <c r="BC802"/>
    </row>
    <row r="803" spans="55:55" x14ac:dyDescent="0.25">
      <c r="BC803"/>
    </row>
    <row r="804" spans="55:55" x14ac:dyDescent="0.25">
      <c r="BC804"/>
    </row>
    <row r="805" spans="55:55" x14ac:dyDescent="0.25">
      <c r="BC805"/>
    </row>
    <row r="806" spans="55:55" x14ac:dyDescent="0.25">
      <c r="BC806"/>
    </row>
    <row r="807" spans="55:55" x14ac:dyDescent="0.25">
      <c r="BC807"/>
    </row>
    <row r="808" spans="55:55" x14ac:dyDescent="0.25">
      <c r="BC808"/>
    </row>
    <row r="809" spans="55:55" x14ac:dyDescent="0.25">
      <c r="BC809"/>
    </row>
    <row r="810" spans="55:55" x14ac:dyDescent="0.25">
      <c r="BC810"/>
    </row>
    <row r="811" spans="55:55" x14ac:dyDescent="0.25">
      <c r="BC811"/>
    </row>
    <row r="812" spans="55:55" x14ac:dyDescent="0.25">
      <c r="BC812"/>
    </row>
    <row r="813" spans="55:55" x14ac:dyDescent="0.25">
      <c r="BC813"/>
    </row>
    <row r="814" spans="55:55" x14ac:dyDescent="0.25">
      <c r="BC814"/>
    </row>
    <row r="815" spans="55:55" x14ac:dyDescent="0.25">
      <c r="BC815"/>
    </row>
    <row r="816" spans="55:55" x14ac:dyDescent="0.25">
      <c r="BC816"/>
    </row>
    <row r="817" spans="55:55" x14ac:dyDescent="0.25">
      <c r="BC817"/>
    </row>
    <row r="818" spans="55:55" x14ac:dyDescent="0.25">
      <c r="BC818"/>
    </row>
    <row r="819" spans="55:55" x14ac:dyDescent="0.25">
      <c r="BC819"/>
    </row>
    <row r="820" spans="55:55" x14ac:dyDescent="0.25">
      <c r="BC820"/>
    </row>
    <row r="821" spans="55:55" x14ac:dyDescent="0.25">
      <c r="BC821"/>
    </row>
    <row r="822" spans="55:55" x14ac:dyDescent="0.25">
      <c r="BC822"/>
    </row>
    <row r="823" spans="55:55" x14ac:dyDescent="0.25">
      <c r="BC823"/>
    </row>
    <row r="824" spans="55:55" x14ac:dyDescent="0.25">
      <c r="BC824"/>
    </row>
    <row r="825" spans="55:55" x14ac:dyDescent="0.25">
      <c r="BC825"/>
    </row>
    <row r="826" spans="55:55" x14ac:dyDescent="0.25">
      <c r="BC826"/>
    </row>
    <row r="827" spans="55:55" x14ac:dyDescent="0.25">
      <c r="BC827"/>
    </row>
    <row r="828" spans="55:55" x14ac:dyDescent="0.25">
      <c r="BC828"/>
    </row>
    <row r="829" spans="55:55" x14ac:dyDescent="0.25">
      <c r="BC829"/>
    </row>
    <row r="830" spans="55:55" x14ac:dyDescent="0.25">
      <c r="BC830"/>
    </row>
    <row r="831" spans="55:55" x14ac:dyDescent="0.25">
      <c r="BC831"/>
    </row>
    <row r="832" spans="55:55" x14ac:dyDescent="0.25">
      <c r="BC832"/>
    </row>
    <row r="833" spans="55:55" x14ac:dyDescent="0.25">
      <c r="BC833"/>
    </row>
    <row r="834" spans="55:55" x14ac:dyDescent="0.25">
      <c r="BC834"/>
    </row>
    <row r="835" spans="55:55" x14ac:dyDescent="0.25">
      <c r="BC835"/>
    </row>
    <row r="836" spans="55:55" x14ac:dyDescent="0.25">
      <c r="BC836"/>
    </row>
    <row r="837" spans="55:55" x14ac:dyDescent="0.25">
      <c r="BC837"/>
    </row>
    <row r="838" spans="55:55" x14ac:dyDescent="0.25">
      <c r="BC838"/>
    </row>
    <row r="839" spans="55:55" x14ac:dyDescent="0.25">
      <c r="BC839"/>
    </row>
    <row r="840" spans="55:55" x14ac:dyDescent="0.25">
      <c r="BC840"/>
    </row>
    <row r="841" spans="55:55" x14ac:dyDescent="0.25">
      <c r="BC841"/>
    </row>
    <row r="842" spans="55:55" x14ac:dyDescent="0.25">
      <c r="BC842"/>
    </row>
    <row r="843" spans="55:55" x14ac:dyDescent="0.25">
      <c r="BC843"/>
    </row>
    <row r="844" spans="55:55" x14ac:dyDescent="0.25">
      <c r="BC844"/>
    </row>
    <row r="845" spans="55:55" x14ac:dyDescent="0.25">
      <c r="BC845"/>
    </row>
    <row r="846" spans="55:55" x14ac:dyDescent="0.25">
      <c r="BC846"/>
    </row>
    <row r="847" spans="55:55" x14ac:dyDescent="0.25">
      <c r="BC847"/>
    </row>
    <row r="848" spans="55:55" x14ac:dyDescent="0.25">
      <c r="BC848"/>
    </row>
    <row r="849" spans="55:55" x14ac:dyDescent="0.25">
      <c r="BC849"/>
    </row>
    <row r="850" spans="55:55" x14ac:dyDescent="0.25">
      <c r="BC850"/>
    </row>
    <row r="851" spans="55:55" x14ac:dyDescent="0.25">
      <c r="BC851"/>
    </row>
    <row r="852" spans="55:55" x14ac:dyDescent="0.25">
      <c r="BC852"/>
    </row>
    <row r="853" spans="55:55" x14ac:dyDescent="0.25">
      <c r="BC853"/>
    </row>
    <row r="854" spans="55:55" x14ac:dyDescent="0.25">
      <c r="BC854"/>
    </row>
    <row r="855" spans="55:55" x14ac:dyDescent="0.25">
      <c r="BC855"/>
    </row>
    <row r="856" spans="55:55" x14ac:dyDescent="0.25">
      <c r="BC856"/>
    </row>
    <row r="857" spans="55:55" x14ac:dyDescent="0.25">
      <c r="BC857"/>
    </row>
    <row r="858" spans="55:55" x14ac:dyDescent="0.25">
      <c r="BC858"/>
    </row>
    <row r="859" spans="55:55" x14ac:dyDescent="0.25">
      <c r="BC859"/>
    </row>
    <row r="860" spans="55:55" x14ac:dyDescent="0.25">
      <c r="BC860"/>
    </row>
    <row r="861" spans="55:55" x14ac:dyDescent="0.25">
      <c r="BC861"/>
    </row>
    <row r="862" spans="55:55" x14ac:dyDescent="0.25">
      <c r="BC862"/>
    </row>
    <row r="863" spans="55:55" x14ac:dyDescent="0.25">
      <c r="BC863"/>
    </row>
    <row r="864" spans="55:55" x14ac:dyDescent="0.25">
      <c r="BC864"/>
    </row>
    <row r="865" spans="55:55" x14ac:dyDescent="0.25">
      <c r="BC865"/>
    </row>
    <row r="866" spans="55:55" x14ac:dyDescent="0.25">
      <c r="BC866"/>
    </row>
    <row r="867" spans="55:55" x14ac:dyDescent="0.25">
      <c r="BC867"/>
    </row>
    <row r="868" spans="55:55" x14ac:dyDescent="0.25">
      <c r="BC868"/>
    </row>
    <row r="869" spans="55:55" x14ac:dyDescent="0.25">
      <c r="BC869"/>
    </row>
    <row r="870" spans="55:55" x14ac:dyDescent="0.25">
      <c r="BC870"/>
    </row>
    <row r="871" spans="55:55" x14ac:dyDescent="0.25">
      <c r="BC871"/>
    </row>
    <row r="872" spans="55:55" x14ac:dyDescent="0.25">
      <c r="BC872"/>
    </row>
    <row r="873" spans="55:55" x14ac:dyDescent="0.25">
      <c r="BC873"/>
    </row>
    <row r="874" spans="55:55" x14ac:dyDescent="0.25">
      <c r="BC874"/>
    </row>
    <row r="875" spans="55:55" x14ac:dyDescent="0.25">
      <c r="BC875"/>
    </row>
    <row r="876" spans="55:55" x14ac:dyDescent="0.25">
      <c r="BC876"/>
    </row>
    <row r="877" spans="55:55" x14ac:dyDescent="0.25">
      <c r="BC877"/>
    </row>
    <row r="878" spans="55:55" x14ac:dyDescent="0.25">
      <c r="BC878"/>
    </row>
    <row r="879" spans="55:55" x14ac:dyDescent="0.25">
      <c r="BC879"/>
    </row>
    <row r="880" spans="55:55" x14ac:dyDescent="0.25">
      <c r="BC880"/>
    </row>
    <row r="881" spans="55:55" x14ac:dyDescent="0.25">
      <c r="BC881"/>
    </row>
    <row r="882" spans="55:55" x14ac:dyDescent="0.25">
      <c r="BC882"/>
    </row>
    <row r="883" spans="55:55" x14ac:dyDescent="0.25">
      <c r="BC883"/>
    </row>
    <row r="884" spans="55:55" x14ac:dyDescent="0.25">
      <c r="BC884"/>
    </row>
    <row r="885" spans="55:55" x14ac:dyDescent="0.25">
      <c r="BC885"/>
    </row>
    <row r="886" spans="55:55" x14ac:dyDescent="0.25">
      <c r="BC886"/>
    </row>
    <row r="887" spans="55:55" x14ac:dyDescent="0.25">
      <c r="BC887"/>
    </row>
    <row r="888" spans="55:55" x14ac:dyDescent="0.25">
      <c r="BC888"/>
    </row>
    <row r="889" spans="55:55" x14ac:dyDescent="0.25">
      <c r="BC889"/>
    </row>
    <row r="890" spans="55:55" x14ac:dyDescent="0.25">
      <c r="BC890"/>
    </row>
    <row r="891" spans="55:55" x14ac:dyDescent="0.25">
      <c r="BC891"/>
    </row>
    <row r="892" spans="55:55" x14ac:dyDescent="0.25">
      <c r="BC892"/>
    </row>
    <row r="893" spans="55:55" x14ac:dyDescent="0.25">
      <c r="BC893"/>
    </row>
    <row r="894" spans="55:55" x14ac:dyDescent="0.25">
      <c r="BC894"/>
    </row>
    <row r="895" spans="55:55" x14ac:dyDescent="0.25">
      <c r="BC895"/>
    </row>
    <row r="896" spans="55:55" x14ac:dyDescent="0.25">
      <c r="BC896"/>
    </row>
    <row r="897" spans="55:55" x14ac:dyDescent="0.25">
      <c r="BC897"/>
    </row>
    <row r="898" spans="55:55" x14ac:dyDescent="0.25">
      <c r="BC898"/>
    </row>
    <row r="899" spans="55:55" x14ac:dyDescent="0.25">
      <c r="BC899"/>
    </row>
    <row r="900" spans="55:55" x14ac:dyDescent="0.25">
      <c r="BC900"/>
    </row>
    <row r="901" spans="55:55" x14ac:dyDescent="0.25">
      <c r="BC901"/>
    </row>
    <row r="902" spans="55:55" x14ac:dyDescent="0.25">
      <c r="BC902"/>
    </row>
    <row r="903" spans="55:55" x14ac:dyDescent="0.25">
      <c r="BC903"/>
    </row>
    <row r="904" spans="55:55" x14ac:dyDescent="0.25">
      <c r="BC904"/>
    </row>
    <row r="905" spans="55:55" x14ac:dyDescent="0.25">
      <c r="BC905"/>
    </row>
    <row r="906" spans="55:55" x14ac:dyDescent="0.25">
      <c r="BC906"/>
    </row>
    <row r="907" spans="55:55" x14ac:dyDescent="0.25">
      <c r="BC907"/>
    </row>
    <row r="908" spans="55:55" x14ac:dyDescent="0.25">
      <c r="BC908"/>
    </row>
    <row r="909" spans="55:55" x14ac:dyDescent="0.25">
      <c r="BC909"/>
    </row>
    <row r="910" spans="55:55" x14ac:dyDescent="0.25">
      <c r="BC910"/>
    </row>
    <row r="911" spans="55:55" x14ac:dyDescent="0.25">
      <c r="BC911"/>
    </row>
    <row r="912" spans="55:55" x14ac:dyDescent="0.25">
      <c r="BC912"/>
    </row>
    <row r="913" spans="7:55" x14ac:dyDescent="0.25">
      <c r="BC913"/>
    </row>
    <row r="914" spans="7:55" x14ac:dyDescent="0.25">
      <c r="BC914"/>
    </row>
    <row r="915" spans="7:55" x14ac:dyDescent="0.25">
      <c r="BC915"/>
    </row>
    <row r="916" spans="7:55" x14ac:dyDescent="0.25">
      <c r="BC916"/>
    </row>
    <row r="917" spans="7:55" x14ac:dyDescent="0.25">
      <c r="BC917"/>
    </row>
    <row r="918" spans="7:55" x14ac:dyDescent="0.25">
      <c r="BC918"/>
    </row>
    <row r="919" spans="7:55" x14ac:dyDescent="0.25">
      <c r="BC919"/>
    </row>
    <row r="920" spans="7:55" x14ac:dyDescent="0.25">
      <c r="BC920"/>
    </row>
    <row r="921" spans="7:55" x14ac:dyDescent="0.25">
      <c r="BC921"/>
    </row>
    <row r="922" spans="7:55" x14ac:dyDescent="0.25">
      <c r="BC922"/>
    </row>
    <row r="923" spans="7:55" x14ac:dyDescent="0.25">
      <c r="G923" s="18"/>
      <c r="BC923"/>
    </row>
    <row r="924" spans="7:55" x14ac:dyDescent="0.25">
      <c r="G924" s="18"/>
      <c r="BC924"/>
    </row>
    <row r="925" spans="7:55" x14ac:dyDescent="0.25">
      <c r="G925" s="18"/>
      <c r="BC925"/>
    </row>
    <row r="926" spans="7:55" x14ac:dyDescent="0.25">
      <c r="G926" s="18"/>
      <c r="BC926"/>
    </row>
    <row r="927" spans="7:55" x14ac:dyDescent="0.25">
      <c r="G927" s="18"/>
      <c r="BC927"/>
    </row>
    <row r="928" spans="7:55" x14ac:dyDescent="0.25">
      <c r="G928" s="18"/>
      <c r="BC928"/>
    </row>
    <row r="929" spans="7:55" x14ac:dyDescent="0.25">
      <c r="G929" s="18"/>
      <c r="BC929"/>
    </row>
    <row r="930" spans="7:55" x14ac:dyDescent="0.25">
      <c r="BC930"/>
    </row>
    <row r="931" spans="7:55" x14ac:dyDescent="0.25">
      <c r="BC931"/>
    </row>
    <row r="932" spans="7:55" x14ac:dyDescent="0.25">
      <c r="BC932"/>
    </row>
    <row r="933" spans="7:55" x14ac:dyDescent="0.25">
      <c r="BC933"/>
    </row>
    <row r="934" spans="7:55" x14ac:dyDescent="0.25">
      <c r="BC934"/>
    </row>
    <row r="935" spans="7:55" x14ac:dyDescent="0.25">
      <c r="BC935"/>
    </row>
    <row r="936" spans="7:55" x14ac:dyDescent="0.25">
      <c r="BC936"/>
    </row>
    <row r="937" spans="7:55" x14ac:dyDescent="0.25">
      <c r="BC937"/>
    </row>
    <row r="938" spans="7:55" x14ac:dyDescent="0.25">
      <c r="BC938"/>
    </row>
    <row r="939" spans="7:55" x14ac:dyDescent="0.25">
      <c r="BC939"/>
    </row>
    <row r="940" spans="7:55" x14ac:dyDescent="0.25">
      <c r="BC940"/>
    </row>
    <row r="941" spans="7:55" x14ac:dyDescent="0.25">
      <c r="BC941"/>
    </row>
    <row r="942" spans="7:55" x14ac:dyDescent="0.25">
      <c r="BC942"/>
    </row>
    <row r="943" spans="7:55" x14ac:dyDescent="0.25">
      <c r="BC943"/>
    </row>
    <row r="944" spans="7:55" x14ac:dyDescent="0.25">
      <c r="BC944"/>
    </row>
    <row r="945" spans="55:55" x14ac:dyDescent="0.25">
      <c r="BC945"/>
    </row>
    <row r="946" spans="55:55" x14ac:dyDescent="0.25">
      <c r="BC946"/>
    </row>
    <row r="947" spans="55:55" x14ac:dyDescent="0.25">
      <c r="BC947"/>
    </row>
    <row r="948" spans="55:55" x14ac:dyDescent="0.25">
      <c r="BC948"/>
    </row>
    <row r="949" spans="55:55" x14ac:dyDescent="0.25">
      <c r="BC949"/>
    </row>
    <row r="950" spans="55:55" x14ac:dyDescent="0.25">
      <c r="BC950"/>
    </row>
    <row r="951" spans="55:55" x14ac:dyDescent="0.25">
      <c r="BC951"/>
    </row>
    <row r="952" spans="55:55" x14ac:dyDescent="0.25">
      <c r="BC952"/>
    </row>
    <row r="953" spans="55:55" x14ac:dyDescent="0.25">
      <c r="BC953"/>
    </row>
    <row r="954" spans="55:55" x14ac:dyDescent="0.25">
      <c r="BC954"/>
    </row>
    <row r="955" spans="55:55" x14ac:dyDescent="0.25">
      <c r="BC955"/>
    </row>
    <row r="956" spans="55:55" x14ac:dyDescent="0.25">
      <c r="BC956"/>
    </row>
    <row r="957" spans="55:55" x14ac:dyDescent="0.25">
      <c r="BC957"/>
    </row>
    <row r="958" spans="55:55" x14ac:dyDescent="0.25">
      <c r="BC958"/>
    </row>
    <row r="959" spans="55:55" x14ac:dyDescent="0.25">
      <c r="BC959"/>
    </row>
    <row r="960" spans="55:55" x14ac:dyDescent="0.25">
      <c r="BC960"/>
    </row>
    <row r="961" spans="55:55" x14ac:dyDescent="0.25">
      <c r="BC961"/>
    </row>
    <row r="962" spans="55:55" x14ac:dyDescent="0.25">
      <c r="BC962"/>
    </row>
    <row r="963" spans="55:55" x14ac:dyDescent="0.25">
      <c r="BC963"/>
    </row>
    <row r="964" spans="55:55" x14ac:dyDescent="0.25">
      <c r="BC964"/>
    </row>
    <row r="965" spans="55:55" x14ac:dyDescent="0.25">
      <c r="BC965"/>
    </row>
    <row r="966" spans="55:55" x14ac:dyDescent="0.25">
      <c r="BC966"/>
    </row>
    <row r="967" spans="55:55" x14ac:dyDescent="0.25">
      <c r="BC967"/>
    </row>
    <row r="968" spans="55:55" x14ac:dyDescent="0.25">
      <c r="BC968"/>
    </row>
    <row r="969" spans="55:55" x14ac:dyDescent="0.25">
      <c r="BC969"/>
    </row>
    <row r="970" spans="55:55" x14ac:dyDescent="0.25">
      <c r="BC970"/>
    </row>
    <row r="971" spans="55:55" x14ac:dyDescent="0.25">
      <c r="BC971"/>
    </row>
    <row r="972" spans="55:55" x14ac:dyDescent="0.25">
      <c r="BC972"/>
    </row>
    <row r="973" spans="55:55" x14ac:dyDescent="0.25">
      <c r="BC973"/>
    </row>
    <row r="974" spans="55:55" x14ac:dyDescent="0.25">
      <c r="BC974"/>
    </row>
    <row r="975" spans="55:55" x14ac:dyDescent="0.25">
      <c r="BC975"/>
    </row>
    <row r="976" spans="55:55" x14ac:dyDescent="0.25">
      <c r="BC976"/>
    </row>
    <row r="977" spans="55:55" x14ac:dyDescent="0.25">
      <c r="BC977"/>
    </row>
    <row r="978" spans="55:55" x14ac:dyDescent="0.25">
      <c r="BC978"/>
    </row>
    <row r="979" spans="55:55" x14ac:dyDescent="0.25">
      <c r="BC979"/>
    </row>
    <row r="980" spans="55:55" x14ac:dyDescent="0.25">
      <c r="BC980"/>
    </row>
    <row r="981" spans="55:55" x14ac:dyDescent="0.25">
      <c r="BC981"/>
    </row>
    <row r="982" spans="55:55" x14ac:dyDescent="0.25">
      <c r="BC982"/>
    </row>
    <row r="983" spans="55:55" x14ac:dyDescent="0.25">
      <c r="BC983"/>
    </row>
    <row r="984" spans="55:55" x14ac:dyDescent="0.25">
      <c r="BC984"/>
    </row>
    <row r="985" spans="55:55" x14ac:dyDescent="0.25">
      <c r="BC985"/>
    </row>
    <row r="986" spans="55:55" x14ac:dyDescent="0.25">
      <c r="BC986"/>
    </row>
    <row r="987" spans="55:55" x14ac:dyDescent="0.25">
      <c r="BC987"/>
    </row>
    <row r="988" spans="55:55" x14ac:dyDescent="0.25">
      <c r="BC988"/>
    </row>
    <row r="989" spans="55:55" x14ac:dyDescent="0.25">
      <c r="BC989"/>
    </row>
    <row r="990" spans="55:55" x14ac:dyDescent="0.25">
      <c r="BC990"/>
    </row>
    <row r="991" spans="55:55" x14ac:dyDescent="0.25">
      <c r="BC991"/>
    </row>
    <row r="992" spans="55:55" x14ac:dyDescent="0.25">
      <c r="BC992"/>
    </row>
    <row r="993" spans="55:55" x14ac:dyDescent="0.25">
      <c r="BC993"/>
    </row>
    <row r="994" spans="55:55" x14ac:dyDescent="0.25">
      <c r="BC994"/>
    </row>
    <row r="995" spans="55:55" x14ac:dyDescent="0.25">
      <c r="BC995"/>
    </row>
    <row r="996" spans="55:55" x14ac:dyDescent="0.25">
      <c r="BC996"/>
    </row>
    <row r="997" spans="55:55" x14ac:dyDescent="0.25">
      <c r="BC997"/>
    </row>
    <row r="998" spans="55:55" x14ac:dyDescent="0.25">
      <c r="BC998"/>
    </row>
    <row r="999" spans="55:55" x14ac:dyDescent="0.25">
      <c r="BC999"/>
    </row>
    <row r="1000" spans="55:55" x14ac:dyDescent="0.25">
      <c r="BC1000"/>
    </row>
    <row r="1001" spans="55:55" x14ac:dyDescent="0.25">
      <c r="BC1001"/>
    </row>
    <row r="1002" spans="55:55" x14ac:dyDescent="0.25">
      <c r="BC1002"/>
    </row>
    <row r="1003" spans="55:55" x14ac:dyDescent="0.25">
      <c r="BC1003"/>
    </row>
    <row r="1004" spans="55:55" x14ac:dyDescent="0.25">
      <c r="BC1004"/>
    </row>
    <row r="1005" spans="55:55" x14ac:dyDescent="0.25">
      <c r="BC1005"/>
    </row>
    <row r="1006" spans="55:55" x14ac:dyDescent="0.25">
      <c r="BC1006"/>
    </row>
    <row r="1007" spans="55:55" x14ac:dyDescent="0.25">
      <c r="BC1007"/>
    </row>
    <row r="1008" spans="55:55" x14ac:dyDescent="0.25">
      <c r="BC1008"/>
    </row>
    <row r="1009" spans="55:55" x14ac:dyDescent="0.25">
      <c r="BC1009"/>
    </row>
    <row r="1010" spans="55:55" x14ac:dyDescent="0.25">
      <c r="BC1010"/>
    </row>
    <row r="1011" spans="55:55" x14ac:dyDescent="0.25">
      <c r="BC1011"/>
    </row>
    <row r="1012" spans="55:55" x14ac:dyDescent="0.25">
      <c r="BC1012"/>
    </row>
    <row r="1013" spans="55:55" x14ac:dyDescent="0.25">
      <c r="BC1013"/>
    </row>
    <row r="1014" spans="55:55" x14ac:dyDescent="0.25">
      <c r="BC1014"/>
    </row>
    <row r="1015" spans="55:55" x14ac:dyDescent="0.25">
      <c r="BC1015"/>
    </row>
    <row r="1016" spans="55:55" x14ac:dyDescent="0.25">
      <c r="BC1016"/>
    </row>
    <row r="1017" spans="55:55" x14ac:dyDescent="0.25">
      <c r="BC1017"/>
    </row>
    <row r="1018" spans="55:55" x14ac:dyDescent="0.25">
      <c r="BC1018"/>
    </row>
    <row r="1019" spans="55:55" x14ac:dyDescent="0.25">
      <c r="BC1019"/>
    </row>
    <row r="1020" spans="55:55" x14ac:dyDescent="0.25">
      <c r="BC1020"/>
    </row>
    <row r="1021" spans="55:55" x14ac:dyDescent="0.25">
      <c r="BC1021"/>
    </row>
    <row r="1022" spans="55:55" x14ac:dyDescent="0.25">
      <c r="BC1022"/>
    </row>
    <row r="1023" spans="55:55" x14ac:dyDescent="0.25">
      <c r="BC1023"/>
    </row>
    <row r="1024" spans="55:55" x14ac:dyDescent="0.25">
      <c r="BC1024"/>
    </row>
    <row r="1025" spans="55:55" x14ac:dyDescent="0.25">
      <c r="BC1025"/>
    </row>
    <row r="1026" spans="55:55" x14ac:dyDescent="0.25">
      <c r="BC1026"/>
    </row>
    <row r="1027" spans="55:55" x14ac:dyDescent="0.25">
      <c r="BC1027"/>
    </row>
    <row r="1028" spans="55:55" x14ac:dyDescent="0.25">
      <c r="BC1028"/>
    </row>
    <row r="1029" spans="55:55" x14ac:dyDescent="0.25">
      <c r="BC1029"/>
    </row>
    <row r="1030" spans="55:55" x14ac:dyDescent="0.25">
      <c r="BC1030"/>
    </row>
    <row r="1031" spans="55:55" x14ac:dyDescent="0.25">
      <c r="BC1031"/>
    </row>
    <row r="1032" spans="55:55" x14ac:dyDescent="0.25">
      <c r="BC1032"/>
    </row>
    <row r="1033" spans="55:55" x14ac:dyDescent="0.25">
      <c r="BC1033"/>
    </row>
    <row r="1034" spans="55:55" x14ac:dyDescent="0.25">
      <c r="BC1034"/>
    </row>
    <row r="1035" spans="55:55" x14ac:dyDescent="0.25">
      <c r="BC1035"/>
    </row>
    <row r="1036" spans="55:55" x14ac:dyDescent="0.25">
      <c r="BC1036"/>
    </row>
    <row r="1037" spans="55:55" x14ac:dyDescent="0.25">
      <c r="BC1037"/>
    </row>
    <row r="1038" spans="55:55" x14ac:dyDescent="0.25">
      <c r="BC1038"/>
    </row>
    <row r="1039" spans="55:55" x14ac:dyDescent="0.25">
      <c r="BC1039"/>
    </row>
    <row r="1040" spans="55:55" x14ac:dyDescent="0.25">
      <c r="BC1040"/>
    </row>
    <row r="1041" spans="55:55" x14ac:dyDescent="0.25">
      <c r="BC1041"/>
    </row>
    <row r="1042" spans="55:55" x14ac:dyDescent="0.25">
      <c r="BC1042"/>
    </row>
    <row r="1043" spans="55:55" x14ac:dyDescent="0.25">
      <c r="BC1043"/>
    </row>
    <row r="1044" spans="55:55" x14ac:dyDescent="0.25">
      <c r="BC1044"/>
    </row>
    <row r="1045" spans="55:55" x14ac:dyDescent="0.25">
      <c r="BC1045"/>
    </row>
    <row r="1046" spans="55:55" x14ac:dyDescent="0.25">
      <c r="BC1046"/>
    </row>
    <row r="1047" spans="55:55" x14ac:dyDescent="0.25">
      <c r="BC1047"/>
    </row>
    <row r="1048" spans="55:55" x14ac:dyDescent="0.25">
      <c r="BC1048"/>
    </row>
    <row r="1049" spans="55:55" x14ac:dyDescent="0.25">
      <c r="BC1049"/>
    </row>
    <row r="1050" spans="55:55" x14ac:dyDescent="0.25">
      <c r="BC1050"/>
    </row>
    <row r="1051" spans="55:55" x14ac:dyDescent="0.25">
      <c r="BC1051"/>
    </row>
    <row r="1052" spans="55:55" x14ac:dyDescent="0.25">
      <c r="BC1052"/>
    </row>
    <row r="1053" spans="55:55" x14ac:dyDescent="0.25">
      <c r="BC1053"/>
    </row>
    <row r="1054" spans="55:55" x14ac:dyDescent="0.25">
      <c r="BC1054"/>
    </row>
    <row r="1055" spans="55:55" x14ac:dyDescent="0.25">
      <c r="BC1055"/>
    </row>
    <row r="1056" spans="55:55" x14ac:dyDescent="0.25">
      <c r="BC1056"/>
    </row>
    <row r="1057" spans="55:55" x14ac:dyDescent="0.25">
      <c r="BC1057"/>
    </row>
    <row r="1058" spans="55:55" x14ac:dyDescent="0.25">
      <c r="BC1058"/>
    </row>
    <row r="1059" spans="55:55" x14ac:dyDescent="0.25">
      <c r="BC1059"/>
    </row>
    <row r="1060" spans="55:55" x14ac:dyDescent="0.25">
      <c r="BC1060"/>
    </row>
    <row r="1061" spans="55:55" x14ac:dyDescent="0.25">
      <c r="BC1061"/>
    </row>
    <row r="1062" spans="55:55" x14ac:dyDescent="0.25">
      <c r="BC1062"/>
    </row>
    <row r="1063" spans="55:55" x14ac:dyDescent="0.25">
      <c r="BC1063"/>
    </row>
    <row r="1064" spans="55:55" x14ac:dyDescent="0.25">
      <c r="BC1064"/>
    </row>
    <row r="1065" spans="55:55" x14ac:dyDescent="0.25">
      <c r="BC1065"/>
    </row>
    <row r="1066" spans="55:55" x14ac:dyDescent="0.25">
      <c r="BC1066"/>
    </row>
    <row r="1067" spans="55:55" x14ac:dyDescent="0.25">
      <c r="BC1067"/>
    </row>
    <row r="1068" spans="55:55" x14ac:dyDescent="0.25">
      <c r="BC1068"/>
    </row>
    <row r="1069" spans="55:55" x14ac:dyDescent="0.25">
      <c r="BC1069"/>
    </row>
    <row r="1070" spans="55:55" x14ac:dyDescent="0.25">
      <c r="BC1070"/>
    </row>
    <row r="1071" spans="55:55" x14ac:dyDescent="0.25">
      <c r="BC1071"/>
    </row>
    <row r="1072" spans="55:55" x14ac:dyDescent="0.25">
      <c r="BC1072"/>
    </row>
    <row r="1073" spans="55:55" x14ac:dyDescent="0.25">
      <c r="BC1073"/>
    </row>
    <row r="1074" spans="55:55" x14ac:dyDescent="0.25">
      <c r="BC1074"/>
    </row>
    <row r="1075" spans="55:55" x14ac:dyDescent="0.25">
      <c r="BC1075"/>
    </row>
    <row r="1076" spans="55:55" x14ac:dyDescent="0.25">
      <c r="BC1076"/>
    </row>
    <row r="1077" spans="55:55" x14ac:dyDescent="0.25">
      <c r="BC1077"/>
    </row>
    <row r="1078" spans="55:55" x14ac:dyDescent="0.25">
      <c r="BC1078"/>
    </row>
    <row r="1079" spans="55:55" x14ac:dyDescent="0.25">
      <c r="BC1079"/>
    </row>
    <row r="1080" spans="55:55" x14ac:dyDescent="0.25">
      <c r="BC1080"/>
    </row>
    <row r="1081" spans="55:55" x14ac:dyDescent="0.25">
      <c r="BC1081"/>
    </row>
    <row r="1082" spans="55:55" x14ac:dyDescent="0.25">
      <c r="BC1082"/>
    </row>
    <row r="1083" spans="55:55" x14ac:dyDescent="0.25">
      <c r="BC1083"/>
    </row>
    <row r="1084" spans="55:55" x14ac:dyDescent="0.25">
      <c r="BC1084"/>
    </row>
    <row r="1085" spans="55:55" x14ac:dyDescent="0.25">
      <c r="BC1085"/>
    </row>
    <row r="1086" spans="55:55" x14ac:dyDescent="0.25">
      <c r="BC1086"/>
    </row>
    <row r="1087" spans="55:55" x14ac:dyDescent="0.25">
      <c r="BC1087"/>
    </row>
    <row r="1088" spans="55:55" x14ac:dyDescent="0.25">
      <c r="BC1088"/>
    </row>
    <row r="1089" spans="55:55" x14ac:dyDescent="0.25">
      <c r="BC1089"/>
    </row>
    <row r="1090" spans="55:55" x14ac:dyDescent="0.25">
      <c r="BC1090"/>
    </row>
    <row r="1091" spans="55:55" x14ac:dyDescent="0.25">
      <c r="BC1091"/>
    </row>
    <row r="1092" spans="55:55" x14ac:dyDescent="0.25">
      <c r="BC1092"/>
    </row>
    <row r="1093" spans="55:55" x14ac:dyDescent="0.25">
      <c r="BC1093"/>
    </row>
    <row r="1094" spans="55:55" x14ac:dyDescent="0.25">
      <c r="BC1094"/>
    </row>
    <row r="1095" spans="55:55" x14ac:dyDescent="0.25">
      <c r="BC1095"/>
    </row>
    <row r="1096" spans="55:55" x14ac:dyDescent="0.25">
      <c r="BC1096"/>
    </row>
    <row r="1097" spans="55:55" x14ac:dyDescent="0.25">
      <c r="BC1097"/>
    </row>
    <row r="1098" spans="55:55" x14ac:dyDescent="0.25">
      <c r="BC1098"/>
    </row>
    <row r="1099" spans="55:55" x14ac:dyDescent="0.25">
      <c r="BC1099"/>
    </row>
    <row r="1100" spans="55:55" x14ac:dyDescent="0.25">
      <c r="BC1100"/>
    </row>
    <row r="1101" spans="55:55" x14ac:dyDescent="0.25">
      <c r="BC1101"/>
    </row>
    <row r="1102" spans="55:55" x14ac:dyDescent="0.25">
      <c r="BC1102"/>
    </row>
    <row r="1103" spans="55:55" x14ac:dyDescent="0.25">
      <c r="BC1103"/>
    </row>
    <row r="1104" spans="55:55" x14ac:dyDescent="0.25">
      <c r="BC1104"/>
    </row>
    <row r="1105" spans="55:55" x14ac:dyDescent="0.25">
      <c r="BC1105"/>
    </row>
    <row r="1106" spans="55:55" x14ac:dyDescent="0.25">
      <c r="BC1106"/>
    </row>
    <row r="1107" spans="55:55" x14ac:dyDescent="0.25">
      <c r="BC1107"/>
    </row>
    <row r="1108" spans="55:55" x14ac:dyDescent="0.25">
      <c r="BC1108"/>
    </row>
    <row r="1109" spans="55:55" x14ac:dyDescent="0.25">
      <c r="BC1109"/>
    </row>
    <row r="1110" spans="55:55" x14ac:dyDescent="0.25">
      <c r="BC1110"/>
    </row>
    <row r="1111" spans="55:55" x14ac:dyDescent="0.25">
      <c r="BC1111"/>
    </row>
    <row r="1112" spans="55:55" x14ac:dyDescent="0.25">
      <c r="BC1112"/>
    </row>
    <row r="1113" spans="55:55" x14ac:dyDescent="0.25">
      <c r="BC1113"/>
    </row>
    <row r="1114" spans="55:55" x14ac:dyDescent="0.25">
      <c r="BC1114"/>
    </row>
    <row r="1115" spans="55:55" x14ac:dyDescent="0.25">
      <c r="BC1115"/>
    </row>
    <row r="1116" spans="55:55" x14ac:dyDescent="0.25">
      <c r="BC1116"/>
    </row>
    <row r="1117" spans="55:55" x14ac:dyDescent="0.25">
      <c r="BC1117"/>
    </row>
    <row r="1118" spans="55:55" x14ac:dyDescent="0.25">
      <c r="BC1118"/>
    </row>
    <row r="1119" spans="55:55" x14ac:dyDescent="0.25">
      <c r="BC1119"/>
    </row>
    <row r="1120" spans="55:55" x14ac:dyDescent="0.25">
      <c r="BC1120"/>
    </row>
    <row r="1121" spans="55:55" x14ac:dyDescent="0.25">
      <c r="BC1121"/>
    </row>
    <row r="1122" spans="55:55" x14ac:dyDescent="0.25">
      <c r="BC1122"/>
    </row>
    <row r="1123" spans="55:55" x14ac:dyDescent="0.25">
      <c r="BC1123"/>
    </row>
    <row r="1124" spans="55:55" x14ac:dyDescent="0.25">
      <c r="BC1124"/>
    </row>
    <row r="1125" spans="55:55" x14ac:dyDescent="0.25">
      <c r="BC1125"/>
    </row>
    <row r="1126" spans="55:55" x14ac:dyDescent="0.25">
      <c r="BC1126"/>
    </row>
    <row r="1127" spans="55:55" x14ac:dyDescent="0.25">
      <c r="BC1127"/>
    </row>
    <row r="1128" spans="55:55" x14ac:dyDescent="0.25">
      <c r="BC1128"/>
    </row>
    <row r="1129" spans="55:55" x14ac:dyDescent="0.25">
      <c r="BC1129"/>
    </row>
    <row r="1130" spans="55:55" x14ac:dyDescent="0.25">
      <c r="BC1130"/>
    </row>
    <row r="1131" spans="55:55" x14ac:dyDescent="0.25">
      <c r="BC1131"/>
    </row>
    <row r="1132" spans="55:55" x14ac:dyDescent="0.25">
      <c r="BC1132"/>
    </row>
    <row r="1133" spans="55:55" x14ac:dyDescent="0.25">
      <c r="BC1133"/>
    </row>
    <row r="1134" spans="55:55" x14ac:dyDescent="0.25">
      <c r="BC1134"/>
    </row>
    <row r="1135" spans="55:55" x14ac:dyDescent="0.25">
      <c r="BC1135"/>
    </row>
    <row r="1136" spans="55:55" x14ac:dyDescent="0.25">
      <c r="BC1136"/>
    </row>
    <row r="1137" spans="55:55" x14ac:dyDescent="0.25">
      <c r="BC1137"/>
    </row>
    <row r="1138" spans="55:55" x14ac:dyDescent="0.25">
      <c r="BC1138"/>
    </row>
    <row r="1139" spans="55:55" x14ac:dyDescent="0.25">
      <c r="BC1139"/>
    </row>
    <row r="1140" spans="55:55" x14ac:dyDescent="0.25">
      <c r="BC1140"/>
    </row>
    <row r="1141" spans="55:55" x14ac:dyDescent="0.25">
      <c r="BC1141"/>
    </row>
    <row r="1142" spans="55:55" x14ac:dyDescent="0.25">
      <c r="BC1142"/>
    </row>
    <row r="1143" spans="55:55" x14ac:dyDescent="0.25">
      <c r="BC1143"/>
    </row>
    <row r="1144" spans="55:55" x14ac:dyDescent="0.25">
      <c r="BC1144"/>
    </row>
    <row r="1145" spans="55:55" x14ac:dyDescent="0.25">
      <c r="BC1145"/>
    </row>
    <row r="1146" spans="55:55" x14ac:dyDescent="0.25">
      <c r="BC1146"/>
    </row>
    <row r="1147" spans="55:55" x14ac:dyDescent="0.25">
      <c r="BC1147"/>
    </row>
    <row r="1148" spans="55:55" x14ac:dyDescent="0.25">
      <c r="BC1148"/>
    </row>
    <row r="1149" spans="55:55" x14ac:dyDescent="0.25">
      <c r="BC1149"/>
    </row>
    <row r="1150" spans="55:55" x14ac:dyDescent="0.25">
      <c r="BC1150"/>
    </row>
    <row r="1151" spans="55:55" x14ac:dyDescent="0.25">
      <c r="BC1151"/>
    </row>
    <row r="1152" spans="55:55" x14ac:dyDescent="0.25">
      <c r="BC1152"/>
    </row>
    <row r="1153" spans="55:55" x14ac:dyDescent="0.25">
      <c r="BC1153"/>
    </row>
    <row r="1154" spans="55:55" x14ac:dyDescent="0.25">
      <c r="BC1154"/>
    </row>
    <row r="1155" spans="55:55" x14ac:dyDescent="0.25">
      <c r="BC1155"/>
    </row>
    <row r="1156" spans="55:55" x14ac:dyDescent="0.25">
      <c r="BC1156"/>
    </row>
    <row r="1157" spans="55:55" x14ac:dyDescent="0.25">
      <c r="BC1157"/>
    </row>
    <row r="1158" spans="55:55" x14ac:dyDescent="0.25">
      <c r="BC1158"/>
    </row>
    <row r="1159" spans="55:55" x14ac:dyDescent="0.25">
      <c r="BC1159"/>
    </row>
    <row r="1160" spans="55:55" x14ac:dyDescent="0.25">
      <c r="BC1160"/>
    </row>
    <row r="1161" spans="55:55" x14ac:dyDescent="0.25">
      <c r="BC1161"/>
    </row>
    <row r="1162" spans="55:55" x14ac:dyDescent="0.25">
      <c r="BC1162"/>
    </row>
    <row r="1163" spans="55:55" x14ac:dyDescent="0.25">
      <c r="BC1163"/>
    </row>
    <row r="1164" spans="55:55" x14ac:dyDescent="0.25">
      <c r="BC1164"/>
    </row>
    <row r="1165" spans="55:55" x14ac:dyDescent="0.25">
      <c r="BC1165"/>
    </row>
    <row r="1166" spans="55:55" x14ac:dyDescent="0.25">
      <c r="BC1166"/>
    </row>
    <row r="1167" spans="55:55" x14ac:dyDescent="0.25">
      <c r="BC1167"/>
    </row>
    <row r="1168" spans="55:55" x14ac:dyDescent="0.25">
      <c r="BC1168"/>
    </row>
    <row r="1169" spans="55:55" x14ac:dyDescent="0.25">
      <c r="BC1169"/>
    </row>
    <row r="1170" spans="55:55" x14ac:dyDescent="0.25">
      <c r="BC1170"/>
    </row>
    <row r="1171" spans="55:55" x14ac:dyDescent="0.25">
      <c r="BC1171"/>
    </row>
    <row r="1172" spans="55:55" x14ac:dyDescent="0.25">
      <c r="BC1172"/>
    </row>
    <row r="1173" spans="55:55" x14ac:dyDescent="0.25">
      <c r="BC1173"/>
    </row>
    <row r="1174" spans="55:55" x14ac:dyDescent="0.25">
      <c r="BC1174"/>
    </row>
    <row r="1175" spans="55:55" x14ac:dyDescent="0.25">
      <c r="BC1175"/>
    </row>
    <row r="1176" spans="55:55" x14ac:dyDescent="0.25">
      <c r="BC1176"/>
    </row>
    <row r="1177" spans="55:55" x14ac:dyDescent="0.25">
      <c r="BC1177"/>
    </row>
    <row r="1178" spans="55:55" x14ac:dyDescent="0.25">
      <c r="BC1178"/>
    </row>
    <row r="1179" spans="55:55" x14ac:dyDescent="0.25">
      <c r="BC1179"/>
    </row>
    <row r="1180" spans="55:55" x14ac:dyDescent="0.25">
      <c r="BC1180"/>
    </row>
    <row r="1181" spans="55:55" x14ac:dyDescent="0.25">
      <c r="BC1181"/>
    </row>
    <row r="1182" spans="55:55" x14ac:dyDescent="0.25">
      <c r="BC1182"/>
    </row>
    <row r="1183" spans="55:55" x14ac:dyDescent="0.25">
      <c r="BC1183"/>
    </row>
    <row r="1184" spans="55:55" x14ac:dyDescent="0.25">
      <c r="BC1184"/>
    </row>
    <row r="1185" spans="55:55" x14ac:dyDescent="0.25">
      <c r="BC1185"/>
    </row>
    <row r="1186" spans="55:55" x14ac:dyDescent="0.25">
      <c r="BC1186"/>
    </row>
    <row r="1187" spans="55:55" x14ac:dyDescent="0.25">
      <c r="BC1187"/>
    </row>
    <row r="1188" spans="55:55" x14ac:dyDescent="0.25">
      <c r="BC1188"/>
    </row>
    <row r="1189" spans="55:55" x14ac:dyDescent="0.25">
      <c r="BC1189"/>
    </row>
    <row r="1190" spans="55:55" x14ac:dyDescent="0.25">
      <c r="BC1190"/>
    </row>
    <row r="1191" spans="55:55" x14ac:dyDescent="0.25">
      <c r="BC1191"/>
    </row>
    <row r="1192" spans="55:55" x14ac:dyDescent="0.25">
      <c r="BC1192"/>
    </row>
    <row r="1193" spans="55:55" x14ac:dyDescent="0.25">
      <c r="BC1193"/>
    </row>
    <row r="1194" spans="55:55" x14ac:dyDescent="0.25">
      <c r="BC1194"/>
    </row>
    <row r="1195" spans="55:55" x14ac:dyDescent="0.25">
      <c r="BC1195"/>
    </row>
    <row r="1196" spans="55:55" x14ac:dyDescent="0.25">
      <c r="BC1196"/>
    </row>
    <row r="1197" spans="55:55" x14ac:dyDescent="0.25">
      <c r="BC1197"/>
    </row>
    <row r="1198" spans="55:55" x14ac:dyDescent="0.25">
      <c r="BC1198"/>
    </row>
    <row r="1199" spans="55:55" x14ac:dyDescent="0.25">
      <c r="BC1199"/>
    </row>
    <row r="1200" spans="55:55" x14ac:dyDescent="0.25">
      <c r="BC1200"/>
    </row>
    <row r="1201" spans="55:55" x14ac:dyDescent="0.25">
      <c r="BC1201"/>
    </row>
    <row r="1202" spans="55:55" x14ac:dyDescent="0.25">
      <c r="BC1202"/>
    </row>
    <row r="1203" spans="55:55" x14ac:dyDescent="0.25">
      <c r="BC1203"/>
    </row>
    <row r="1204" spans="55:55" x14ac:dyDescent="0.25">
      <c r="BC1204"/>
    </row>
    <row r="1205" spans="55:55" x14ac:dyDescent="0.25">
      <c r="BC1205"/>
    </row>
    <row r="1206" spans="55:55" x14ac:dyDescent="0.25">
      <c r="BC1206"/>
    </row>
    <row r="1207" spans="55:55" x14ac:dyDescent="0.25">
      <c r="BC1207"/>
    </row>
    <row r="1208" spans="55:55" x14ac:dyDescent="0.25">
      <c r="BC1208"/>
    </row>
    <row r="1209" spans="55:55" x14ac:dyDescent="0.25">
      <c r="BC1209"/>
    </row>
    <row r="1210" spans="55:55" x14ac:dyDescent="0.25">
      <c r="BC1210"/>
    </row>
    <row r="1211" spans="55:55" x14ac:dyDescent="0.25">
      <c r="BC1211"/>
    </row>
    <row r="1212" spans="55:55" x14ac:dyDescent="0.25">
      <c r="BC1212"/>
    </row>
    <row r="1213" spans="55:55" x14ac:dyDescent="0.25">
      <c r="BC1213"/>
    </row>
    <row r="1214" spans="55:55" x14ac:dyDescent="0.25">
      <c r="BC1214"/>
    </row>
    <row r="1215" spans="55:55" x14ac:dyDescent="0.25">
      <c r="BC1215"/>
    </row>
    <row r="1216" spans="55:55" x14ac:dyDescent="0.25">
      <c r="BC1216"/>
    </row>
    <row r="1217" spans="55:55" x14ac:dyDescent="0.25">
      <c r="BC1217"/>
    </row>
    <row r="1218" spans="55:55" x14ac:dyDescent="0.25">
      <c r="BC1218"/>
    </row>
    <row r="1219" spans="55:55" x14ac:dyDescent="0.25">
      <c r="BC1219"/>
    </row>
    <row r="1220" spans="55:55" x14ac:dyDescent="0.25">
      <c r="BC1220"/>
    </row>
    <row r="1221" spans="55:55" x14ac:dyDescent="0.25">
      <c r="BC1221"/>
    </row>
    <row r="1222" spans="55:55" x14ac:dyDescent="0.25">
      <c r="BC1222"/>
    </row>
    <row r="1223" spans="55:55" x14ac:dyDescent="0.25">
      <c r="BC1223"/>
    </row>
    <row r="1224" spans="55:55" x14ac:dyDescent="0.25">
      <c r="BC1224"/>
    </row>
    <row r="1225" spans="55:55" x14ac:dyDescent="0.25">
      <c r="BC1225"/>
    </row>
    <row r="1226" spans="55:55" x14ac:dyDescent="0.25">
      <c r="BC1226"/>
    </row>
    <row r="1227" spans="55:55" x14ac:dyDescent="0.25">
      <c r="BC1227"/>
    </row>
    <row r="1228" spans="55:55" x14ac:dyDescent="0.25">
      <c r="BC1228"/>
    </row>
    <row r="1229" spans="55:55" x14ac:dyDescent="0.25">
      <c r="BC1229"/>
    </row>
    <row r="1230" spans="55:55" x14ac:dyDescent="0.25">
      <c r="BC1230"/>
    </row>
    <row r="1231" spans="55:55" x14ac:dyDescent="0.25">
      <c r="BC1231"/>
    </row>
    <row r="1232" spans="55:55" x14ac:dyDescent="0.25">
      <c r="BC1232"/>
    </row>
    <row r="1233" spans="55:55" x14ac:dyDescent="0.25">
      <c r="BC1233"/>
    </row>
    <row r="1234" spans="55:55" x14ac:dyDescent="0.25">
      <c r="BC1234"/>
    </row>
    <row r="1235" spans="55:55" x14ac:dyDescent="0.25">
      <c r="BC1235"/>
    </row>
    <row r="1236" spans="55:55" x14ac:dyDescent="0.25">
      <c r="BC1236"/>
    </row>
    <row r="1237" spans="55:55" x14ac:dyDescent="0.25">
      <c r="BC1237"/>
    </row>
    <row r="1238" spans="55:55" x14ac:dyDescent="0.25">
      <c r="BC1238"/>
    </row>
    <row r="1239" spans="55:55" x14ac:dyDescent="0.25">
      <c r="BC1239"/>
    </row>
    <row r="1240" spans="55:55" x14ac:dyDescent="0.25">
      <c r="BC1240"/>
    </row>
    <row r="1241" spans="55:55" x14ac:dyDescent="0.25">
      <c r="BC1241"/>
    </row>
    <row r="1242" spans="55:55" x14ac:dyDescent="0.25">
      <c r="BC1242"/>
    </row>
    <row r="1243" spans="55:55" x14ac:dyDescent="0.25">
      <c r="BC1243"/>
    </row>
    <row r="1244" spans="55:55" x14ac:dyDescent="0.25">
      <c r="BC1244"/>
    </row>
    <row r="1245" spans="55:55" x14ac:dyDescent="0.25">
      <c r="BC1245"/>
    </row>
    <row r="1246" spans="55:55" x14ac:dyDescent="0.25">
      <c r="BC1246"/>
    </row>
    <row r="1247" spans="55:55" x14ac:dyDescent="0.25">
      <c r="BC1247"/>
    </row>
    <row r="1248" spans="55:55" x14ac:dyDescent="0.25">
      <c r="BC1248"/>
    </row>
    <row r="1249" spans="55:55" x14ac:dyDescent="0.25">
      <c r="BC1249"/>
    </row>
    <row r="1250" spans="55:55" x14ac:dyDescent="0.25">
      <c r="BC1250"/>
    </row>
    <row r="1251" spans="55:55" x14ac:dyDescent="0.25">
      <c r="BC1251"/>
    </row>
    <row r="1252" spans="55:55" x14ac:dyDescent="0.25">
      <c r="BC1252"/>
    </row>
    <row r="1253" spans="55:55" x14ac:dyDescent="0.25">
      <c r="BC1253"/>
    </row>
    <row r="1254" spans="55:55" x14ac:dyDescent="0.25">
      <c r="BC1254"/>
    </row>
    <row r="1255" spans="55:55" x14ac:dyDescent="0.25">
      <c r="BC1255"/>
    </row>
    <row r="1256" spans="55:55" x14ac:dyDescent="0.25">
      <c r="BC1256"/>
    </row>
    <row r="1257" spans="55:55" x14ac:dyDescent="0.25">
      <c r="BC1257"/>
    </row>
    <row r="1258" spans="55:55" x14ac:dyDescent="0.25">
      <c r="BC1258"/>
    </row>
    <row r="1259" spans="55:55" x14ac:dyDescent="0.25">
      <c r="BC1259"/>
    </row>
    <row r="1260" spans="55:55" x14ac:dyDescent="0.25">
      <c r="BC1260"/>
    </row>
    <row r="1261" spans="55:55" x14ac:dyDescent="0.25">
      <c r="BC1261"/>
    </row>
    <row r="1262" spans="55:55" x14ac:dyDescent="0.25">
      <c r="BC1262"/>
    </row>
    <row r="1263" spans="55:55" x14ac:dyDescent="0.25">
      <c r="BC1263"/>
    </row>
    <row r="1264" spans="55:55" x14ac:dyDescent="0.25">
      <c r="BC1264"/>
    </row>
    <row r="1265" spans="55:55" x14ac:dyDescent="0.25">
      <c r="BC1265"/>
    </row>
    <row r="1266" spans="55:55" x14ac:dyDescent="0.25">
      <c r="BC1266"/>
    </row>
    <row r="1267" spans="55:55" x14ac:dyDescent="0.25">
      <c r="BC1267"/>
    </row>
    <row r="1268" spans="55:55" x14ac:dyDescent="0.25">
      <c r="BC1268"/>
    </row>
    <row r="1269" spans="55:55" x14ac:dyDescent="0.25">
      <c r="BC1269"/>
    </row>
    <row r="1270" spans="55:55" x14ac:dyDescent="0.25">
      <c r="BC1270"/>
    </row>
    <row r="1271" spans="55:55" x14ac:dyDescent="0.25">
      <c r="BC1271"/>
    </row>
    <row r="1272" spans="55:55" x14ac:dyDescent="0.25">
      <c r="BC1272"/>
    </row>
    <row r="1273" spans="55:55" x14ac:dyDescent="0.25">
      <c r="BC1273"/>
    </row>
    <row r="1274" spans="55:55" x14ac:dyDescent="0.25">
      <c r="BC1274"/>
    </row>
    <row r="1275" spans="55:55" x14ac:dyDescent="0.25">
      <c r="BC1275"/>
    </row>
    <row r="1276" spans="55:55" x14ac:dyDescent="0.25">
      <c r="BC1276"/>
    </row>
    <row r="1277" spans="55:55" x14ac:dyDescent="0.25">
      <c r="BC1277"/>
    </row>
    <row r="1278" spans="55:55" x14ac:dyDescent="0.25">
      <c r="BC1278"/>
    </row>
    <row r="1279" spans="55:55" x14ac:dyDescent="0.25">
      <c r="BC1279"/>
    </row>
    <row r="1280" spans="55:55" x14ac:dyDescent="0.25">
      <c r="BC1280"/>
    </row>
    <row r="1281" spans="55:55" x14ac:dyDescent="0.25">
      <c r="BC1281"/>
    </row>
    <row r="1282" spans="55:55" x14ac:dyDescent="0.25">
      <c r="BC1282"/>
    </row>
    <row r="1283" spans="55:55" x14ac:dyDescent="0.25">
      <c r="BC1283"/>
    </row>
    <row r="1284" spans="55:55" x14ac:dyDescent="0.25">
      <c r="BC1284"/>
    </row>
    <row r="1285" spans="55:55" x14ac:dyDescent="0.25">
      <c r="BC1285"/>
    </row>
    <row r="1286" spans="55:55" x14ac:dyDescent="0.25">
      <c r="BC1286"/>
    </row>
    <row r="1287" spans="55:55" x14ac:dyDescent="0.25">
      <c r="BC1287"/>
    </row>
    <row r="1288" spans="55:55" x14ac:dyDescent="0.25">
      <c r="BC1288"/>
    </row>
    <row r="1289" spans="55:55" x14ac:dyDescent="0.25">
      <c r="BC1289"/>
    </row>
    <row r="1290" spans="55:55" x14ac:dyDescent="0.25">
      <c r="BC1290"/>
    </row>
    <row r="1291" spans="55:55" x14ac:dyDescent="0.25">
      <c r="BC1291"/>
    </row>
    <row r="1292" spans="55:55" x14ac:dyDescent="0.25">
      <c r="BC1292"/>
    </row>
    <row r="1293" spans="55:55" x14ac:dyDescent="0.25">
      <c r="BC1293"/>
    </row>
    <row r="1294" spans="55:55" x14ac:dyDescent="0.25">
      <c r="BC1294"/>
    </row>
    <row r="1295" spans="55:55" x14ac:dyDescent="0.25">
      <c r="BC1295"/>
    </row>
    <row r="1296" spans="55:55" x14ac:dyDescent="0.25">
      <c r="BC1296"/>
    </row>
    <row r="1297" spans="55:55" x14ac:dyDescent="0.25">
      <c r="BC1297"/>
    </row>
    <row r="1298" spans="55:55" x14ac:dyDescent="0.25">
      <c r="BC1298"/>
    </row>
    <row r="1299" spans="55:55" x14ac:dyDescent="0.25">
      <c r="BC1299"/>
    </row>
    <row r="1300" spans="55:55" x14ac:dyDescent="0.25">
      <c r="BC1300"/>
    </row>
    <row r="1301" spans="55:55" x14ac:dyDescent="0.25">
      <c r="BC1301"/>
    </row>
    <row r="1302" spans="55:55" x14ac:dyDescent="0.25">
      <c r="BC1302"/>
    </row>
    <row r="1303" spans="55:55" x14ac:dyDescent="0.25">
      <c r="BC1303"/>
    </row>
    <row r="1304" spans="55:55" x14ac:dyDescent="0.25">
      <c r="BC1304"/>
    </row>
    <row r="1305" spans="55:55" x14ac:dyDescent="0.25">
      <c r="BC1305"/>
    </row>
    <row r="1306" spans="55:55" x14ac:dyDescent="0.25">
      <c r="BC1306"/>
    </row>
    <row r="1307" spans="55:55" x14ac:dyDescent="0.25">
      <c r="BC1307"/>
    </row>
    <row r="1308" spans="55:55" x14ac:dyDescent="0.25">
      <c r="BC1308"/>
    </row>
    <row r="1309" spans="55:55" x14ac:dyDescent="0.25">
      <c r="BC1309"/>
    </row>
    <row r="1310" spans="55:55" x14ac:dyDescent="0.25">
      <c r="BC1310"/>
    </row>
    <row r="1311" spans="55:55" x14ac:dyDescent="0.25">
      <c r="BC1311"/>
    </row>
    <row r="1312" spans="55:55" x14ac:dyDescent="0.25">
      <c r="BC1312"/>
    </row>
    <row r="1313" spans="55:55" x14ac:dyDescent="0.25">
      <c r="BC1313"/>
    </row>
    <row r="1314" spans="55:55" x14ac:dyDescent="0.25">
      <c r="BC1314"/>
    </row>
    <row r="1315" spans="55:55" x14ac:dyDescent="0.25">
      <c r="BC1315"/>
    </row>
    <row r="1316" spans="55:55" x14ac:dyDescent="0.25">
      <c r="BC1316"/>
    </row>
    <row r="1317" spans="55:55" x14ac:dyDescent="0.25">
      <c r="BC1317"/>
    </row>
    <row r="1318" spans="55:55" x14ac:dyDescent="0.25">
      <c r="BC1318"/>
    </row>
    <row r="1319" spans="55:55" x14ac:dyDescent="0.25">
      <c r="BC1319"/>
    </row>
    <row r="1320" spans="55:55" x14ac:dyDescent="0.25">
      <c r="BC1320"/>
    </row>
    <row r="1321" spans="55:55" x14ac:dyDescent="0.25">
      <c r="BC1321"/>
    </row>
    <row r="1322" spans="55:55" x14ac:dyDescent="0.25">
      <c r="BC1322"/>
    </row>
    <row r="1323" spans="55:55" x14ac:dyDescent="0.25">
      <c r="BC1323"/>
    </row>
    <row r="1324" spans="55:55" x14ac:dyDescent="0.25">
      <c r="BC1324"/>
    </row>
    <row r="1325" spans="55:55" x14ac:dyDescent="0.25">
      <c r="BC1325"/>
    </row>
    <row r="1326" spans="55:55" x14ac:dyDescent="0.25">
      <c r="BC1326"/>
    </row>
    <row r="1327" spans="55:55" x14ac:dyDescent="0.25">
      <c r="BC1327"/>
    </row>
    <row r="1328" spans="55:55" x14ac:dyDescent="0.25">
      <c r="BC1328"/>
    </row>
    <row r="1329" spans="55:55" x14ac:dyDescent="0.25">
      <c r="BC1329"/>
    </row>
    <row r="1330" spans="55:55" x14ac:dyDescent="0.25">
      <c r="BC1330"/>
    </row>
    <row r="1331" spans="55:55" x14ac:dyDescent="0.25">
      <c r="BC1331"/>
    </row>
    <row r="1332" spans="55:55" x14ac:dyDescent="0.25">
      <c r="BC1332"/>
    </row>
    <row r="1333" spans="55:55" x14ac:dyDescent="0.25">
      <c r="BC1333"/>
    </row>
    <row r="1334" spans="55:55" x14ac:dyDescent="0.25">
      <c r="BC1334"/>
    </row>
    <row r="1335" spans="55:55" x14ac:dyDescent="0.25">
      <c r="BC1335"/>
    </row>
    <row r="1336" spans="55:55" x14ac:dyDescent="0.25">
      <c r="BC1336"/>
    </row>
    <row r="1337" spans="55:55" x14ac:dyDescent="0.25">
      <c r="BC1337"/>
    </row>
    <row r="1338" spans="55:55" x14ac:dyDescent="0.25">
      <c r="BC1338"/>
    </row>
    <row r="1339" spans="55:55" x14ac:dyDescent="0.25">
      <c r="BC1339"/>
    </row>
    <row r="1340" spans="55:55" x14ac:dyDescent="0.25">
      <c r="BC1340"/>
    </row>
    <row r="1341" spans="55:55" x14ac:dyDescent="0.25">
      <c r="BC1341"/>
    </row>
    <row r="1342" spans="55:55" x14ac:dyDescent="0.25">
      <c r="BC1342"/>
    </row>
    <row r="1343" spans="55:55" x14ac:dyDescent="0.25">
      <c r="BC1343"/>
    </row>
    <row r="1344" spans="55:55" x14ac:dyDescent="0.25">
      <c r="BC1344"/>
    </row>
    <row r="1345" spans="55:55" x14ac:dyDescent="0.25">
      <c r="BC1345"/>
    </row>
    <row r="1346" spans="55:55" x14ac:dyDescent="0.25">
      <c r="BC1346"/>
    </row>
    <row r="1347" spans="55:55" x14ac:dyDescent="0.25">
      <c r="BC1347"/>
    </row>
    <row r="1348" spans="55:55" x14ac:dyDescent="0.25">
      <c r="BC1348"/>
    </row>
    <row r="1349" spans="55:55" x14ac:dyDescent="0.25">
      <c r="BC1349"/>
    </row>
    <row r="1350" spans="55:55" x14ac:dyDescent="0.25">
      <c r="BC1350"/>
    </row>
    <row r="1351" spans="55:55" x14ac:dyDescent="0.25">
      <c r="BC1351"/>
    </row>
    <row r="1352" spans="55:55" x14ac:dyDescent="0.25">
      <c r="BC1352"/>
    </row>
    <row r="1353" spans="55:55" x14ac:dyDescent="0.25">
      <c r="BC1353"/>
    </row>
    <row r="1354" spans="55:55" x14ac:dyDescent="0.25">
      <c r="BC1354"/>
    </row>
    <row r="1355" spans="55:55" x14ac:dyDescent="0.25">
      <c r="BC1355"/>
    </row>
    <row r="1356" spans="55:55" x14ac:dyDescent="0.25">
      <c r="BC1356"/>
    </row>
    <row r="1357" spans="55:55" x14ac:dyDescent="0.25">
      <c r="BC1357"/>
    </row>
    <row r="1358" spans="55:55" x14ac:dyDescent="0.25">
      <c r="BC1358"/>
    </row>
    <row r="1359" spans="55:55" x14ac:dyDescent="0.25">
      <c r="BC1359"/>
    </row>
    <row r="1360" spans="55:55" x14ac:dyDescent="0.25">
      <c r="BC1360"/>
    </row>
    <row r="1361" spans="55:55" x14ac:dyDescent="0.25">
      <c r="BC1361"/>
    </row>
    <row r="1362" spans="55:55" x14ac:dyDescent="0.25">
      <c r="BC1362"/>
    </row>
    <row r="1363" spans="55:55" x14ac:dyDescent="0.25">
      <c r="BC1363"/>
    </row>
    <row r="1364" spans="55:55" x14ac:dyDescent="0.25">
      <c r="BC1364"/>
    </row>
    <row r="1365" spans="55:55" x14ac:dyDescent="0.25">
      <c r="BC1365"/>
    </row>
    <row r="1366" spans="55:55" x14ac:dyDescent="0.25">
      <c r="BC1366"/>
    </row>
    <row r="1367" spans="55:55" x14ac:dyDescent="0.25">
      <c r="BC1367"/>
    </row>
    <row r="1368" spans="55:55" x14ac:dyDescent="0.25">
      <c r="BC1368"/>
    </row>
    <row r="1369" spans="55:55" x14ac:dyDescent="0.25">
      <c r="BC1369"/>
    </row>
    <row r="1370" spans="55:55" x14ac:dyDescent="0.25">
      <c r="BC1370"/>
    </row>
    <row r="1371" spans="55:55" x14ac:dyDescent="0.25">
      <c r="BC1371"/>
    </row>
    <row r="1372" spans="55:55" x14ac:dyDescent="0.25">
      <c r="BC1372"/>
    </row>
    <row r="1373" spans="55:55" x14ac:dyDescent="0.25">
      <c r="BC1373"/>
    </row>
    <row r="1374" spans="55:55" x14ac:dyDescent="0.25">
      <c r="BC1374"/>
    </row>
    <row r="1375" spans="55:55" x14ac:dyDescent="0.25">
      <c r="BC1375"/>
    </row>
    <row r="1376" spans="55:55" x14ac:dyDescent="0.25">
      <c r="BC1376"/>
    </row>
    <row r="1377" spans="55:55" x14ac:dyDescent="0.25">
      <c r="BC1377"/>
    </row>
    <row r="1378" spans="55:55" x14ac:dyDescent="0.25">
      <c r="BC1378"/>
    </row>
    <row r="1379" spans="55:55" x14ac:dyDescent="0.25">
      <c r="BC1379"/>
    </row>
    <row r="1380" spans="55:55" x14ac:dyDescent="0.25">
      <c r="BC1380"/>
    </row>
    <row r="1381" spans="55:55" x14ac:dyDescent="0.25">
      <c r="BC1381"/>
    </row>
    <row r="1382" spans="55:55" x14ac:dyDescent="0.25">
      <c r="BC1382"/>
    </row>
    <row r="1383" spans="55:55" x14ac:dyDescent="0.25">
      <c r="BC1383"/>
    </row>
    <row r="1384" spans="55:55" x14ac:dyDescent="0.25">
      <c r="BC1384"/>
    </row>
    <row r="1385" spans="55:55" x14ac:dyDescent="0.25">
      <c r="BC1385"/>
    </row>
    <row r="1386" spans="55:55" x14ac:dyDescent="0.25">
      <c r="BC1386"/>
    </row>
    <row r="1387" spans="55:55" x14ac:dyDescent="0.25">
      <c r="BC1387"/>
    </row>
    <row r="1388" spans="55:55" x14ac:dyDescent="0.25">
      <c r="BC1388"/>
    </row>
    <row r="1389" spans="55:55" x14ac:dyDescent="0.25">
      <c r="BC1389"/>
    </row>
    <row r="1390" spans="55:55" x14ac:dyDescent="0.25">
      <c r="BC1390"/>
    </row>
    <row r="1391" spans="55:55" x14ac:dyDescent="0.25">
      <c r="BC1391"/>
    </row>
    <row r="1392" spans="55:55" x14ac:dyDescent="0.25">
      <c r="BC1392"/>
    </row>
    <row r="1393" spans="55:55" x14ac:dyDescent="0.25">
      <c r="BC1393"/>
    </row>
    <row r="1394" spans="55:55" x14ac:dyDescent="0.25">
      <c r="BC1394"/>
    </row>
    <row r="1395" spans="55:55" x14ac:dyDescent="0.25">
      <c r="BC1395"/>
    </row>
    <row r="1396" spans="55:55" x14ac:dyDescent="0.25">
      <c r="BC1396"/>
    </row>
    <row r="1397" spans="55:55" x14ac:dyDescent="0.25">
      <c r="BC1397"/>
    </row>
    <row r="1398" spans="55:55" x14ac:dyDescent="0.25">
      <c r="BC1398"/>
    </row>
    <row r="1399" spans="55:55" x14ac:dyDescent="0.25">
      <c r="BC1399"/>
    </row>
    <row r="1400" spans="55:55" x14ac:dyDescent="0.25">
      <c r="BC1400"/>
    </row>
    <row r="1401" spans="55:55" x14ac:dyDescent="0.25">
      <c r="BC1401"/>
    </row>
    <row r="1402" spans="55:55" x14ac:dyDescent="0.25">
      <c r="BC1402"/>
    </row>
    <row r="1403" spans="55:55" x14ac:dyDescent="0.25">
      <c r="BC1403"/>
    </row>
    <row r="1404" spans="55:55" x14ac:dyDescent="0.25">
      <c r="BC1404"/>
    </row>
    <row r="1405" spans="55:55" x14ac:dyDescent="0.25">
      <c r="BC1405"/>
    </row>
    <row r="1406" spans="55:55" x14ac:dyDescent="0.25">
      <c r="BC1406"/>
    </row>
    <row r="1407" spans="55:55" x14ac:dyDescent="0.25">
      <c r="BC1407"/>
    </row>
    <row r="1408" spans="55:55" x14ac:dyDescent="0.25">
      <c r="BC1408"/>
    </row>
    <row r="1409" spans="55:55" x14ac:dyDescent="0.25">
      <c r="BC1409"/>
    </row>
    <row r="1410" spans="55:55" x14ac:dyDescent="0.25">
      <c r="BC1410"/>
    </row>
    <row r="1411" spans="55:55" x14ac:dyDescent="0.25">
      <c r="BC1411"/>
    </row>
    <row r="1412" spans="55:55" x14ac:dyDescent="0.25">
      <c r="BC1412"/>
    </row>
    <row r="1413" spans="55:55" x14ac:dyDescent="0.25">
      <c r="BC1413"/>
    </row>
    <row r="1414" spans="55:55" x14ac:dyDescent="0.25">
      <c r="BC1414"/>
    </row>
    <row r="1415" spans="55:55" x14ac:dyDescent="0.25">
      <c r="BC1415"/>
    </row>
    <row r="1416" spans="55:55" x14ac:dyDescent="0.25">
      <c r="BC1416"/>
    </row>
    <row r="1417" spans="55:55" x14ac:dyDescent="0.25">
      <c r="BC1417"/>
    </row>
    <row r="1418" spans="55:55" x14ac:dyDescent="0.25">
      <c r="BC1418"/>
    </row>
    <row r="1419" spans="55:55" x14ac:dyDescent="0.25">
      <c r="BC1419"/>
    </row>
    <row r="1420" spans="55:55" x14ac:dyDescent="0.25">
      <c r="BC1420"/>
    </row>
    <row r="1421" spans="55:55" x14ac:dyDescent="0.25">
      <c r="BC1421"/>
    </row>
    <row r="1422" spans="55:55" x14ac:dyDescent="0.25">
      <c r="BC1422"/>
    </row>
    <row r="1423" spans="55:55" x14ac:dyDescent="0.25">
      <c r="BC1423"/>
    </row>
    <row r="1424" spans="55:55" x14ac:dyDescent="0.25">
      <c r="BC1424"/>
    </row>
    <row r="1425" spans="55:55" x14ac:dyDescent="0.25">
      <c r="BC1425"/>
    </row>
    <row r="1426" spans="55:55" x14ac:dyDescent="0.25">
      <c r="BC1426"/>
    </row>
    <row r="1427" spans="55:55" x14ac:dyDescent="0.25">
      <c r="BC1427"/>
    </row>
    <row r="1428" spans="55:55" x14ac:dyDescent="0.25">
      <c r="BC1428"/>
    </row>
    <row r="1429" spans="55:55" x14ac:dyDescent="0.25">
      <c r="BC1429"/>
    </row>
    <row r="1430" spans="55:55" x14ac:dyDescent="0.25">
      <c r="BC1430"/>
    </row>
    <row r="1431" spans="55:55" x14ac:dyDescent="0.25">
      <c r="BC1431"/>
    </row>
    <row r="1432" spans="55:55" x14ac:dyDescent="0.25">
      <c r="BC1432"/>
    </row>
    <row r="1433" spans="55:55" x14ac:dyDescent="0.25">
      <c r="BC1433"/>
    </row>
    <row r="1434" spans="55:55" x14ac:dyDescent="0.25">
      <c r="BC1434"/>
    </row>
    <row r="1435" spans="55:55" x14ac:dyDescent="0.25">
      <c r="BC1435"/>
    </row>
    <row r="1436" spans="55:55" x14ac:dyDescent="0.25">
      <c r="BC1436"/>
    </row>
    <row r="1437" spans="55:55" x14ac:dyDescent="0.25">
      <c r="BC1437"/>
    </row>
    <row r="1438" spans="55:55" x14ac:dyDescent="0.25">
      <c r="BC1438"/>
    </row>
    <row r="1439" spans="55:55" x14ac:dyDescent="0.25">
      <c r="BC1439"/>
    </row>
    <row r="1440" spans="55:55" x14ac:dyDescent="0.25">
      <c r="BC1440"/>
    </row>
    <row r="1441" spans="55:55" x14ac:dyDescent="0.25">
      <c r="BC1441"/>
    </row>
    <row r="1442" spans="55:55" x14ac:dyDescent="0.25">
      <c r="BC1442"/>
    </row>
    <row r="1443" spans="55:55" x14ac:dyDescent="0.25">
      <c r="BC1443"/>
    </row>
    <row r="1444" spans="55:55" x14ac:dyDescent="0.25">
      <c r="BC1444"/>
    </row>
    <row r="1445" spans="55:55" x14ac:dyDescent="0.25">
      <c r="BC1445"/>
    </row>
    <row r="1446" spans="55:55" x14ac:dyDescent="0.25">
      <c r="BC1446"/>
    </row>
    <row r="1447" spans="55:55" x14ac:dyDescent="0.25">
      <c r="BC1447"/>
    </row>
    <row r="1448" spans="55:55" x14ac:dyDescent="0.25">
      <c r="BC1448"/>
    </row>
    <row r="1449" spans="55:55" x14ac:dyDescent="0.25">
      <c r="BC1449"/>
    </row>
    <row r="1450" spans="55:55" x14ac:dyDescent="0.25">
      <c r="BC1450"/>
    </row>
    <row r="1451" spans="55:55" x14ac:dyDescent="0.25">
      <c r="BC1451"/>
    </row>
    <row r="1452" spans="55:55" x14ac:dyDescent="0.25">
      <c r="BC1452"/>
    </row>
    <row r="1453" spans="55:55" x14ac:dyDescent="0.25">
      <c r="BC1453"/>
    </row>
    <row r="1454" spans="55:55" x14ac:dyDescent="0.25">
      <c r="BC1454"/>
    </row>
    <row r="1455" spans="55:55" x14ac:dyDescent="0.25">
      <c r="BC1455"/>
    </row>
    <row r="1456" spans="55:55" x14ac:dyDescent="0.25">
      <c r="BC1456"/>
    </row>
    <row r="1457" spans="55:55" x14ac:dyDescent="0.25">
      <c r="BC1457"/>
    </row>
    <row r="1458" spans="55:55" x14ac:dyDescent="0.25">
      <c r="BC1458"/>
    </row>
    <row r="1459" spans="55:55" x14ac:dyDescent="0.25">
      <c r="BC1459"/>
    </row>
    <row r="1460" spans="55:55" x14ac:dyDescent="0.25">
      <c r="BC1460"/>
    </row>
    <row r="1461" spans="55:55" x14ac:dyDescent="0.25">
      <c r="BC1461"/>
    </row>
    <row r="1462" spans="55:55" x14ac:dyDescent="0.25">
      <c r="BC1462"/>
    </row>
    <row r="1463" spans="55:55" x14ac:dyDescent="0.25">
      <c r="BC1463"/>
    </row>
    <row r="1464" spans="55:55" x14ac:dyDescent="0.25">
      <c r="BC1464"/>
    </row>
    <row r="1465" spans="55:55" x14ac:dyDescent="0.25">
      <c r="BC1465"/>
    </row>
    <row r="1466" spans="55:55" x14ac:dyDescent="0.25">
      <c r="BC1466"/>
    </row>
    <row r="1467" spans="55:55" x14ac:dyDescent="0.25">
      <c r="BC1467"/>
    </row>
    <row r="1468" spans="55:55" x14ac:dyDescent="0.25">
      <c r="BC1468"/>
    </row>
    <row r="1469" spans="55:55" x14ac:dyDescent="0.25">
      <c r="BC1469"/>
    </row>
    <row r="1470" spans="55:55" x14ac:dyDescent="0.25">
      <c r="BC1470"/>
    </row>
    <row r="1471" spans="55:55" x14ac:dyDescent="0.25">
      <c r="BC1471"/>
    </row>
    <row r="1472" spans="55:55" x14ac:dyDescent="0.25">
      <c r="BC1472"/>
    </row>
    <row r="1473" spans="55:55" x14ac:dyDescent="0.25">
      <c r="BC1473"/>
    </row>
    <row r="1474" spans="55:55" x14ac:dyDescent="0.25">
      <c r="BC1474"/>
    </row>
    <row r="1475" spans="55:55" x14ac:dyDescent="0.25">
      <c r="BC1475"/>
    </row>
    <row r="1476" spans="55:55" x14ac:dyDescent="0.25">
      <c r="BC1476"/>
    </row>
    <row r="1477" spans="55:55" x14ac:dyDescent="0.25">
      <c r="BC1477"/>
    </row>
    <row r="1478" spans="55:55" x14ac:dyDescent="0.25">
      <c r="BC1478"/>
    </row>
    <row r="1479" spans="55:55" x14ac:dyDescent="0.25">
      <c r="BC1479"/>
    </row>
    <row r="1480" spans="55:55" x14ac:dyDescent="0.25">
      <c r="BC1480"/>
    </row>
    <row r="1481" spans="55:55" x14ac:dyDescent="0.25">
      <c r="BC1481"/>
    </row>
    <row r="1482" spans="55:55" x14ac:dyDescent="0.25">
      <c r="BC1482"/>
    </row>
    <row r="1483" spans="55:55" x14ac:dyDescent="0.25">
      <c r="BC1483"/>
    </row>
    <row r="1484" spans="55:55" x14ac:dyDescent="0.25">
      <c r="BC1484"/>
    </row>
    <row r="1485" spans="55:55" x14ac:dyDescent="0.25">
      <c r="BC1485"/>
    </row>
    <row r="1486" spans="55:55" x14ac:dyDescent="0.25">
      <c r="BC1486"/>
    </row>
    <row r="1487" spans="55:55" x14ac:dyDescent="0.25">
      <c r="BC1487"/>
    </row>
    <row r="1488" spans="55:55" x14ac:dyDescent="0.25">
      <c r="BC1488"/>
    </row>
    <row r="1489" spans="55:55" x14ac:dyDescent="0.25">
      <c r="BC1489"/>
    </row>
    <row r="1490" spans="55:55" x14ac:dyDescent="0.25">
      <c r="BC1490"/>
    </row>
    <row r="1491" spans="55:55" x14ac:dyDescent="0.25">
      <c r="BC1491"/>
    </row>
    <row r="1492" spans="55:55" x14ac:dyDescent="0.25">
      <c r="BC1492"/>
    </row>
    <row r="1493" spans="55:55" x14ac:dyDescent="0.25">
      <c r="BC1493"/>
    </row>
    <row r="1494" spans="55:55" x14ac:dyDescent="0.25">
      <c r="BC1494"/>
    </row>
    <row r="1495" spans="55:55" x14ac:dyDescent="0.25">
      <c r="BC1495"/>
    </row>
    <row r="1496" spans="55:55" x14ac:dyDescent="0.25">
      <c r="BC1496"/>
    </row>
    <row r="1497" spans="55:55" x14ac:dyDescent="0.25">
      <c r="BC1497"/>
    </row>
    <row r="1498" spans="55:55" x14ac:dyDescent="0.25">
      <c r="BC1498"/>
    </row>
    <row r="1499" spans="55:55" x14ac:dyDescent="0.25">
      <c r="BC1499"/>
    </row>
    <row r="1500" spans="55:55" x14ac:dyDescent="0.25">
      <c r="BC1500"/>
    </row>
    <row r="1501" spans="55:55" x14ac:dyDescent="0.25">
      <c r="BC1501"/>
    </row>
    <row r="1502" spans="55:55" x14ac:dyDescent="0.25">
      <c r="BC1502"/>
    </row>
    <row r="1503" spans="55:55" x14ac:dyDescent="0.25">
      <c r="BC1503"/>
    </row>
    <row r="1504" spans="55:55" x14ac:dyDescent="0.25">
      <c r="BC1504"/>
    </row>
    <row r="1505" spans="55:55" x14ac:dyDescent="0.25">
      <c r="BC1505"/>
    </row>
    <row r="1506" spans="55:55" x14ac:dyDescent="0.25">
      <c r="BC1506"/>
    </row>
    <row r="1507" spans="55:55" x14ac:dyDescent="0.25">
      <c r="BC1507"/>
    </row>
    <row r="1508" spans="55:55" x14ac:dyDescent="0.25">
      <c r="BC1508"/>
    </row>
    <row r="1509" spans="55:55" x14ac:dyDescent="0.25">
      <c r="BC1509"/>
    </row>
    <row r="1510" spans="55:55" x14ac:dyDescent="0.25">
      <c r="BC1510"/>
    </row>
    <row r="1511" spans="55:55" x14ac:dyDescent="0.25">
      <c r="BC1511"/>
    </row>
    <row r="1512" spans="55:55" x14ac:dyDescent="0.25">
      <c r="BC1512"/>
    </row>
    <row r="1513" spans="55:55" x14ac:dyDescent="0.25">
      <c r="BC1513"/>
    </row>
    <row r="1514" spans="55:55" x14ac:dyDescent="0.25">
      <c r="BC1514"/>
    </row>
    <row r="1515" spans="55:55" x14ac:dyDescent="0.25">
      <c r="BC1515"/>
    </row>
    <row r="1516" spans="55:55" x14ac:dyDescent="0.25">
      <c r="BC1516"/>
    </row>
    <row r="1517" spans="55:55" x14ac:dyDescent="0.25">
      <c r="BC1517"/>
    </row>
    <row r="1518" spans="55:55" x14ac:dyDescent="0.25">
      <c r="BC1518"/>
    </row>
    <row r="1519" spans="55:55" x14ac:dyDescent="0.25">
      <c r="BC1519"/>
    </row>
    <row r="1520" spans="55:55" x14ac:dyDescent="0.25">
      <c r="BC1520"/>
    </row>
    <row r="1521" spans="55:55" x14ac:dyDescent="0.25">
      <c r="BC1521"/>
    </row>
    <row r="1522" spans="55:55" x14ac:dyDescent="0.25">
      <c r="BC1522"/>
    </row>
    <row r="1523" spans="55:55" x14ac:dyDescent="0.25">
      <c r="BC1523"/>
    </row>
    <row r="1524" spans="55:55" x14ac:dyDescent="0.25">
      <c r="BC1524"/>
    </row>
    <row r="1525" spans="55:55" x14ac:dyDescent="0.25">
      <c r="BC1525"/>
    </row>
    <row r="1526" spans="55:55" x14ac:dyDescent="0.25">
      <c r="BC1526"/>
    </row>
    <row r="1527" spans="55:55" x14ac:dyDescent="0.25">
      <c r="BC1527"/>
    </row>
    <row r="1528" spans="55:55" x14ac:dyDescent="0.25">
      <c r="BC1528"/>
    </row>
    <row r="1529" spans="55:55" x14ac:dyDescent="0.25">
      <c r="BC1529"/>
    </row>
    <row r="1530" spans="55:55" x14ac:dyDescent="0.25">
      <c r="BC1530"/>
    </row>
    <row r="1531" spans="55:55" x14ac:dyDescent="0.25">
      <c r="BC1531"/>
    </row>
    <row r="1532" spans="55:55" x14ac:dyDescent="0.25">
      <c r="BC1532"/>
    </row>
    <row r="1533" spans="55:55" x14ac:dyDescent="0.25">
      <c r="BC1533"/>
    </row>
    <row r="1534" spans="55:55" x14ac:dyDescent="0.25">
      <c r="BC1534"/>
    </row>
    <row r="1535" spans="55:55" x14ac:dyDescent="0.25">
      <c r="BC1535"/>
    </row>
    <row r="1536" spans="55:55" x14ac:dyDescent="0.25">
      <c r="BC1536"/>
    </row>
    <row r="1537" spans="55:55" x14ac:dyDescent="0.25">
      <c r="BC1537"/>
    </row>
    <row r="1538" spans="55:55" x14ac:dyDescent="0.25">
      <c r="BC1538"/>
    </row>
    <row r="1539" spans="55:55" x14ac:dyDescent="0.25">
      <c r="BC1539"/>
    </row>
    <row r="1540" spans="55:55" x14ac:dyDescent="0.25">
      <c r="BC1540"/>
    </row>
    <row r="1541" spans="55:55" x14ac:dyDescent="0.25">
      <c r="BC1541"/>
    </row>
    <row r="1542" spans="55:55" x14ac:dyDescent="0.25">
      <c r="BC1542"/>
    </row>
    <row r="1543" spans="55:55" x14ac:dyDescent="0.25">
      <c r="BC1543"/>
    </row>
    <row r="1544" spans="55:55" x14ac:dyDescent="0.25">
      <c r="BC1544"/>
    </row>
    <row r="1545" spans="55:55" x14ac:dyDescent="0.25">
      <c r="BC1545"/>
    </row>
    <row r="1546" spans="55:55" x14ac:dyDescent="0.25">
      <c r="BC1546"/>
    </row>
    <row r="1547" spans="55:55" x14ac:dyDescent="0.25">
      <c r="BC1547"/>
    </row>
    <row r="1548" spans="55:55" x14ac:dyDescent="0.25">
      <c r="BC1548"/>
    </row>
    <row r="1549" spans="55:55" x14ac:dyDescent="0.25">
      <c r="BC1549"/>
    </row>
    <row r="1550" spans="55:55" x14ac:dyDescent="0.25">
      <c r="BC1550"/>
    </row>
    <row r="1551" spans="55:55" x14ac:dyDescent="0.25">
      <c r="BC1551"/>
    </row>
    <row r="1552" spans="55:55" x14ac:dyDescent="0.25">
      <c r="BC1552"/>
    </row>
    <row r="1553" spans="55:55" x14ac:dyDescent="0.25">
      <c r="BC1553"/>
    </row>
    <row r="1554" spans="55:55" x14ac:dyDescent="0.25">
      <c r="BC1554"/>
    </row>
    <row r="1555" spans="55:55" x14ac:dyDescent="0.25">
      <c r="BC1555"/>
    </row>
    <row r="1556" spans="55:55" x14ac:dyDescent="0.25">
      <c r="BC1556"/>
    </row>
    <row r="1557" spans="55:55" x14ac:dyDescent="0.25">
      <c r="BC1557"/>
    </row>
    <row r="1558" spans="55:55" x14ac:dyDescent="0.25">
      <c r="BC1558"/>
    </row>
    <row r="1559" spans="55:55" x14ac:dyDescent="0.25">
      <c r="BC1559"/>
    </row>
    <row r="1560" spans="55:55" x14ac:dyDescent="0.25">
      <c r="BC1560"/>
    </row>
    <row r="1561" spans="55:55" x14ac:dyDescent="0.25">
      <c r="BC1561"/>
    </row>
    <row r="1562" spans="55:55" x14ac:dyDescent="0.25">
      <c r="BC1562"/>
    </row>
    <row r="1563" spans="55:55" x14ac:dyDescent="0.25">
      <c r="BC1563"/>
    </row>
    <row r="1564" spans="55:55" x14ac:dyDescent="0.25">
      <c r="BC1564"/>
    </row>
    <row r="1565" spans="55:55" x14ac:dyDescent="0.25">
      <c r="BC1565"/>
    </row>
    <row r="1566" spans="55:55" x14ac:dyDescent="0.25">
      <c r="BC1566"/>
    </row>
    <row r="1567" spans="55:55" x14ac:dyDescent="0.25">
      <c r="BC1567"/>
    </row>
    <row r="1568" spans="55:55" x14ac:dyDescent="0.25">
      <c r="BC1568"/>
    </row>
    <row r="1569" spans="55:55" x14ac:dyDescent="0.25">
      <c r="BC1569"/>
    </row>
    <row r="1570" spans="55:55" x14ac:dyDescent="0.25">
      <c r="BC1570"/>
    </row>
    <row r="1571" spans="55:55" x14ac:dyDescent="0.25">
      <c r="BC1571"/>
    </row>
    <row r="1572" spans="55:55" x14ac:dyDescent="0.25">
      <c r="BC1572"/>
    </row>
    <row r="1573" spans="55:55" x14ac:dyDescent="0.25">
      <c r="BC1573"/>
    </row>
    <row r="1574" spans="55:55" x14ac:dyDescent="0.25">
      <c r="BC1574"/>
    </row>
    <row r="1575" spans="55:55" x14ac:dyDescent="0.25">
      <c r="BC1575"/>
    </row>
    <row r="1576" spans="55:55" x14ac:dyDescent="0.25">
      <c r="BC1576"/>
    </row>
    <row r="1577" spans="55:55" x14ac:dyDescent="0.25">
      <c r="BC1577"/>
    </row>
    <row r="1578" spans="55:55" x14ac:dyDescent="0.25">
      <c r="BC1578"/>
    </row>
    <row r="1579" spans="55:55" x14ac:dyDescent="0.25">
      <c r="BC1579"/>
    </row>
    <row r="1580" spans="55:55" x14ac:dyDescent="0.25">
      <c r="BC1580"/>
    </row>
    <row r="1581" spans="55:55" x14ac:dyDescent="0.25">
      <c r="BC1581"/>
    </row>
    <row r="1582" spans="55:55" x14ac:dyDescent="0.25">
      <c r="BC1582"/>
    </row>
    <row r="1583" spans="55:55" x14ac:dyDescent="0.25">
      <c r="BC1583"/>
    </row>
    <row r="1584" spans="55:55" x14ac:dyDescent="0.25">
      <c r="BC1584"/>
    </row>
    <row r="1585" spans="55:55" x14ac:dyDescent="0.25">
      <c r="BC1585"/>
    </row>
    <row r="1586" spans="55:55" x14ac:dyDescent="0.25">
      <c r="BC1586"/>
    </row>
    <row r="1587" spans="55:55" x14ac:dyDescent="0.25">
      <c r="BC1587"/>
    </row>
    <row r="1588" spans="55:55" x14ac:dyDescent="0.25">
      <c r="BC1588"/>
    </row>
    <row r="1589" spans="55:55" x14ac:dyDescent="0.25">
      <c r="BC1589"/>
    </row>
    <row r="1590" spans="55:55" x14ac:dyDescent="0.25">
      <c r="BC1590"/>
    </row>
    <row r="1591" spans="55:55" x14ac:dyDescent="0.25">
      <c r="BC1591"/>
    </row>
    <row r="1592" spans="55:55" x14ac:dyDescent="0.25">
      <c r="BC1592"/>
    </row>
    <row r="1593" spans="55:55" x14ac:dyDescent="0.25">
      <c r="BC1593"/>
    </row>
    <row r="1594" spans="55:55" x14ac:dyDescent="0.25">
      <c r="BC1594"/>
    </row>
    <row r="1595" spans="55:55" x14ac:dyDescent="0.25">
      <c r="BC1595"/>
    </row>
    <row r="1596" spans="55:55" x14ac:dyDescent="0.25">
      <c r="BC1596"/>
    </row>
    <row r="1597" spans="55:55" x14ac:dyDescent="0.25">
      <c r="BC1597"/>
    </row>
    <row r="1598" spans="55:55" x14ac:dyDescent="0.25">
      <c r="BC1598"/>
    </row>
    <row r="1599" spans="55:55" x14ac:dyDescent="0.25">
      <c r="BC1599"/>
    </row>
    <row r="1600" spans="55:55" x14ac:dyDescent="0.25">
      <c r="BC1600"/>
    </row>
    <row r="1601" spans="55:55" x14ac:dyDescent="0.25">
      <c r="BC1601"/>
    </row>
    <row r="1602" spans="55:55" x14ac:dyDescent="0.25">
      <c r="BC1602"/>
    </row>
    <row r="1603" spans="55:55" x14ac:dyDescent="0.25">
      <c r="BC1603"/>
    </row>
    <row r="1604" spans="55:55" x14ac:dyDescent="0.25">
      <c r="BC1604"/>
    </row>
    <row r="1605" spans="55:55" x14ac:dyDescent="0.25">
      <c r="BC1605"/>
    </row>
    <row r="1606" spans="55:55" x14ac:dyDescent="0.25">
      <c r="BC1606"/>
    </row>
    <row r="1607" spans="55:55" x14ac:dyDescent="0.25">
      <c r="BC1607"/>
    </row>
    <row r="1608" spans="55:55" x14ac:dyDescent="0.25">
      <c r="BC1608"/>
    </row>
    <row r="1609" spans="55:55" x14ac:dyDescent="0.25">
      <c r="BC1609"/>
    </row>
    <row r="1610" spans="55:55" x14ac:dyDescent="0.25">
      <c r="BC1610"/>
    </row>
    <row r="1611" spans="55:55" x14ac:dyDescent="0.25">
      <c r="BC1611"/>
    </row>
    <row r="1612" spans="55:55" x14ac:dyDescent="0.25">
      <c r="BC1612"/>
    </row>
    <row r="1613" spans="55:55" x14ac:dyDescent="0.25">
      <c r="BC1613"/>
    </row>
    <row r="1614" spans="55:55" x14ac:dyDescent="0.25">
      <c r="BC1614"/>
    </row>
    <row r="1615" spans="55:55" x14ac:dyDescent="0.25">
      <c r="BC1615"/>
    </row>
    <row r="1616" spans="55:55" x14ac:dyDescent="0.25">
      <c r="BC1616"/>
    </row>
    <row r="1617" spans="55:55" x14ac:dyDescent="0.25">
      <c r="BC1617"/>
    </row>
    <row r="1618" spans="55:55" x14ac:dyDescent="0.25">
      <c r="BC1618"/>
    </row>
    <row r="1619" spans="55:55" x14ac:dyDescent="0.25">
      <c r="BC1619"/>
    </row>
    <row r="1620" spans="55:55" x14ac:dyDescent="0.25">
      <c r="BC1620"/>
    </row>
    <row r="1621" spans="55:55" x14ac:dyDescent="0.25">
      <c r="BC1621"/>
    </row>
    <row r="1622" spans="55:55" x14ac:dyDescent="0.25">
      <c r="BC1622"/>
    </row>
    <row r="1623" spans="55:55" x14ac:dyDescent="0.25">
      <c r="BC1623"/>
    </row>
    <row r="1624" spans="55:55" x14ac:dyDescent="0.25">
      <c r="BC1624"/>
    </row>
    <row r="1625" spans="55:55" x14ac:dyDescent="0.25">
      <c r="BC1625"/>
    </row>
    <row r="1626" spans="55:55" x14ac:dyDescent="0.25">
      <c r="BC1626"/>
    </row>
    <row r="1627" spans="55:55" x14ac:dyDescent="0.25">
      <c r="BC1627"/>
    </row>
    <row r="1628" spans="55:55" x14ac:dyDescent="0.25">
      <c r="BC1628"/>
    </row>
    <row r="1629" spans="55:55" x14ac:dyDescent="0.25">
      <c r="BC1629"/>
    </row>
    <row r="1630" spans="55:55" x14ac:dyDescent="0.25">
      <c r="BC1630"/>
    </row>
    <row r="1631" spans="55:55" x14ac:dyDescent="0.25">
      <c r="BC1631"/>
    </row>
    <row r="1632" spans="55:55" x14ac:dyDescent="0.25">
      <c r="BC1632"/>
    </row>
    <row r="1633" spans="55:55" x14ac:dyDescent="0.25">
      <c r="BC1633"/>
    </row>
    <row r="1634" spans="55:55" x14ac:dyDescent="0.25">
      <c r="BC1634"/>
    </row>
    <row r="1635" spans="55:55" x14ac:dyDescent="0.25">
      <c r="BC1635"/>
    </row>
    <row r="1636" spans="55:55" x14ac:dyDescent="0.25">
      <c r="BC1636"/>
    </row>
    <row r="1637" spans="55:55" x14ac:dyDescent="0.25">
      <c r="BC1637"/>
    </row>
    <row r="1638" spans="55:55" x14ac:dyDescent="0.25">
      <c r="BC1638"/>
    </row>
    <row r="1639" spans="55:55" x14ac:dyDescent="0.25">
      <c r="BC1639"/>
    </row>
    <row r="1640" spans="55:55" x14ac:dyDescent="0.25">
      <c r="BC1640"/>
    </row>
    <row r="1641" spans="55:55" x14ac:dyDescent="0.25">
      <c r="BC1641"/>
    </row>
    <row r="1642" spans="55:55" x14ac:dyDescent="0.25">
      <c r="BC1642"/>
    </row>
    <row r="1643" spans="55:55" x14ac:dyDescent="0.25">
      <c r="BC1643"/>
    </row>
    <row r="1644" spans="55:55" x14ac:dyDescent="0.25">
      <c r="BC1644"/>
    </row>
    <row r="1645" spans="55:55" x14ac:dyDescent="0.25">
      <c r="BC1645"/>
    </row>
    <row r="1646" spans="55:55" x14ac:dyDescent="0.25">
      <c r="BC1646"/>
    </row>
    <row r="1647" spans="55:55" x14ac:dyDescent="0.25">
      <c r="BC1647"/>
    </row>
    <row r="1648" spans="55:55" x14ac:dyDescent="0.25">
      <c r="BC1648"/>
    </row>
    <row r="1649" spans="55:55" x14ac:dyDescent="0.25">
      <c r="BC1649"/>
    </row>
    <row r="1650" spans="55:55" x14ac:dyDescent="0.25">
      <c r="BC1650"/>
    </row>
    <row r="1651" spans="55:55" x14ac:dyDescent="0.25">
      <c r="BC1651"/>
    </row>
    <row r="1652" spans="55:55" x14ac:dyDescent="0.25">
      <c r="BC1652"/>
    </row>
    <row r="1653" spans="55:55" x14ac:dyDescent="0.25">
      <c r="BC1653"/>
    </row>
    <row r="1654" spans="55:55" x14ac:dyDescent="0.25">
      <c r="BC1654"/>
    </row>
    <row r="1655" spans="55:55" x14ac:dyDescent="0.25">
      <c r="BC1655"/>
    </row>
    <row r="1656" spans="55:55" x14ac:dyDescent="0.25">
      <c r="BC1656"/>
    </row>
    <row r="1657" spans="55:55" x14ac:dyDescent="0.25">
      <c r="BC1657"/>
    </row>
    <row r="1658" spans="55:55" x14ac:dyDescent="0.25">
      <c r="BC1658"/>
    </row>
    <row r="1659" spans="55:55" x14ac:dyDescent="0.25">
      <c r="BC1659"/>
    </row>
    <row r="1660" spans="55:55" x14ac:dyDescent="0.25">
      <c r="BC1660"/>
    </row>
    <row r="1661" spans="55:55" x14ac:dyDescent="0.25">
      <c r="BC1661"/>
    </row>
    <row r="1662" spans="55:55" x14ac:dyDescent="0.25">
      <c r="BC1662"/>
    </row>
    <row r="1663" spans="55:55" x14ac:dyDescent="0.25">
      <c r="BC1663"/>
    </row>
    <row r="1664" spans="55:55" x14ac:dyDescent="0.25">
      <c r="BC1664"/>
    </row>
    <row r="1665" spans="55:55" x14ac:dyDescent="0.25">
      <c r="BC1665"/>
    </row>
    <row r="1666" spans="55:55" x14ac:dyDescent="0.25">
      <c r="BC1666"/>
    </row>
    <row r="1667" spans="55:55" x14ac:dyDescent="0.25">
      <c r="BC1667"/>
    </row>
    <row r="1668" spans="55:55" x14ac:dyDescent="0.25">
      <c r="BC1668"/>
    </row>
    <row r="1669" spans="55:55" x14ac:dyDescent="0.25">
      <c r="BC1669"/>
    </row>
    <row r="1670" spans="55:55" x14ac:dyDescent="0.25">
      <c r="BC1670"/>
    </row>
    <row r="1671" spans="55:55" x14ac:dyDescent="0.25">
      <c r="BC1671"/>
    </row>
    <row r="1672" spans="55:55" x14ac:dyDescent="0.25">
      <c r="BC1672"/>
    </row>
    <row r="1673" spans="55:55" x14ac:dyDescent="0.25">
      <c r="BC1673"/>
    </row>
    <row r="1674" spans="55:55" x14ac:dyDescent="0.25">
      <c r="BC1674"/>
    </row>
    <row r="1675" spans="55:55" x14ac:dyDescent="0.25">
      <c r="BC1675"/>
    </row>
    <row r="1676" spans="55:55" x14ac:dyDescent="0.25">
      <c r="BC1676"/>
    </row>
    <row r="1677" spans="55:55" x14ac:dyDescent="0.25">
      <c r="BC1677"/>
    </row>
    <row r="1678" spans="55:55" x14ac:dyDescent="0.25">
      <c r="BC1678"/>
    </row>
    <row r="1679" spans="55:55" x14ac:dyDescent="0.25">
      <c r="BC1679"/>
    </row>
    <row r="1680" spans="55:55" x14ac:dyDescent="0.25">
      <c r="BC1680"/>
    </row>
    <row r="1681" spans="55:55" x14ac:dyDescent="0.25">
      <c r="BC1681"/>
    </row>
    <row r="1682" spans="55:55" x14ac:dyDescent="0.25">
      <c r="BC1682"/>
    </row>
    <row r="1683" spans="55:55" x14ac:dyDescent="0.25">
      <c r="BC1683"/>
    </row>
    <row r="1684" spans="55:55" x14ac:dyDescent="0.25">
      <c r="BC1684"/>
    </row>
    <row r="1685" spans="55:55" x14ac:dyDescent="0.25">
      <c r="BC1685"/>
    </row>
    <row r="1686" spans="55:55" x14ac:dyDescent="0.25">
      <c r="BC1686"/>
    </row>
    <row r="1687" spans="55:55" x14ac:dyDescent="0.25">
      <c r="BC1687"/>
    </row>
    <row r="1688" spans="55:55" x14ac:dyDescent="0.25">
      <c r="BC1688"/>
    </row>
    <row r="1689" spans="55:55" x14ac:dyDescent="0.25">
      <c r="BC1689"/>
    </row>
    <row r="1690" spans="55:55" x14ac:dyDescent="0.25">
      <c r="BC1690"/>
    </row>
    <row r="1691" spans="55:55" x14ac:dyDescent="0.25">
      <c r="BC1691"/>
    </row>
    <row r="1692" spans="55:55" x14ac:dyDescent="0.25">
      <c r="BC1692"/>
    </row>
    <row r="1693" spans="55:55" x14ac:dyDescent="0.25">
      <c r="BC1693"/>
    </row>
    <row r="1694" spans="55:55" x14ac:dyDescent="0.25">
      <c r="BC1694"/>
    </row>
    <row r="1695" spans="55:55" x14ac:dyDescent="0.25">
      <c r="BC1695"/>
    </row>
    <row r="1696" spans="55:55" x14ac:dyDescent="0.25">
      <c r="BC1696"/>
    </row>
    <row r="1697" spans="55:55" x14ac:dyDescent="0.25">
      <c r="BC1697"/>
    </row>
    <row r="1698" spans="55:55" x14ac:dyDescent="0.25">
      <c r="BC1698"/>
    </row>
    <row r="1699" spans="55:55" x14ac:dyDescent="0.25">
      <c r="BC1699"/>
    </row>
    <row r="1700" spans="55:55" x14ac:dyDescent="0.25">
      <c r="BC1700"/>
    </row>
    <row r="1701" spans="55:55" x14ac:dyDescent="0.25">
      <c r="BC1701"/>
    </row>
    <row r="1702" spans="55:55" x14ac:dyDescent="0.25">
      <c r="BC1702"/>
    </row>
    <row r="1703" spans="55:55" x14ac:dyDescent="0.25">
      <c r="BC1703"/>
    </row>
    <row r="1704" spans="55:55" x14ac:dyDescent="0.25">
      <c r="BC1704"/>
    </row>
    <row r="1705" spans="55:55" x14ac:dyDescent="0.25">
      <c r="BC1705"/>
    </row>
    <row r="1706" spans="55:55" x14ac:dyDescent="0.25">
      <c r="BC1706"/>
    </row>
    <row r="1707" spans="55:55" x14ac:dyDescent="0.25">
      <c r="BC1707"/>
    </row>
    <row r="1708" spans="55:55" x14ac:dyDescent="0.25">
      <c r="BC1708"/>
    </row>
    <row r="1709" spans="55:55" x14ac:dyDescent="0.25">
      <c r="BC1709"/>
    </row>
    <row r="1710" spans="55:55" x14ac:dyDescent="0.25">
      <c r="BC1710"/>
    </row>
    <row r="1711" spans="55:55" x14ac:dyDescent="0.25">
      <c r="BC1711"/>
    </row>
    <row r="1712" spans="55:55" x14ac:dyDescent="0.25">
      <c r="BC1712"/>
    </row>
    <row r="1713" spans="55:55" x14ac:dyDescent="0.25">
      <c r="BC1713"/>
    </row>
    <row r="1714" spans="55:55" x14ac:dyDescent="0.25">
      <c r="BC1714"/>
    </row>
    <row r="1715" spans="55:55" x14ac:dyDescent="0.25">
      <c r="BC1715"/>
    </row>
    <row r="1716" spans="55:55" x14ac:dyDescent="0.25">
      <c r="BC1716"/>
    </row>
    <row r="1717" spans="55:55" x14ac:dyDescent="0.25">
      <c r="BC1717"/>
    </row>
    <row r="1718" spans="55:55" x14ac:dyDescent="0.25">
      <c r="BC1718"/>
    </row>
    <row r="1719" spans="55:55" x14ac:dyDescent="0.25">
      <c r="BC1719"/>
    </row>
    <row r="1720" spans="55:55" x14ac:dyDescent="0.25">
      <c r="BC1720"/>
    </row>
    <row r="1721" spans="55:55" x14ac:dyDescent="0.25">
      <c r="BC1721"/>
    </row>
    <row r="1722" spans="55:55" x14ac:dyDescent="0.25">
      <c r="BC1722"/>
    </row>
    <row r="1723" spans="55:55" x14ac:dyDescent="0.25">
      <c r="BC1723"/>
    </row>
    <row r="1724" spans="55:55" x14ac:dyDescent="0.25">
      <c r="BC1724"/>
    </row>
    <row r="1725" spans="55:55" x14ac:dyDescent="0.25">
      <c r="BC1725"/>
    </row>
    <row r="1726" spans="55:55" x14ac:dyDescent="0.25">
      <c r="BC1726"/>
    </row>
    <row r="1727" spans="55:55" x14ac:dyDescent="0.25">
      <c r="BC1727"/>
    </row>
    <row r="1728" spans="55:55" x14ac:dyDescent="0.25">
      <c r="BC1728"/>
    </row>
    <row r="1729" spans="55:55" x14ac:dyDescent="0.25">
      <c r="BC1729"/>
    </row>
    <row r="1730" spans="55:55" x14ac:dyDescent="0.25">
      <c r="BC1730"/>
    </row>
    <row r="1731" spans="55:55" x14ac:dyDescent="0.25">
      <c r="BC1731"/>
    </row>
    <row r="1732" spans="55:55" x14ac:dyDescent="0.25">
      <c r="BC1732"/>
    </row>
    <row r="1733" spans="55:55" x14ac:dyDescent="0.25">
      <c r="BC1733"/>
    </row>
    <row r="1734" spans="55:55" x14ac:dyDescent="0.25">
      <c r="BC1734"/>
    </row>
    <row r="1735" spans="55:55" x14ac:dyDescent="0.25">
      <c r="BC1735"/>
    </row>
    <row r="1736" spans="55:55" x14ac:dyDescent="0.25">
      <c r="BC1736"/>
    </row>
    <row r="1737" spans="55:55" x14ac:dyDescent="0.25">
      <c r="BC1737"/>
    </row>
    <row r="1738" spans="55:55" x14ac:dyDescent="0.25">
      <c r="BC1738"/>
    </row>
    <row r="1739" spans="55:55" x14ac:dyDescent="0.25">
      <c r="BC1739"/>
    </row>
    <row r="1740" spans="55:55" x14ac:dyDescent="0.25">
      <c r="BC1740"/>
    </row>
    <row r="1741" spans="55:55" x14ac:dyDescent="0.25">
      <c r="BC1741"/>
    </row>
    <row r="1742" spans="55:55" x14ac:dyDescent="0.25">
      <c r="BC1742"/>
    </row>
    <row r="1743" spans="55:55" x14ac:dyDescent="0.25">
      <c r="BC1743"/>
    </row>
    <row r="1744" spans="55:55" x14ac:dyDescent="0.25">
      <c r="BC1744"/>
    </row>
    <row r="1745" spans="55:55" x14ac:dyDescent="0.25">
      <c r="BC1745"/>
    </row>
    <row r="1746" spans="55:55" x14ac:dyDescent="0.25">
      <c r="BC1746"/>
    </row>
    <row r="1747" spans="55:55" x14ac:dyDescent="0.25">
      <c r="BC1747"/>
    </row>
    <row r="1748" spans="55:55" x14ac:dyDescent="0.25">
      <c r="BC1748"/>
    </row>
    <row r="1749" spans="55:55" x14ac:dyDescent="0.25">
      <c r="BC1749"/>
    </row>
    <row r="1750" spans="55:55" x14ac:dyDescent="0.25">
      <c r="BC1750"/>
    </row>
    <row r="1751" spans="55:55" x14ac:dyDescent="0.25">
      <c r="BC1751"/>
    </row>
    <row r="1752" spans="55:55" x14ac:dyDescent="0.25">
      <c r="BC1752"/>
    </row>
    <row r="1753" spans="55:55" x14ac:dyDescent="0.25">
      <c r="BC1753"/>
    </row>
    <row r="1754" spans="55:55" x14ac:dyDescent="0.25">
      <c r="BC1754"/>
    </row>
    <row r="1755" spans="55:55" x14ac:dyDescent="0.25">
      <c r="BC1755"/>
    </row>
    <row r="1756" spans="55:55" x14ac:dyDescent="0.25">
      <c r="BC1756"/>
    </row>
    <row r="1757" spans="55:55" x14ac:dyDescent="0.25">
      <c r="BC1757"/>
    </row>
    <row r="1758" spans="55:55" x14ac:dyDescent="0.25">
      <c r="BC1758"/>
    </row>
    <row r="1759" spans="55:55" x14ac:dyDescent="0.25">
      <c r="BC1759"/>
    </row>
    <row r="1760" spans="55:55" x14ac:dyDescent="0.25">
      <c r="BC1760"/>
    </row>
    <row r="1761" spans="55:55" x14ac:dyDescent="0.25">
      <c r="BC1761"/>
    </row>
    <row r="1762" spans="55:55" x14ac:dyDescent="0.25">
      <c r="BC1762"/>
    </row>
    <row r="1763" spans="55:55" x14ac:dyDescent="0.25">
      <c r="BC1763"/>
    </row>
    <row r="1764" spans="55:55" x14ac:dyDescent="0.25">
      <c r="BC1764"/>
    </row>
    <row r="1765" spans="55:55" x14ac:dyDescent="0.25">
      <c r="BC1765"/>
    </row>
    <row r="1766" spans="55:55" x14ac:dyDescent="0.25">
      <c r="BC1766"/>
    </row>
    <row r="1767" spans="55:55" x14ac:dyDescent="0.25">
      <c r="BC1767"/>
    </row>
    <row r="1768" spans="55:55" x14ac:dyDescent="0.25">
      <c r="BC1768"/>
    </row>
    <row r="1769" spans="55:55" x14ac:dyDescent="0.25">
      <c r="BC1769"/>
    </row>
    <row r="1770" spans="55:55" x14ac:dyDescent="0.25">
      <c r="BC1770"/>
    </row>
    <row r="1771" spans="55:55" x14ac:dyDescent="0.25">
      <c r="BC1771"/>
    </row>
    <row r="1772" spans="55:55" x14ac:dyDescent="0.25">
      <c r="BC1772"/>
    </row>
    <row r="1773" spans="55:55" x14ac:dyDescent="0.25">
      <c r="BC1773"/>
    </row>
    <row r="1774" spans="55:55" x14ac:dyDescent="0.25">
      <c r="BC1774"/>
    </row>
    <row r="1775" spans="55:55" x14ac:dyDescent="0.25">
      <c r="BC1775"/>
    </row>
    <row r="1776" spans="55:55" x14ac:dyDescent="0.25">
      <c r="BC1776"/>
    </row>
    <row r="1777" spans="55:55" x14ac:dyDescent="0.25">
      <c r="BC1777"/>
    </row>
    <row r="1778" spans="55:55" x14ac:dyDescent="0.25">
      <c r="BC1778"/>
    </row>
    <row r="1779" spans="55:55" x14ac:dyDescent="0.25">
      <c r="BC1779"/>
    </row>
    <row r="1780" spans="55:55" x14ac:dyDescent="0.25">
      <c r="BC1780"/>
    </row>
    <row r="1781" spans="55:55" x14ac:dyDescent="0.25">
      <c r="BC1781"/>
    </row>
    <row r="1782" spans="55:55" x14ac:dyDescent="0.25">
      <c r="BC1782"/>
    </row>
    <row r="1783" spans="55:55" x14ac:dyDescent="0.25">
      <c r="BC1783"/>
    </row>
    <row r="1784" spans="55:55" x14ac:dyDescent="0.25">
      <c r="BC1784"/>
    </row>
    <row r="1785" spans="55:55" x14ac:dyDescent="0.25">
      <c r="BC1785"/>
    </row>
    <row r="1786" spans="55:55" x14ac:dyDescent="0.25">
      <c r="BC1786"/>
    </row>
    <row r="1787" spans="55:55" x14ac:dyDescent="0.25">
      <c r="BC1787"/>
    </row>
    <row r="1788" spans="55:55" x14ac:dyDescent="0.25">
      <c r="BC1788"/>
    </row>
    <row r="1789" spans="55:55" x14ac:dyDescent="0.25">
      <c r="BC1789"/>
    </row>
    <row r="1790" spans="55:55" x14ac:dyDescent="0.25">
      <c r="BC1790"/>
    </row>
    <row r="1791" spans="55:55" x14ac:dyDescent="0.25">
      <c r="BC1791"/>
    </row>
    <row r="1792" spans="55:55" x14ac:dyDescent="0.25">
      <c r="BC1792"/>
    </row>
    <row r="1793" spans="55:55" x14ac:dyDescent="0.25">
      <c r="BC1793"/>
    </row>
    <row r="1794" spans="55:55" x14ac:dyDescent="0.25">
      <c r="BC1794"/>
    </row>
    <row r="1795" spans="55:55" x14ac:dyDescent="0.25">
      <c r="BC1795"/>
    </row>
    <row r="1796" spans="55:55" x14ac:dyDescent="0.25">
      <c r="BC1796"/>
    </row>
    <row r="1797" spans="55:55" x14ac:dyDescent="0.25">
      <c r="BC1797"/>
    </row>
    <row r="1798" spans="55:55" x14ac:dyDescent="0.25">
      <c r="BC1798"/>
    </row>
    <row r="1799" spans="55:55" x14ac:dyDescent="0.25">
      <c r="BC1799"/>
    </row>
    <row r="1800" spans="55:55" x14ac:dyDescent="0.25">
      <c r="BC1800"/>
    </row>
    <row r="1801" spans="55:55" x14ac:dyDescent="0.25">
      <c r="BC1801"/>
    </row>
    <row r="1802" spans="55:55" x14ac:dyDescent="0.25">
      <c r="BC1802"/>
    </row>
    <row r="1803" spans="55:55" x14ac:dyDescent="0.25">
      <c r="BC1803"/>
    </row>
    <row r="1804" spans="55:55" x14ac:dyDescent="0.25">
      <c r="BC1804"/>
    </row>
    <row r="1805" spans="55:55" x14ac:dyDescent="0.25">
      <c r="BC1805"/>
    </row>
    <row r="1806" spans="55:55" x14ac:dyDescent="0.25">
      <c r="BC1806"/>
    </row>
    <row r="1807" spans="55:55" x14ac:dyDescent="0.25">
      <c r="BC1807"/>
    </row>
    <row r="1808" spans="55:55" x14ac:dyDescent="0.25">
      <c r="BC1808"/>
    </row>
    <row r="1809" spans="55:55" x14ac:dyDescent="0.25">
      <c r="BC1809"/>
    </row>
    <row r="1810" spans="55:55" x14ac:dyDescent="0.25">
      <c r="BC1810"/>
    </row>
    <row r="1811" spans="55:55" x14ac:dyDescent="0.25">
      <c r="BC1811"/>
    </row>
    <row r="1812" spans="55:55" x14ac:dyDescent="0.25">
      <c r="BC1812"/>
    </row>
    <row r="1813" spans="55:55" x14ac:dyDescent="0.25">
      <c r="BC1813"/>
    </row>
    <row r="1814" spans="55:55" x14ac:dyDescent="0.25">
      <c r="BC1814"/>
    </row>
    <row r="1815" spans="55:55" x14ac:dyDescent="0.25">
      <c r="BC1815"/>
    </row>
    <row r="1816" spans="55:55" x14ac:dyDescent="0.25">
      <c r="BC1816"/>
    </row>
    <row r="1817" spans="55:55" x14ac:dyDescent="0.25">
      <c r="BC1817"/>
    </row>
    <row r="1818" spans="55:55" x14ac:dyDescent="0.25">
      <c r="BC1818"/>
    </row>
    <row r="1819" spans="55:55" x14ac:dyDescent="0.25">
      <c r="BC1819"/>
    </row>
    <row r="1820" spans="55:55" x14ac:dyDescent="0.25">
      <c r="BC1820"/>
    </row>
    <row r="1821" spans="55:55" x14ac:dyDescent="0.25">
      <c r="BC1821"/>
    </row>
    <row r="1822" spans="55:55" x14ac:dyDescent="0.25">
      <c r="BC1822"/>
    </row>
    <row r="1823" spans="55:55" x14ac:dyDescent="0.25">
      <c r="BC1823"/>
    </row>
    <row r="1824" spans="55:55" x14ac:dyDescent="0.25">
      <c r="BC1824"/>
    </row>
    <row r="1825" spans="55:55" x14ac:dyDescent="0.25">
      <c r="BC1825"/>
    </row>
    <row r="1826" spans="55:55" x14ac:dyDescent="0.25">
      <c r="BC1826"/>
    </row>
    <row r="1827" spans="55:55" x14ac:dyDescent="0.25">
      <c r="BC1827"/>
    </row>
    <row r="1828" spans="55:55" x14ac:dyDescent="0.25">
      <c r="BC1828"/>
    </row>
    <row r="1829" spans="55:55" x14ac:dyDescent="0.25">
      <c r="BC1829"/>
    </row>
    <row r="1830" spans="55:55" x14ac:dyDescent="0.25">
      <c r="BC1830"/>
    </row>
    <row r="1831" spans="55:55" x14ac:dyDescent="0.25">
      <c r="BC1831"/>
    </row>
    <row r="1832" spans="55:55" x14ac:dyDescent="0.25">
      <c r="BC1832"/>
    </row>
    <row r="1833" spans="55:55" x14ac:dyDescent="0.25">
      <c r="BC1833"/>
    </row>
    <row r="1834" spans="55:55" x14ac:dyDescent="0.25">
      <c r="BC1834"/>
    </row>
    <row r="1835" spans="55:55" x14ac:dyDescent="0.25">
      <c r="BC1835"/>
    </row>
    <row r="1836" spans="55:55" x14ac:dyDescent="0.25">
      <c r="BC1836"/>
    </row>
    <row r="1837" spans="55:55" x14ac:dyDescent="0.25">
      <c r="BC1837"/>
    </row>
    <row r="1838" spans="55:55" x14ac:dyDescent="0.25">
      <c r="BC1838"/>
    </row>
    <row r="1839" spans="55:55" x14ac:dyDescent="0.25">
      <c r="BC1839"/>
    </row>
    <row r="1840" spans="55:55" x14ac:dyDescent="0.25">
      <c r="BC1840"/>
    </row>
    <row r="1841" spans="55:55" x14ac:dyDescent="0.25">
      <c r="BC1841"/>
    </row>
    <row r="1842" spans="55:55" x14ac:dyDescent="0.25">
      <c r="BC1842"/>
    </row>
    <row r="1843" spans="55:55" x14ac:dyDescent="0.25">
      <c r="BC1843"/>
    </row>
    <row r="1844" spans="55:55" x14ac:dyDescent="0.25">
      <c r="BC1844"/>
    </row>
    <row r="1845" spans="55:55" x14ac:dyDescent="0.25">
      <c r="BC1845"/>
    </row>
    <row r="1846" spans="55:55" x14ac:dyDescent="0.25">
      <c r="BC1846"/>
    </row>
    <row r="1847" spans="55:55" x14ac:dyDescent="0.25">
      <c r="BC1847"/>
    </row>
    <row r="1848" spans="55:55" x14ac:dyDescent="0.25">
      <c r="BC1848"/>
    </row>
    <row r="1849" spans="55:55" x14ac:dyDescent="0.25">
      <c r="BC1849"/>
    </row>
    <row r="1850" spans="55:55" x14ac:dyDescent="0.25">
      <c r="BC1850"/>
    </row>
    <row r="1851" spans="55:55" x14ac:dyDescent="0.25">
      <c r="BC1851"/>
    </row>
    <row r="1852" spans="55:55" x14ac:dyDescent="0.25">
      <c r="BC1852"/>
    </row>
    <row r="1853" spans="55:55" x14ac:dyDescent="0.25">
      <c r="BC1853"/>
    </row>
    <row r="1854" spans="55:55" x14ac:dyDescent="0.25">
      <c r="BC1854"/>
    </row>
    <row r="1855" spans="55:55" x14ac:dyDescent="0.25">
      <c r="BC1855"/>
    </row>
    <row r="1856" spans="55:55" x14ac:dyDescent="0.25">
      <c r="BC1856"/>
    </row>
    <row r="1857" spans="55:55" x14ac:dyDescent="0.25">
      <c r="BC1857"/>
    </row>
    <row r="1858" spans="55:55" x14ac:dyDescent="0.25">
      <c r="BC1858"/>
    </row>
    <row r="1859" spans="55:55" x14ac:dyDescent="0.25">
      <c r="BC1859"/>
    </row>
    <row r="1860" spans="55:55" x14ac:dyDescent="0.25">
      <c r="BC1860"/>
    </row>
    <row r="1861" spans="55:55" x14ac:dyDescent="0.25">
      <c r="BC1861"/>
    </row>
    <row r="1862" spans="55:55" x14ac:dyDescent="0.25">
      <c r="BC1862"/>
    </row>
    <row r="1863" spans="55:55" x14ac:dyDescent="0.25">
      <c r="BC1863"/>
    </row>
    <row r="1864" spans="55:55" x14ac:dyDescent="0.25">
      <c r="BC1864"/>
    </row>
    <row r="1865" spans="55:55" x14ac:dyDescent="0.25">
      <c r="BC1865"/>
    </row>
    <row r="1866" spans="55:55" x14ac:dyDescent="0.25">
      <c r="BC1866"/>
    </row>
    <row r="1867" spans="55:55" x14ac:dyDescent="0.25">
      <c r="BC1867"/>
    </row>
    <row r="1868" spans="55:55" x14ac:dyDescent="0.25">
      <c r="BC1868"/>
    </row>
    <row r="1869" spans="55:55" x14ac:dyDescent="0.25">
      <c r="BC1869"/>
    </row>
    <row r="1870" spans="55:55" x14ac:dyDescent="0.25">
      <c r="BC1870"/>
    </row>
    <row r="1871" spans="55:55" x14ac:dyDescent="0.25">
      <c r="BC1871"/>
    </row>
    <row r="1872" spans="55:55" x14ac:dyDescent="0.25">
      <c r="BC1872"/>
    </row>
    <row r="1873" spans="55:55" x14ac:dyDescent="0.25">
      <c r="BC1873"/>
    </row>
    <row r="1874" spans="55:55" x14ac:dyDescent="0.25">
      <c r="BC1874"/>
    </row>
    <row r="1875" spans="55:55" x14ac:dyDescent="0.25">
      <c r="BC1875"/>
    </row>
    <row r="1876" spans="55:55" x14ac:dyDescent="0.25">
      <c r="BC1876"/>
    </row>
    <row r="1877" spans="55:55" x14ac:dyDescent="0.25">
      <c r="BC1877"/>
    </row>
    <row r="1878" spans="55:55" x14ac:dyDescent="0.25">
      <c r="BC1878"/>
    </row>
    <row r="1879" spans="55:55" x14ac:dyDescent="0.25">
      <c r="BC1879"/>
    </row>
    <row r="1880" spans="55:55" x14ac:dyDescent="0.25">
      <c r="BC1880"/>
    </row>
    <row r="1881" spans="55:55" x14ac:dyDescent="0.25">
      <c r="BC1881"/>
    </row>
    <row r="1882" spans="55:55" x14ac:dyDescent="0.25">
      <c r="BC1882"/>
    </row>
    <row r="1883" spans="55:55" x14ac:dyDescent="0.25">
      <c r="BC1883"/>
    </row>
    <row r="1884" spans="55:55" x14ac:dyDescent="0.25">
      <c r="BC1884"/>
    </row>
    <row r="1885" spans="55:55" x14ac:dyDescent="0.25">
      <c r="BC1885"/>
    </row>
    <row r="1886" spans="55:55" x14ac:dyDescent="0.25">
      <c r="BC1886"/>
    </row>
    <row r="1887" spans="55:55" x14ac:dyDescent="0.25">
      <c r="BC1887"/>
    </row>
    <row r="1888" spans="55:55" x14ac:dyDescent="0.25">
      <c r="BC1888"/>
    </row>
    <row r="1889" spans="55:55" x14ac:dyDescent="0.25">
      <c r="BC1889"/>
    </row>
    <row r="1890" spans="55:55" x14ac:dyDescent="0.25">
      <c r="BC1890"/>
    </row>
    <row r="1891" spans="55:55" x14ac:dyDescent="0.25">
      <c r="BC1891"/>
    </row>
    <row r="1892" spans="55:55" x14ac:dyDescent="0.25">
      <c r="BC1892"/>
    </row>
    <row r="1893" spans="55:55" x14ac:dyDescent="0.25">
      <c r="BC1893"/>
    </row>
    <row r="1894" spans="55:55" x14ac:dyDescent="0.25">
      <c r="BC1894"/>
    </row>
    <row r="1895" spans="55:55" x14ac:dyDescent="0.25">
      <c r="BC1895"/>
    </row>
    <row r="1896" spans="55:55" x14ac:dyDescent="0.25">
      <c r="BC1896"/>
    </row>
    <row r="1897" spans="55:55" x14ac:dyDescent="0.25">
      <c r="BC1897"/>
    </row>
    <row r="1898" spans="55:55" x14ac:dyDescent="0.25">
      <c r="BC1898"/>
    </row>
    <row r="1899" spans="55:55" x14ac:dyDescent="0.25">
      <c r="BC1899"/>
    </row>
    <row r="1900" spans="55:55" x14ac:dyDescent="0.25">
      <c r="BC1900"/>
    </row>
    <row r="1901" spans="55:55" x14ac:dyDescent="0.25">
      <c r="BC1901"/>
    </row>
    <row r="1902" spans="55:55" x14ac:dyDescent="0.25">
      <c r="BC1902"/>
    </row>
    <row r="1903" spans="55:55" x14ac:dyDescent="0.25">
      <c r="BC1903"/>
    </row>
    <row r="1904" spans="55:55" x14ac:dyDescent="0.25">
      <c r="BC1904"/>
    </row>
    <row r="1905" spans="55:55" x14ac:dyDescent="0.25">
      <c r="BC1905"/>
    </row>
    <row r="1906" spans="55:55" x14ac:dyDescent="0.25">
      <c r="BC1906"/>
    </row>
    <row r="1907" spans="55:55" x14ac:dyDescent="0.25">
      <c r="BC1907"/>
    </row>
    <row r="1908" spans="55:55" x14ac:dyDescent="0.25">
      <c r="BC1908"/>
    </row>
    <row r="1909" spans="55:55" x14ac:dyDescent="0.25">
      <c r="BC1909"/>
    </row>
    <row r="1910" spans="55:55" x14ac:dyDescent="0.25">
      <c r="BC1910"/>
    </row>
    <row r="1911" spans="55:55" x14ac:dyDescent="0.25">
      <c r="BC1911"/>
    </row>
    <row r="1912" spans="55:55" x14ac:dyDescent="0.25">
      <c r="BC1912"/>
    </row>
    <row r="1913" spans="55:55" x14ac:dyDescent="0.25">
      <c r="BC1913"/>
    </row>
    <row r="1914" spans="55:55" x14ac:dyDescent="0.25">
      <c r="BC1914"/>
    </row>
    <row r="1915" spans="55:55" x14ac:dyDescent="0.25">
      <c r="BC1915"/>
    </row>
    <row r="1916" spans="55:55" x14ac:dyDescent="0.25">
      <c r="BC1916"/>
    </row>
    <row r="1917" spans="55:55" x14ac:dyDescent="0.25">
      <c r="BC1917"/>
    </row>
    <row r="1918" spans="55:55" x14ac:dyDescent="0.25">
      <c r="BC1918"/>
    </row>
    <row r="1919" spans="55:55" x14ac:dyDescent="0.25">
      <c r="BC1919"/>
    </row>
    <row r="1920" spans="55:55" x14ac:dyDescent="0.25">
      <c r="BC1920"/>
    </row>
    <row r="1921" spans="55:55" x14ac:dyDescent="0.25">
      <c r="BC1921"/>
    </row>
    <row r="1922" spans="55:55" x14ac:dyDescent="0.25">
      <c r="BC1922"/>
    </row>
    <row r="1923" spans="55:55" x14ac:dyDescent="0.25">
      <c r="BC1923"/>
    </row>
    <row r="1924" spans="55:55" x14ac:dyDescent="0.25">
      <c r="BC1924"/>
    </row>
    <row r="1925" spans="55:55" x14ac:dyDescent="0.25">
      <c r="BC1925"/>
    </row>
    <row r="1926" spans="55:55" x14ac:dyDescent="0.25">
      <c r="BC1926"/>
    </row>
    <row r="1927" spans="55:55" x14ac:dyDescent="0.25">
      <c r="BC1927"/>
    </row>
    <row r="1928" spans="55:55" x14ac:dyDescent="0.25">
      <c r="BC1928"/>
    </row>
    <row r="1929" spans="55:55" x14ac:dyDescent="0.25">
      <c r="BC1929"/>
    </row>
    <row r="1930" spans="55:55" x14ac:dyDescent="0.25">
      <c r="BC1930"/>
    </row>
    <row r="1931" spans="55:55" x14ac:dyDescent="0.25">
      <c r="BC1931"/>
    </row>
    <row r="1932" spans="55:55" x14ac:dyDescent="0.25">
      <c r="BC1932"/>
    </row>
    <row r="1933" spans="55:55" x14ac:dyDescent="0.25">
      <c r="BC1933"/>
    </row>
    <row r="1934" spans="55:55" x14ac:dyDescent="0.25">
      <c r="BC1934"/>
    </row>
    <row r="1935" spans="55:55" x14ac:dyDescent="0.25">
      <c r="BC1935"/>
    </row>
    <row r="1936" spans="55:55" x14ac:dyDescent="0.25">
      <c r="BC1936"/>
    </row>
    <row r="1937" spans="55:55" x14ac:dyDescent="0.25">
      <c r="BC1937"/>
    </row>
    <row r="1938" spans="55:55" x14ac:dyDescent="0.25">
      <c r="BC1938"/>
    </row>
    <row r="1939" spans="55:55" x14ac:dyDescent="0.25">
      <c r="BC1939"/>
    </row>
    <row r="1940" spans="55:55" x14ac:dyDescent="0.25">
      <c r="BC1940"/>
    </row>
    <row r="1941" spans="55:55" x14ac:dyDescent="0.25">
      <c r="BC1941"/>
    </row>
    <row r="1942" spans="55:55" x14ac:dyDescent="0.25">
      <c r="BC1942"/>
    </row>
    <row r="1943" spans="55:55" x14ac:dyDescent="0.25">
      <c r="BC1943"/>
    </row>
    <row r="1944" spans="55:55" x14ac:dyDescent="0.25">
      <c r="BC1944"/>
    </row>
    <row r="1945" spans="55:55" x14ac:dyDescent="0.25">
      <c r="BC1945"/>
    </row>
    <row r="1946" spans="55:55" x14ac:dyDescent="0.25">
      <c r="BC1946"/>
    </row>
    <row r="1947" spans="55:55" x14ac:dyDescent="0.25">
      <c r="BC1947"/>
    </row>
    <row r="1948" spans="55:55" x14ac:dyDescent="0.25">
      <c r="BC1948"/>
    </row>
    <row r="1949" spans="55:55" x14ac:dyDescent="0.25">
      <c r="BC1949"/>
    </row>
    <row r="1950" spans="55:55" x14ac:dyDescent="0.25">
      <c r="BC1950"/>
    </row>
    <row r="1951" spans="55:55" x14ac:dyDescent="0.25">
      <c r="BC1951"/>
    </row>
    <row r="1952" spans="55:55" x14ac:dyDescent="0.25">
      <c r="BC1952"/>
    </row>
    <row r="1953" spans="55:55" x14ac:dyDescent="0.25">
      <c r="BC1953"/>
    </row>
    <row r="1954" spans="55:55" x14ac:dyDescent="0.25">
      <c r="BC1954"/>
    </row>
    <row r="1955" spans="55:55" x14ac:dyDescent="0.25">
      <c r="BC1955"/>
    </row>
    <row r="1956" spans="55:55" x14ac:dyDescent="0.25">
      <c r="BC1956"/>
    </row>
    <row r="1957" spans="55:55" x14ac:dyDescent="0.25">
      <c r="BC1957"/>
    </row>
    <row r="1958" spans="55:55" x14ac:dyDescent="0.25">
      <c r="BC1958"/>
    </row>
    <row r="1959" spans="55:55" x14ac:dyDescent="0.25">
      <c r="BC1959"/>
    </row>
    <row r="1960" spans="55:55" x14ac:dyDescent="0.25">
      <c r="BC1960"/>
    </row>
    <row r="1961" spans="55:55" x14ac:dyDescent="0.25">
      <c r="BC1961"/>
    </row>
    <row r="1962" spans="55:55" x14ac:dyDescent="0.25">
      <c r="BC1962"/>
    </row>
    <row r="1963" spans="55:55" x14ac:dyDescent="0.25">
      <c r="BC1963"/>
    </row>
    <row r="1964" spans="55:55" x14ac:dyDescent="0.25">
      <c r="BC1964"/>
    </row>
    <row r="1965" spans="55:55" x14ac:dyDescent="0.25">
      <c r="BC1965"/>
    </row>
    <row r="1966" spans="55:55" x14ac:dyDescent="0.25">
      <c r="BC1966"/>
    </row>
    <row r="1967" spans="55:55" x14ac:dyDescent="0.25">
      <c r="BC1967"/>
    </row>
    <row r="1968" spans="55:55" x14ac:dyDescent="0.25">
      <c r="BC1968"/>
    </row>
    <row r="1969" spans="55:55" x14ac:dyDescent="0.25">
      <c r="BC1969"/>
    </row>
    <row r="1970" spans="55:55" x14ac:dyDescent="0.25">
      <c r="BC1970"/>
    </row>
    <row r="1971" spans="55:55" x14ac:dyDescent="0.25">
      <c r="BC1971"/>
    </row>
    <row r="1972" spans="55:55" x14ac:dyDescent="0.25">
      <c r="BC1972"/>
    </row>
    <row r="1973" spans="55:55" x14ac:dyDescent="0.25">
      <c r="BC1973"/>
    </row>
    <row r="1974" spans="55:55" x14ac:dyDescent="0.25">
      <c r="BC1974"/>
    </row>
    <row r="1975" spans="55:55" x14ac:dyDescent="0.25">
      <c r="BC1975"/>
    </row>
    <row r="1976" spans="55:55" x14ac:dyDescent="0.25">
      <c r="BC1976"/>
    </row>
    <row r="1977" spans="55:55" x14ac:dyDescent="0.25">
      <c r="BC1977"/>
    </row>
    <row r="1978" spans="55:55" x14ac:dyDescent="0.25">
      <c r="BC1978"/>
    </row>
    <row r="1979" spans="55:55" x14ac:dyDescent="0.25">
      <c r="BC1979"/>
    </row>
    <row r="1980" spans="55:55" x14ac:dyDescent="0.25">
      <c r="BC1980"/>
    </row>
    <row r="1981" spans="55:55" x14ac:dyDescent="0.25">
      <c r="BC1981"/>
    </row>
    <row r="1982" spans="55:55" x14ac:dyDescent="0.25">
      <c r="BC1982"/>
    </row>
    <row r="1983" spans="55:55" x14ac:dyDescent="0.25">
      <c r="BC1983"/>
    </row>
    <row r="1984" spans="55:55" x14ac:dyDescent="0.25">
      <c r="BC1984"/>
    </row>
    <row r="1985" spans="55:55" x14ac:dyDescent="0.25">
      <c r="BC1985"/>
    </row>
    <row r="1986" spans="55:55" x14ac:dyDescent="0.25">
      <c r="BC1986"/>
    </row>
    <row r="1987" spans="55:55" x14ac:dyDescent="0.25">
      <c r="BC1987"/>
    </row>
    <row r="1988" spans="55:55" x14ac:dyDescent="0.25">
      <c r="BC1988"/>
    </row>
    <row r="1989" spans="55:55" x14ac:dyDescent="0.25">
      <c r="BC1989"/>
    </row>
    <row r="1990" spans="55:55" x14ac:dyDescent="0.25">
      <c r="BC1990"/>
    </row>
    <row r="1991" spans="55:55" x14ac:dyDescent="0.25">
      <c r="BC1991"/>
    </row>
    <row r="1992" spans="55:55" x14ac:dyDescent="0.25">
      <c r="BC1992"/>
    </row>
    <row r="1993" spans="55:55" x14ac:dyDescent="0.25">
      <c r="BC1993"/>
    </row>
    <row r="1994" spans="55:55" x14ac:dyDescent="0.25">
      <c r="BC1994"/>
    </row>
    <row r="1995" spans="55:55" x14ac:dyDescent="0.25">
      <c r="BC1995"/>
    </row>
    <row r="1996" spans="55:55" x14ac:dyDescent="0.25">
      <c r="BC1996"/>
    </row>
    <row r="1997" spans="55:55" x14ac:dyDescent="0.25">
      <c r="BC1997"/>
    </row>
    <row r="1998" spans="55:55" x14ac:dyDescent="0.25">
      <c r="BC1998"/>
    </row>
    <row r="1999" spans="55:55" x14ac:dyDescent="0.25">
      <c r="BC1999"/>
    </row>
    <row r="2000" spans="55:55" x14ac:dyDescent="0.25">
      <c r="BC2000"/>
    </row>
    <row r="2001" spans="55:55" x14ac:dyDescent="0.25">
      <c r="BC2001"/>
    </row>
    <row r="2002" spans="55:55" x14ac:dyDescent="0.25">
      <c r="BC2002"/>
    </row>
    <row r="2003" spans="55:55" x14ac:dyDescent="0.25">
      <c r="BC2003"/>
    </row>
    <row r="2004" spans="55:55" x14ac:dyDescent="0.25">
      <c r="BC2004"/>
    </row>
    <row r="2005" spans="55:55" x14ac:dyDescent="0.25">
      <c r="BC2005"/>
    </row>
    <row r="2006" spans="55:55" x14ac:dyDescent="0.25">
      <c r="BC2006"/>
    </row>
    <row r="2007" spans="55:55" x14ac:dyDescent="0.25">
      <c r="BC2007"/>
    </row>
    <row r="2008" spans="55:55" x14ac:dyDescent="0.25">
      <c r="BC2008"/>
    </row>
    <row r="2009" spans="55:55" x14ac:dyDescent="0.25">
      <c r="BC2009"/>
    </row>
    <row r="2010" spans="55:55" x14ac:dyDescent="0.25">
      <c r="BC2010"/>
    </row>
    <row r="2011" spans="55:55" x14ac:dyDescent="0.25">
      <c r="BC2011"/>
    </row>
    <row r="2012" spans="55:55" x14ac:dyDescent="0.25">
      <c r="BC2012"/>
    </row>
    <row r="2013" spans="55:55" x14ac:dyDescent="0.25">
      <c r="BC2013"/>
    </row>
    <row r="2014" spans="55:55" x14ac:dyDescent="0.25">
      <c r="BC2014"/>
    </row>
    <row r="2015" spans="55:55" x14ac:dyDescent="0.25">
      <c r="BC2015"/>
    </row>
    <row r="2016" spans="55:55" x14ac:dyDescent="0.25">
      <c r="BC2016"/>
    </row>
    <row r="2017" spans="55:55" x14ac:dyDescent="0.25">
      <c r="BC2017"/>
    </row>
    <row r="2018" spans="55:55" x14ac:dyDescent="0.25">
      <c r="BC2018"/>
    </row>
    <row r="2019" spans="55:55" x14ac:dyDescent="0.25">
      <c r="BC2019"/>
    </row>
    <row r="2020" spans="55:55" x14ac:dyDescent="0.25">
      <c r="BC2020"/>
    </row>
    <row r="2021" spans="55:55" x14ac:dyDescent="0.25">
      <c r="BC2021"/>
    </row>
    <row r="2022" spans="55:55" x14ac:dyDescent="0.25">
      <c r="BC2022"/>
    </row>
    <row r="2023" spans="55:55" x14ac:dyDescent="0.25">
      <c r="BC2023"/>
    </row>
    <row r="2024" spans="55:55" x14ac:dyDescent="0.25">
      <c r="BC2024"/>
    </row>
    <row r="2025" spans="55:55" x14ac:dyDescent="0.25">
      <c r="BC2025"/>
    </row>
    <row r="2026" spans="55:55" x14ac:dyDescent="0.25">
      <c r="BC2026"/>
    </row>
    <row r="2027" spans="55:55" x14ac:dyDescent="0.25">
      <c r="BC2027"/>
    </row>
    <row r="2028" spans="55:55" x14ac:dyDescent="0.25">
      <c r="BC2028"/>
    </row>
    <row r="2029" spans="55:55" x14ac:dyDescent="0.25">
      <c r="BC2029"/>
    </row>
    <row r="2030" spans="55:55" x14ac:dyDescent="0.25">
      <c r="BC2030"/>
    </row>
    <row r="2031" spans="55:55" x14ac:dyDescent="0.25">
      <c r="BC2031"/>
    </row>
    <row r="2032" spans="55:55" x14ac:dyDescent="0.25">
      <c r="BC2032"/>
    </row>
    <row r="2033" spans="55:55" x14ac:dyDescent="0.25">
      <c r="BC2033"/>
    </row>
    <row r="2034" spans="55:55" x14ac:dyDescent="0.25">
      <c r="BC2034"/>
    </row>
    <row r="2035" spans="55:55" x14ac:dyDescent="0.25">
      <c r="BC2035"/>
    </row>
    <row r="2036" spans="55:55" x14ac:dyDescent="0.25">
      <c r="BC2036"/>
    </row>
    <row r="2037" spans="55:55" x14ac:dyDescent="0.25">
      <c r="BC2037"/>
    </row>
    <row r="2038" spans="55:55" x14ac:dyDescent="0.25">
      <c r="BC2038"/>
    </row>
    <row r="2039" spans="55:55" x14ac:dyDescent="0.25">
      <c r="BC2039"/>
    </row>
    <row r="2040" spans="55:55" x14ac:dyDescent="0.25">
      <c r="BC2040"/>
    </row>
    <row r="2041" spans="55:55" x14ac:dyDescent="0.25">
      <c r="BC2041"/>
    </row>
    <row r="2042" spans="55:55" x14ac:dyDescent="0.25">
      <c r="BC2042"/>
    </row>
    <row r="2043" spans="55:55" x14ac:dyDescent="0.25">
      <c r="BC2043"/>
    </row>
    <row r="2044" spans="55:55" x14ac:dyDescent="0.25">
      <c r="BC2044"/>
    </row>
    <row r="2045" spans="55:55" x14ac:dyDescent="0.25">
      <c r="BC2045"/>
    </row>
    <row r="2046" spans="55:55" x14ac:dyDescent="0.25">
      <c r="BC2046"/>
    </row>
    <row r="2047" spans="55:55" x14ac:dyDescent="0.25">
      <c r="BC2047"/>
    </row>
    <row r="2048" spans="55:55" x14ac:dyDescent="0.25">
      <c r="BC2048"/>
    </row>
    <row r="2049" spans="55:55" x14ac:dyDescent="0.25">
      <c r="BC2049"/>
    </row>
    <row r="2050" spans="55:55" x14ac:dyDescent="0.25">
      <c r="BC2050"/>
    </row>
    <row r="2051" spans="55:55" x14ac:dyDescent="0.25">
      <c r="BC2051"/>
    </row>
    <row r="2052" spans="55:55" x14ac:dyDescent="0.25">
      <c r="BC2052"/>
    </row>
    <row r="2053" spans="55:55" x14ac:dyDescent="0.25">
      <c r="BC2053"/>
    </row>
    <row r="2054" spans="55:55" x14ac:dyDescent="0.25">
      <c r="BC2054"/>
    </row>
    <row r="2055" spans="55:55" x14ac:dyDescent="0.25">
      <c r="BC2055"/>
    </row>
    <row r="2056" spans="55:55" x14ac:dyDescent="0.25">
      <c r="BC2056"/>
    </row>
    <row r="2057" spans="55:55" x14ac:dyDescent="0.25">
      <c r="BC2057"/>
    </row>
    <row r="2058" spans="55:55" x14ac:dyDescent="0.25">
      <c r="BC2058"/>
    </row>
    <row r="2059" spans="55:55" x14ac:dyDescent="0.25">
      <c r="BC2059"/>
    </row>
    <row r="2060" spans="55:55" x14ac:dyDescent="0.25">
      <c r="BC2060"/>
    </row>
    <row r="2061" spans="55:55" x14ac:dyDescent="0.25">
      <c r="BC2061"/>
    </row>
    <row r="2062" spans="55:55" x14ac:dyDescent="0.25">
      <c r="BC2062"/>
    </row>
    <row r="2063" spans="55:55" x14ac:dyDescent="0.25">
      <c r="BC2063"/>
    </row>
    <row r="2064" spans="55:55" x14ac:dyDescent="0.25">
      <c r="BC2064"/>
    </row>
    <row r="2065" spans="55:55" x14ac:dyDescent="0.25">
      <c r="BC2065"/>
    </row>
    <row r="2066" spans="55:55" x14ac:dyDescent="0.25">
      <c r="BC2066"/>
    </row>
    <row r="2067" spans="55:55" x14ac:dyDescent="0.25">
      <c r="BC2067"/>
    </row>
    <row r="2068" spans="55:55" x14ac:dyDescent="0.25">
      <c r="BC2068"/>
    </row>
    <row r="2069" spans="55:55" x14ac:dyDescent="0.25">
      <c r="BC2069"/>
    </row>
    <row r="2070" spans="55:55" x14ac:dyDescent="0.25">
      <c r="BC2070"/>
    </row>
    <row r="2071" spans="55:55" x14ac:dyDescent="0.25">
      <c r="BC2071"/>
    </row>
    <row r="2072" spans="55:55" x14ac:dyDescent="0.25">
      <c r="BC2072"/>
    </row>
    <row r="2073" spans="55:55" x14ac:dyDescent="0.25">
      <c r="BC2073"/>
    </row>
    <row r="2074" spans="55:55" x14ac:dyDescent="0.25">
      <c r="BC2074"/>
    </row>
    <row r="2075" spans="55:55" x14ac:dyDescent="0.25">
      <c r="BC2075"/>
    </row>
    <row r="2076" spans="55:55" x14ac:dyDescent="0.25">
      <c r="BC2076"/>
    </row>
    <row r="2077" spans="55:55" x14ac:dyDescent="0.25">
      <c r="BC2077"/>
    </row>
    <row r="2078" spans="55:55" x14ac:dyDescent="0.25">
      <c r="BC2078"/>
    </row>
    <row r="2079" spans="55:55" x14ac:dyDescent="0.25">
      <c r="BC2079"/>
    </row>
    <row r="2080" spans="55:55" x14ac:dyDescent="0.25">
      <c r="BC2080"/>
    </row>
    <row r="2081" spans="55:55" x14ac:dyDescent="0.25">
      <c r="BC2081"/>
    </row>
    <row r="2082" spans="55:55" x14ac:dyDescent="0.25">
      <c r="BC2082"/>
    </row>
    <row r="2083" spans="55:55" x14ac:dyDescent="0.25">
      <c r="BC2083"/>
    </row>
    <row r="2084" spans="55:55" x14ac:dyDescent="0.25">
      <c r="BC2084"/>
    </row>
    <row r="2085" spans="55:55" x14ac:dyDescent="0.25">
      <c r="BC2085"/>
    </row>
    <row r="2086" spans="55:55" x14ac:dyDescent="0.25">
      <c r="BC2086"/>
    </row>
    <row r="2087" spans="55:55" x14ac:dyDescent="0.25">
      <c r="BC2087"/>
    </row>
    <row r="2088" spans="55:55" x14ac:dyDescent="0.25">
      <c r="BC2088"/>
    </row>
    <row r="2089" spans="55:55" x14ac:dyDescent="0.25">
      <c r="BC2089"/>
    </row>
    <row r="2090" spans="55:55" x14ac:dyDescent="0.25">
      <c r="BC2090"/>
    </row>
    <row r="2091" spans="55:55" x14ac:dyDescent="0.25">
      <c r="BC2091"/>
    </row>
    <row r="2092" spans="55:55" x14ac:dyDescent="0.25">
      <c r="BC2092"/>
    </row>
    <row r="2093" spans="55:55" x14ac:dyDescent="0.25">
      <c r="BC2093"/>
    </row>
    <row r="2094" spans="55:55" x14ac:dyDescent="0.25">
      <c r="BC2094"/>
    </row>
    <row r="2095" spans="55:55" x14ac:dyDescent="0.25">
      <c r="BC2095"/>
    </row>
    <row r="2096" spans="55:55" x14ac:dyDescent="0.25">
      <c r="BC2096"/>
    </row>
    <row r="2097" spans="55:55" x14ac:dyDescent="0.25">
      <c r="BC2097"/>
    </row>
    <row r="2098" spans="55:55" x14ac:dyDescent="0.25">
      <c r="BC2098"/>
    </row>
    <row r="2099" spans="55:55" x14ac:dyDescent="0.25">
      <c r="BC2099"/>
    </row>
    <row r="2100" spans="55:55" x14ac:dyDescent="0.25">
      <c r="BC2100"/>
    </row>
    <row r="2101" spans="55:55" x14ac:dyDescent="0.25">
      <c r="BC2101"/>
    </row>
    <row r="2102" spans="55:55" x14ac:dyDescent="0.25">
      <c r="BC2102"/>
    </row>
    <row r="2103" spans="55:55" x14ac:dyDescent="0.25">
      <c r="BC2103"/>
    </row>
    <row r="2104" spans="55:55" x14ac:dyDescent="0.25">
      <c r="BC2104"/>
    </row>
    <row r="2105" spans="55:55" x14ac:dyDescent="0.25">
      <c r="BC2105"/>
    </row>
    <row r="2106" spans="55:55" x14ac:dyDescent="0.25">
      <c r="BC2106"/>
    </row>
    <row r="2107" spans="55:55" x14ac:dyDescent="0.25">
      <c r="BC2107"/>
    </row>
    <row r="2108" spans="55:55" x14ac:dyDescent="0.25">
      <c r="BC2108"/>
    </row>
    <row r="2109" spans="55:55" x14ac:dyDescent="0.25">
      <c r="BC2109"/>
    </row>
    <row r="2110" spans="55:55" x14ac:dyDescent="0.25">
      <c r="BC2110"/>
    </row>
    <row r="2111" spans="55:55" x14ac:dyDescent="0.25">
      <c r="BC2111"/>
    </row>
    <row r="2112" spans="55:55" x14ac:dyDescent="0.25">
      <c r="BC2112"/>
    </row>
    <row r="2113" spans="55:55" x14ac:dyDescent="0.25">
      <c r="BC2113"/>
    </row>
    <row r="2114" spans="55:55" x14ac:dyDescent="0.25">
      <c r="BC2114"/>
    </row>
    <row r="2115" spans="55:55" x14ac:dyDescent="0.25">
      <c r="BC2115"/>
    </row>
    <row r="2116" spans="55:55" x14ac:dyDescent="0.25">
      <c r="BC2116"/>
    </row>
    <row r="2117" spans="55:55" x14ac:dyDescent="0.25">
      <c r="BC2117"/>
    </row>
    <row r="2118" spans="55:55" x14ac:dyDescent="0.25">
      <c r="BC2118"/>
    </row>
    <row r="2119" spans="55:55" x14ac:dyDescent="0.25">
      <c r="BC2119"/>
    </row>
    <row r="2120" spans="55:55" x14ac:dyDescent="0.25">
      <c r="BC2120"/>
    </row>
    <row r="2121" spans="55:55" x14ac:dyDescent="0.25">
      <c r="BC2121"/>
    </row>
    <row r="2122" spans="55:55" x14ac:dyDescent="0.25">
      <c r="BC2122"/>
    </row>
    <row r="2123" spans="55:55" x14ac:dyDescent="0.25">
      <c r="BC2123"/>
    </row>
    <row r="2124" spans="55:55" x14ac:dyDescent="0.25">
      <c r="BC2124"/>
    </row>
    <row r="2125" spans="55:55" x14ac:dyDescent="0.25">
      <c r="BC2125"/>
    </row>
    <row r="2126" spans="55:55" x14ac:dyDescent="0.25">
      <c r="BC2126"/>
    </row>
    <row r="2127" spans="55:55" x14ac:dyDescent="0.25">
      <c r="BC2127"/>
    </row>
    <row r="2128" spans="55:55" x14ac:dyDescent="0.25">
      <c r="BC2128"/>
    </row>
    <row r="2129" spans="55:55" x14ac:dyDescent="0.25">
      <c r="BC2129"/>
    </row>
    <row r="2130" spans="55:55" x14ac:dyDescent="0.25">
      <c r="BC2130"/>
    </row>
    <row r="2131" spans="55:55" x14ac:dyDescent="0.25">
      <c r="BC2131"/>
    </row>
    <row r="2132" spans="55:55" x14ac:dyDescent="0.25">
      <c r="BC2132"/>
    </row>
    <row r="2133" spans="55:55" x14ac:dyDescent="0.25">
      <c r="BC2133"/>
    </row>
    <row r="2134" spans="55:55" x14ac:dyDescent="0.25">
      <c r="BC2134"/>
    </row>
    <row r="2135" spans="55:55" x14ac:dyDescent="0.25">
      <c r="BC2135"/>
    </row>
    <row r="2136" spans="55:55" x14ac:dyDescent="0.25">
      <c r="BC2136"/>
    </row>
    <row r="2137" spans="55:55" x14ac:dyDescent="0.25">
      <c r="BC2137"/>
    </row>
    <row r="2138" spans="55:55" x14ac:dyDescent="0.25">
      <c r="BC2138"/>
    </row>
    <row r="2139" spans="55:55" x14ac:dyDescent="0.25">
      <c r="BC2139"/>
    </row>
    <row r="2140" spans="55:55" x14ac:dyDescent="0.25">
      <c r="BC2140"/>
    </row>
    <row r="2141" spans="55:55" x14ac:dyDescent="0.25">
      <c r="BC2141"/>
    </row>
    <row r="2142" spans="55:55" x14ac:dyDescent="0.25">
      <c r="BC2142"/>
    </row>
    <row r="2143" spans="55:55" x14ac:dyDescent="0.25">
      <c r="BC2143"/>
    </row>
    <row r="2144" spans="55:55" x14ac:dyDescent="0.25">
      <c r="BC2144"/>
    </row>
    <row r="2145" spans="55:55" x14ac:dyDescent="0.25">
      <c r="BC2145"/>
    </row>
    <row r="2146" spans="55:55" x14ac:dyDescent="0.25">
      <c r="BC2146"/>
    </row>
    <row r="2147" spans="55:55" x14ac:dyDescent="0.25">
      <c r="BC2147"/>
    </row>
    <row r="2148" spans="55:55" x14ac:dyDescent="0.25">
      <c r="BC2148"/>
    </row>
    <row r="2149" spans="55:55" x14ac:dyDescent="0.25">
      <c r="BC2149"/>
    </row>
    <row r="2150" spans="55:55" x14ac:dyDescent="0.25">
      <c r="BC2150"/>
    </row>
    <row r="2151" spans="55:55" x14ac:dyDescent="0.25">
      <c r="BC2151"/>
    </row>
    <row r="2152" spans="55:55" x14ac:dyDescent="0.25">
      <c r="BC2152"/>
    </row>
    <row r="2153" spans="55:55" x14ac:dyDescent="0.25">
      <c r="BC2153"/>
    </row>
    <row r="2154" spans="55:55" x14ac:dyDescent="0.25">
      <c r="BC2154"/>
    </row>
    <row r="2155" spans="55:55" x14ac:dyDescent="0.25">
      <c r="BC2155"/>
    </row>
    <row r="2156" spans="55:55" x14ac:dyDescent="0.25">
      <c r="BC2156"/>
    </row>
    <row r="2157" spans="55:55" x14ac:dyDescent="0.25">
      <c r="BC2157"/>
    </row>
    <row r="2158" spans="55:55" x14ac:dyDescent="0.25">
      <c r="BC2158"/>
    </row>
    <row r="2159" spans="55:55" x14ac:dyDescent="0.25">
      <c r="BC2159"/>
    </row>
    <row r="2160" spans="55:55" x14ac:dyDescent="0.25">
      <c r="BC2160"/>
    </row>
    <row r="2161" spans="55:55" x14ac:dyDescent="0.25">
      <c r="BC2161"/>
    </row>
    <row r="2162" spans="55:55" x14ac:dyDescent="0.25">
      <c r="BC2162"/>
    </row>
    <row r="2163" spans="55:55" x14ac:dyDescent="0.25">
      <c r="BC2163"/>
    </row>
    <row r="2164" spans="55:55" x14ac:dyDescent="0.25">
      <c r="BC2164"/>
    </row>
    <row r="2165" spans="55:55" x14ac:dyDescent="0.25">
      <c r="BC2165"/>
    </row>
    <row r="2166" spans="55:55" x14ac:dyDescent="0.25">
      <c r="BC2166"/>
    </row>
    <row r="2167" spans="55:55" x14ac:dyDescent="0.25">
      <c r="BC2167"/>
    </row>
    <row r="2168" spans="55:55" x14ac:dyDescent="0.25">
      <c r="BC2168"/>
    </row>
    <row r="2169" spans="55:55" x14ac:dyDescent="0.25">
      <c r="BC2169"/>
    </row>
    <row r="2170" spans="55:55" x14ac:dyDescent="0.25">
      <c r="BC2170"/>
    </row>
    <row r="2171" spans="55:55" x14ac:dyDescent="0.25">
      <c r="BC2171"/>
    </row>
    <row r="2172" spans="55:55" x14ac:dyDescent="0.25">
      <c r="BC2172"/>
    </row>
    <row r="2173" spans="55:55" x14ac:dyDescent="0.25">
      <c r="BC2173"/>
    </row>
    <row r="2174" spans="55:55" x14ac:dyDescent="0.25">
      <c r="BC2174"/>
    </row>
    <row r="2175" spans="55:55" x14ac:dyDescent="0.25">
      <c r="BC2175"/>
    </row>
    <row r="2176" spans="55:55" x14ac:dyDescent="0.25">
      <c r="BC2176"/>
    </row>
    <row r="2177" spans="55:55" x14ac:dyDescent="0.25">
      <c r="BC2177"/>
    </row>
    <row r="2178" spans="55:55" x14ac:dyDescent="0.25">
      <c r="BC2178"/>
    </row>
    <row r="2179" spans="55:55" x14ac:dyDescent="0.25">
      <c r="BC2179"/>
    </row>
    <row r="2180" spans="55:55" x14ac:dyDescent="0.25">
      <c r="BC2180"/>
    </row>
    <row r="2181" spans="55:55" x14ac:dyDescent="0.25">
      <c r="BC2181"/>
    </row>
    <row r="2182" spans="55:55" x14ac:dyDescent="0.25">
      <c r="BC2182"/>
    </row>
    <row r="2183" spans="55:55" x14ac:dyDescent="0.25">
      <c r="BC2183"/>
    </row>
    <row r="2184" spans="55:55" x14ac:dyDescent="0.25">
      <c r="BC2184"/>
    </row>
    <row r="2185" spans="55:55" x14ac:dyDescent="0.25">
      <c r="BC2185"/>
    </row>
    <row r="2186" spans="55:55" x14ac:dyDescent="0.25">
      <c r="BC2186"/>
    </row>
    <row r="2187" spans="55:55" x14ac:dyDescent="0.25">
      <c r="BC2187"/>
    </row>
    <row r="2188" spans="55:55" x14ac:dyDescent="0.25">
      <c r="BC2188"/>
    </row>
    <row r="2189" spans="55:55" x14ac:dyDescent="0.25">
      <c r="BC2189"/>
    </row>
    <row r="2190" spans="55:55" x14ac:dyDescent="0.25">
      <c r="BC2190"/>
    </row>
    <row r="2191" spans="55:55" x14ac:dyDescent="0.25">
      <c r="BC2191"/>
    </row>
    <row r="2192" spans="55:55" x14ac:dyDescent="0.25">
      <c r="BC2192"/>
    </row>
    <row r="2193" spans="55:55" x14ac:dyDescent="0.25">
      <c r="BC2193"/>
    </row>
    <row r="2194" spans="55:55" x14ac:dyDescent="0.25">
      <c r="BC2194"/>
    </row>
    <row r="2195" spans="55:55" x14ac:dyDescent="0.25">
      <c r="BC2195"/>
    </row>
    <row r="2196" spans="55:55" x14ac:dyDescent="0.25">
      <c r="BC2196"/>
    </row>
    <row r="2197" spans="55:55" x14ac:dyDescent="0.25">
      <c r="BC2197"/>
    </row>
    <row r="2198" spans="55:55" x14ac:dyDescent="0.25">
      <c r="BC2198"/>
    </row>
    <row r="2199" spans="55:55" x14ac:dyDescent="0.25">
      <c r="BC2199"/>
    </row>
    <row r="2200" spans="55:55" x14ac:dyDescent="0.25">
      <c r="BC2200"/>
    </row>
    <row r="2201" spans="55:55" x14ac:dyDescent="0.25">
      <c r="BC2201"/>
    </row>
    <row r="2202" spans="55:55" x14ac:dyDescent="0.25">
      <c r="BC2202"/>
    </row>
    <row r="2203" spans="55:55" x14ac:dyDescent="0.25">
      <c r="BC2203"/>
    </row>
    <row r="2204" spans="55:55" x14ac:dyDescent="0.25">
      <c r="BC2204"/>
    </row>
    <row r="2205" spans="55:55" x14ac:dyDescent="0.25">
      <c r="BC2205"/>
    </row>
    <row r="2206" spans="55:55" x14ac:dyDescent="0.25">
      <c r="BC2206"/>
    </row>
    <row r="2207" spans="55:55" x14ac:dyDescent="0.25">
      <c r="BC2207"/>
    </row>
    <row r="2208" spans="55:55" x14ac:dyDescent="0.25">
      <c r="BC2208"/>
    </row>
    <row r="2209" spans="55:55" x14ac:dyDescent="0.25">
      <c r="BC2209"/>
    </row>
    <row r="2210" spans="55:55" x14ac:dyDescent="0.25">
      <c r="BC2210"/>
    </row>
    <row r="2211" spans="55:55" x14ac:dyDescent="0.25">
      <c r="BC2211"/>
    </row>
    <row r="2212" spans="55:55" x14ac:dyDescent="0.25">
      <c r="BC2212"/>
    </row>
    <row r="2213" spans="55:55" x14ac:dyDescent="0.25">
      <c r="BC2213"/>
    </row>
    <row r="2214" spans="55:55" x14ac:dyDescent="0.25">
      <c r="BC2214"/>
    </row>
    <row r="2215" spans="55:55" x14ac:dyDescent="0.25">
      <c r="BC2215"/>
    </row>
    <row r="2216" spans="55:55" x14ac:dyDescent="0.25">
      <c r="BC2216"/>
    </row>
    <row r="2217" spans="55:55" x14ac:dyDescent="0.25">
      <c r="BC2217"/>
    </row>
    <row r="2218" spans="55:55" x14ac:dyDescent="0.25">
      <c r="BC2218"/>
    </row>
    <row r="2219" spans="55:55" x14ac:dyDescent="0.25">
      <c r="BC2219"/>
    </row>
    <row r="2220" spans="55:55" x14ac:dyDescent="0.25">
      <c r="BC2220"/>
    </row>
    <row r="2221" spans="55:55" x14ac:dyDescent="0.25">
      <c r="BC2221"/>
    </row>
    <row r="2222" spans="55:55" x14ac:dyDescent="0.25">
      <c r="BC2222"/>
    </row>
    <row r="2223" spans="55:55" x14ac:dyDescent="0.25">
      <c r="BC2223"/>
    </row>
    <row r="2224" spans="55:55" x14ac:dyDescent="0.25">
      <c r="BC2224"/>
    </row>
    <row r="2225" spans="55:55" x14ac:dyDescent="0.25">
      <c r="BC2225"/>
    </row>
    <row r="2226" spans="55:55" x14ac:dyDescent="0.25">
      <c r="BC2226"/>
    </row>
    <row r="2227" spans="55:55" x14ac:dyDescent="0.25">
      <c r="BC2227"/>
    </row>
    <row r="2228" spans="55:55" x14ac:dyDescent="0.25">
      <c r="BC2228"/>
    </row>
    <row r="2229" spans="55:55" x14ac:dyDescent="0.25">
      <c r="BC2229"/>
    </row>
    <row r="2230" spans="55:55" x14ac:dyDescent="0.25">
      <c r="BC2230"/>
    </row>
    <row r="2231" spans="55:55" x14ac:dyDescent="0.25">
      <c r="BC2231"/>
    </row>
    <row r="2232" spans="55:55" x14ac:dyDescent="0.25">
      <c r="BC2232"/>
    </row>
    <row r="2233" spans="55:55" x14ac:dyDescent="0.25">
      <c r="BC2233"/>
    </row>
    <row r="2234" spans="55:55" x14ac:dyDescent="0.25">
      <c r="BC2234"/>
    </row>
    <row r="2235" spans="55:55" x14ac:dyDescent="0.25">
      <c r="BC2235"/>
    </row>
    <row r="2236" spans="55:55" x14ac:dyDescent="0.25">
      <c r="BC2236"/>
    </row>
    <row r="2237" spans="55:55" x14ac:dyDescent="0.25">
      <c r="BC2237"/>
    </row>
    <row r="2238" spans="55:55" x14ac:dyDescent="0.25">
      <c r="BC2238"/>
    </row>
    <row r="2239" spans="55:55" x14ac:dyDescent="0.25">
      <c r="BC2239"/>
    </row>
    <row r="2240" spans="55:55" x14ac:dyDescent="0.25">
      <c r="BC2240"/>
    </row>
    <row r="2241" spans="55:55" x14ac:dyDescent="0.25">
      <c r="BC2241"/>
    </row>
    <row r="2242" spans="55:55" x14ac:dyDescent="0.25">
      <c r="BC2242"/>
    </row>
    <row r="2243" spans="55:55" x14ac:dyDescent="0.25">
      <c r="BC2243"/>
    </row>
    <row r="2244" spans="55:55" x14ac:dyDescent="0.25">
      <c r="BC2244"/>
    </row>
    <row r="2245" spans="55:55" x14ac:dyDescent="0.25">
      <c r="BC2245"/>
    </row>
    <row r="2246" spans="55:55" x14ac:dyDescent="0.25">
      <c r="BC2246"/>
    </row>
    <row r="2247" spans="55:55" x14ac:dyDescent="0.25">
      <c r="BC2247"/>
    </row>
    <row r="2248" spans="55:55" x14ac:dyDescent="0.25">
      <c r="BC2248"/>
    </row>
    <row r="2249" spans="55:55" x14ac:dyDescent="0.25">
      <c r="BC2249"/>
    </row>
    <row r="2250" spans="55:55" x14ac:dyDescent="0.25">
      <c r="BC2250"/>
    </row>
    <row r="2251" spans="55:55" x14ac:dyDescent="0.25">
      <c r="BC2251"/>
    </row>
    <row r="2252" spans="55:55" x14ac:dyDescent="0.25">
      <c r="BC2252"/>
    </row>
    <row r="2253" spans="55:55" x14ac:dyDescent="0.25">
      <c r="BC2253"/>
    </row>
    <row r="2254" spans="55:55" x14ac:dyDescent="0.25">
      <c r="BC2254"/>
    </row>
    <row r="2255" spans="55:55" x14ac:dyDescent="0.25">
      <c r="BC2255"/>
    </row>
    <row r="2256" spans="55:55" x14ac:dyDescent="0.25">
      <c r="BC2256"/>
    </row>
    <row r="2257" spans="55:55" x14ac:dyDescent="0.25">
      <c r="BC2257"/>
    </row>
    <row r="2258" spans="55:55" x14ac:dyDescent="0.25">
      <c r="BC2258"/>
    </row>
    <row r="2259" spans="55:55" x14ac:dyDescent="0.25">
      <c r="BC2259"/>
    </row>
    <row r="2260" spans="55:55" x14ac:dyDescent="0.25">
      <c r="BC2260"/>
    </row>
    <row r="2261" spans="55:55" x14ac:dyDescent="0.25">
      <c r="BC2261"/>
    </row>
    <row r="2262" spans="55:55" x14ac:dyDescent="0.25">
      <c r="BC2262"/>
    </row>
    <row r="2263" spans="55:55" x14ac:dyDescent="0.25">
      <c r="BC2263"/>
    </row>
    <row r="2264" spans="55:55" x14ac:dyDescent="0.25">
      <c r="BC2264"/>
    </row>
    <row r="2265" spans="55:55" x14ac:dyDescent="0.25">
      <c r="BC2265"/>
    </row>
    <row r="2266" spans="55:55" x14ac:dyDescent="0.25">
      <c r="BC2266"/>
    </row>
    <row r="2267" spans="55:55" x14ac:dyDescent="0.25">
      <c r="BC2267"/>
    </row>
    <row r="2268" spans="55:55" x14ac:dyDescent="0.25">
      <c r="BC2268"/>
    </row>
    <row r="2269" spans="55:55" x14ac:dyDescent="0.25">
      <c r="BC2269"/>
    </row>
    <row r="2270" spans="55:55" x14ac:dyDescent="0.25">
      <c r="BC2270"/>
    </row>
    <row r="2271" spans="55:55" x14ac:dyDescent="0.25">
      <c r="BC2271"/>
    </row>
    <row r="2272" spans="55:55" x14ac:dyDescent="0.25">
      <c r="BC2272"/>
    </row>
    <row r="2273" spans="55:55" x14ac:dyDescent="0.25">
      <c r="BC2273"/>
    </row>
    <row r="2274" spans="55:55" x14ac:dyDescent="0.25">
      <c r="BC2274"/>
    </row>
    <row r="2275" spans="55:55" x14ac:dyDescent="0.25">
      <c r="BC2275"/>
    </row>
    <row r="2276" spans="55:55" x14ac:dyDescent="0.25">
      <c r="BC2276"/>
    </row>
    <row r="2277" spans="55:55" x14ac:dyDescent="0.25">
      <c r="BC2277"/>
    </row>
    <row r="2278" spans="55:55" x14ac:dyDescent="0.25">
      <c r="BC2278"/>
    </row>
    <row r="2279" spans="55:55" x14ac:dyDescent="0.25">
      <c r="BC2279"/>
    </row>
    <row r="2280" spans="55:55" x14ac:dyDescent="0.25">
      <c r="BC2280"/>
    </row>
    <row r="2281" spans="55:55" x14ac:dyDescent="0.25">
      <c r="BC2281"/>
    </row>
    <row r="2282" spans="55:55" x14ac:dyDescent="0.25">
      <c r="BC2282"/>
    </row>
    <row r="2283" spans="55:55" x14ac:dyDescent="0.25">
      <c r="BC2283"/>
    </row>
    <row r="2284" spans="55:55" x14ac:dyDescent="0.25">
      <c r="BC2284"/>
    </row>
    <row r="2285" spans="55:55" x14ac:dyDescent="0.25">
      <c r="BC2285"/>
    </row>
    <row r="2286" spans="55:55" x14ac:dyDescent="0.25">
      <c r="BC2286"/>
    </row>
    <row r="2287" spans="55:55" x14ac:dyDescent="0.25">
      <c r="BC2287"/>
    </row>
    <row r="2288" spans="55:55" x14ac:dyDescent="0.25">
      <c r="BC2288"/>
    </row>
    <row r="2289" spans="55:55" x14ac:dyDescent="0.25">
      <c r="BC2289"/>
    </row>
    <row r="2290" spans="55:55" x14ac:dyDescent="0.25">
      <c r="BC2290"/>
    </row>
    <row r="2291" spans="55:55" x14ac:dyDescent="0.25">
      <c r="BC2291"/>
    </row>
    <row r="2292" spans="55:55" x14ac:dyDescent="0.25">
      <c r="BC2292"/>
    </row>
    <row r="2293" spans="55:55" x14ac:dyDescent="0.25">
      <c r="BC2293"/>
    </row>
    <row r="2294" spans="55:55" x14ac:dyDescent="0.25">
      <c r="BC2294"/>
    </row>
    <row r="2295" spans="55:55" x14ac:dyDescent="0.25">
      <c r="BC2295"/>
    </row>
    <row r="2296" spans="55:55" x14ac:dyDescent="0.25">
      <c r="BC2296"/>
    </row>
    <row r="2297" spans="55:55" x14ac:dyDescent="0.25">
      <c r="BC2297"/>
    </row>
    <row r="2298" spans="55:55" x14ac:dyDescent="0.25">
      <c r="BC2298"/>
    </row>
    <row r="2299" spans="55:55" x14ac:dyDescent="0.25">
      <c r="BC2299"/>
    </row>
    <row r="2300" spans="55:55" x14ac:dyDescent="0.25">
      <c r="BC2300"/>
    </row>
    <row r="2301" spans="55:55" x14ac:dyDescent="0.25">
      <c r="BC2301"/>
    </row>
    <row r="2302" spans="55:55" x14ac:dyDescent="0.25">
      <c r="BC2302"/>
    </row>
    <row r="2303" spans="55:55" x14ac:dyDescent="0.25">
      <c r="BC2303"/>
    </row>
    <row r="2304" spans="55:55" x14ac:dyDescent="0.25">
      <c r="BC2304"/>
    </row>
    <row r="2305" spans="55:55" x14ac:dyDescent="0.25">
      <c r="BC2305"/>
    </row>
    <row r="2306" spans="55:55" x14ac:dyDescent="0.25">
      <c r="BC2306"/>
    </row>
    <row r="2307" spans="55:55" x14ac:dyDescent="0.25">
      <c r="BC2307"/>
    </row>
    <row r="2308" spans="55:55" x14ac:dyDescent="0.25">
      <c r="BC2308"/>
    </row>
    <row r="2309" spans="55:55" x14ac:dyDescent="0.25">
      <c r="BC2309"/>
    </row>
    <row r="2310" spans="55:55" x14ac:dyDescent="0.25">
      <c r="BC2310"/>
    </row>
    <row r="2311" spans="55:55" x14ac:dyDescent="0.25">
      <c r="BC2311"/>
    </row>
    <row r="2312" spans="55:55" x14ac:dyDescent="0.25">
      <c r="BC2312"/>
    </row>
    <row r="2313" spans="55:55" x14ac:dyDescent="0.25">
      <c r="BC2313"/>
    </row>
    <row r="2314" spans="55:55" x14ac:dyDescent="0.25">
      <c r="BC2314"/>
    </row>
    <row r="2315" spans="55:55" x14ac:dyDescent="0.25">
      <c r="BC2315"/>
    </row>
    <row r="2316" spans="55:55" x14ac:dyDescent="0.25">
      <c r="BC2316"/>
    </row>
    <row r="2317" spans="55:55" x14ac:dyDescent="0.25">
      <c r="BC2317"/>
    </row>
    <row r="2318" spans="55:55" x14ac:dyDescent="0.25">
      <c r="BC2318"/>
    </row>
    <row r="2319" spans="55:55" x14ac:dyDescent="0.25">
      <c r="BC2319"/>
    </row>
    <row r="2320" spans="55:55" x14ac:dyDescent="0.25">
      <c r="BC2320"/>
    </row>
    <row r="2321" spans="55:55" x14ac:dyDescent="0.25">
      <c r="BC2321"/>
    </row>
    <row r="2322" spans="55:55" x14ac:dyDescent="0.25">
      <c r="BC2322"/>
    </row>
    <row r="2323" spans="55:55" x14ac:dyDescent="0.25">
      <c r="BC2323"/>
    </row>
    <row r="2324" spans="55:55" x14ac:dyDescent="0.25">
      <c r="BC2324"/>
    </row>
    <row r="2325" spans="55:55" x14ac:dyDescent="0.25">
      <c r="BC2325"/>
    </row>
    <row r="2326" spans="55:55" x14ac:dyDescent="0.25">
      <c r="BC2326"/>
    </row>
    <row r="2327" spans="55:55" x14ac:dyDescent="0.25">
      <c r="BC2327"/>
    </row>
    <row r="2328" spans="55:55" x14ac:dyDescent="0.25">
      <c r="BC2328"/>
    </row>
    <row r="2329" spans="55:55" x14ac:dyDescent="0.25">
      <c r="BC2329"/>
    </row>
    <row r="2330" spans="55:55" x14ac:dyDescent="0.25">
      <c r="BC2330"/>
    </row>
    <row r="2331" spans="55:55" x14ac:dyDescent="0.25">
      <c r="BC2331"/>
    </row>
    <row r="2332" spans="55:55" x14ac:dyDescent="0.25">
      <c r="BC2332"/>
    </row>
    <row r="2333" spans="55:55" x14ac:dyDescent="0.25">
      <c r="BC2333"/>
    </row>
    <row r="2334" spans="55:55" x14ac:dyDescent="0.25">
      <c r="BC2334"/>
    </row>
    <row r="2335" spans="55:55" x14ac:dyDescent="0.25">
      <c r="BC2335"/>
    </row>
    <row r="2336" spans="55:55" x14ac:dyDescent="0.25">
      <c r="BC2336"/>
    </row>
    <row r="2337" spans="55:55" x14ac:dyDescent="0.25">
      <c r="BC2337"/>
    </row>
    <row r="2338" spans="55:55" x14ac:dyDescent="0.25">
      <c r="BC2338"/>
    </row>
    <row r="2339" spans="55:55" x14ac:dyDescent="0.25">
      <c r="BC2339"/>
    </row>
    <row r="2340" spans="55:55" x14ac:dyDescent="0.25">
      <c r="BC2340"/>
    </row>
    <row r="2341" spans="55:55" x14ac:dyDescent="0.25">
      <c r="BC2341"/>
    </row>
    <row r="2342" spans="55:55" x14ac:dyDescent="0.25">
      <c r="BC2342"/>
    </row>
    <row r="2343" spans="55:55" x14ac:dyDescent="0.25">
      <c r="BC2343"/>
    </row>
    <row r="2344" spans="55:55" x14ac:dyDescent="0.25">
      <c r="BC2344"/>
    </row>
    <row r="2345" spans="55:55" x14ac:dyDescent="0.25">
      <c r="BC2345"/>
    </row>
    <row r="2346" spans="55:55" x14ac:dyDescent="0.25">
      <c r="BC2346"/>
    </row>
    <row r="2347" spans="55:55" x14ac:dyDescent="0.25">
      <c r="BC2347"/>
    </row>
    <row r="2348" spans="55:55" x14ac:dyDescent="0.25">
      <c r="BC2348"/>
    </row>
    <row r="2349" spans="55:55" x14ac:dyDescent="0.25">
      <c r="BC2349"/>
    </row>
    <row r="2350" spans="55:55" x14ac:dyDescent="0.25">
      <c r="BC2350"/>
    </row>
    <row r="2351" spans="55:55" x14ac:dyDescent="0.25">
      <c r="BC2351"/>
    </row>
    <row r="2352" spans="55:55" x14ac:dyDescent="0.25">
      <c r="BC2352"/>
    </row>
    <row r="2353" spans="55:55" x14ac:dyDescent="0.25">
      <c r="BC2353"/>
    </row>
    <row r="2354" spans="55:55" x14ac:dyDescent="0.25">
      <c r="BC2354"/>
    </row>
    <row r="2355" spans="55:55" x14ac:dyDescent="0.25">
      <c r="BC2355"/>
    </row>
    <row r="2356" spans="55:55" x14ac:dyDescent="0.25">
      <c r="BC2356"/>
    </row>
    <row r="2357" spans="55:55" x14ac:dyDescent="0.25">
      <c r="BC2357"/>
    </row>
    <row r="2358" spans="55:55" x14ac:dyDescent="0.25">
      <c r="BC2358"/>
    </row>
    <row r="2359" spans="55:55" x14ac:dyDescent="0.25">
      <c r="BC2359"/>
    </row>
    <row r="2360" spans="55:55" x14ac:dyDescent="0.25">
      <c r="BC2360"/>
    </row>
    <row r="2361" spans="55:55" x14ac:dyDescent="0.25">
      <c r="BC2361"/>
    </row>
    <row r="2362" spans="55:55" x14ac:dyDescent="0.25">
      <c r="BC2362"/>
    </row>
    <row r="2363" spans="55:55" x14ac:dyDescent="0.25">
      <c r="BC2363"/>
    </row>
    <row r="2364" spans="55:55" x14ac:dyDescent="0.25">
      <c r="BC2364"/>
    </row>
    <row r="2365" spans="55:55" x14ac:dyDescent="0.25">
      <c r="BC2365"/>
    </row>
    <row r="2366" spans="55:55" x14ac:dyDescent="0.25">
      <c r="BC2366"/>
    </row>
    <row r="2367" spans="55:55" x14ac:dyDescent="0.25">
      <c r="BC2367"/>
    </row>
    <row r="2368" spans="55:55" x14ac:dyDescent="0.25">
      <c r="BC2368"/>
    </row>
    <row r="2369" spans="55:55" x14ac:dyDescent="0.25">
      <c r="BC2369"/>
    </row>
    <row r="2370" spans="55:55" x14ac:dyDescent="0.25">
      <c r="BC2370"/>
    </row>
    <row r="2371" spans="55:55" x14ac:dyDescent="0.25">
      <c r="BC2371"/>
    </row>
    <row r="2372" spans="55:55" x14ac:dyDescent="0.25">
      <c r="BC2372"/>
    </row>
    <row r="2373" spans="55:55" x14ac:dyDescent="0.25">
      <c r="BC2373"/>
    </row>
    <row r="2374" spans="55:55" x14ac:dyDescent="0.25">
      <c r="BC2374"/>
    </row>
    <row r="2375" spans="55:55" x14ac:dyDescent="0.25">
      <c r="BC2375"/>
    </row>
    <row r="2376" spans="55:55" x14ac:dyDescent="0.25">
      <c r="BC2376"/>
    </row>
    <row r="2377" spans="55:55" x14ac:dyDescent="0.25">
      <c r="BC2377"/>
    </row>
    <row r="2378" spans="55:55" x14ac:dyDescent="0.25">
      <c r="BC2378"/>
    </row>
    <row r="2379" spans="55:55" x14ac:dyDescent="0.25">
      <c r="BC2379"/>
    </row>
    <row r="2380" spans="55:55" x14ac:dyDescent="0.25">
      <c r="BC2380"/>
    </row>
    <row r="2381" spans="55:55" x14ac:dyDescent="0.25">
      <c r="BC2381"/>
    </row>
    <row r="2382" spans="55:55" x14ac:dyDescent="0.25">
      <c r="BC2382"/>
    </row>
    <row r="2383" spans="55:55" x14ac:dyDescent="0.25">
      <c r="BC2383"/>
    </row>
    <row r="2384" spans="55:55" x14ac:dyDescent="0.25">
      <c r="BC2384"/>
    </row>
    <row r="2385" spans="55:55" x14ac:dyDescent="0.25">
      <c r="BC2385"/>
    </row>
    <row r="2386" spans="55:55" x14ac:dyDescent="0.25">
      <c r="BC2386"/>
    </row>
    <row r="2387" spans="55:55" x14ac:dyDescent="0.25">
      <c r="BC2387"/>
    </row>
    <row r="2388" spans="55:55" x14ac:dyDescent="0.25">
      <c r="BC2388"/>
    </row>
    <row r="2389" spans="55:55" x14ac:dyDescent="0.25">
      <c r="BC2389"/>
    </row>
    <row r="2390" spans="55:55" x14ac:dyDescent="0.25">
      <c r="BC2390"/>
    </row>
    <row r="2391" spans="55:55" x14ac:dyDescent="0.25">
      <c r="BC2391"/>
    </row>
    <row r="2392" spans="55:55" x14ac:dyDescent="0.25">
      <c r="BC2392"/>
    </row>
    <row r="2393" spans="55:55" x14ac:dyDescent="0.25">
      <c r="BC2393"/>
    </row>
    <row r="2394" spans="55:55" x14ac:dyDescent="0.25">
      <c r="BC2394"/>
    </row>
    <row r="2395" spans="55:55" x14ac:dyDescent="0.25">
      <c r="BC2395"/>
    </row>
    <row r="2396" spans="55:55" x14ac:dyDescent="0.25">
      <c r="BC2396"/>
    </row>
    <row r="2397" spans="55:55" x14ac:dyDescent="0.25">
      <c r="BC2397"/>
    </row>
    <row r="2398" spans="55:55" x14ac:dyDescent="0.25">
      <c r="BC2398"/>
    </row>
    <row r="2399" spans="55:55" x14ac:dyDescent="0.25">
      <c r="BC2399"/>
    </row>
    <row r="2400" spans="55:55" x14ac:dyDescent="0.25">
      <c r="BC2400"/>
    </row>
    <row r="2401" spans="55:55" x14ac:dyDescent="0.25">
      <c r="BC2401"/>
    </row>
    <row r="2402" spans="55:55" x14ac:dyDescent="0.25">
      <c r="BC2402"/>
    </row>
    <row r="2403" spans="55:55" x14ac:dyDescent="0.25">
      <c r="BC2403"/>
    </row>
    <row r="2404" spans="55:55" x14ac:dyDescent="0.25">
      <c r="BC2404"/>
    </row>
    <row r="2405" spans="55:55" x14ac:dyDescent="0.25">
      <c r="BC2405"/>
    </row>
    <row r="2406" spans="55:55" x14ac:dyDescent="0.25">
      <c r="BC2406"/>
    </row>
    <row r="2407" spans="55:55" x14ac:dyDescent="0.25">
      <c r="BC2407"/>
    </row>
    <row r="2408" spans="55:55" x14ac:dyDescent="0.25">
      <c r="BC2408"/>
    </row>
    <row r="2409" spans="55:55" x14ac:dyDescent="0.25">
      <c r="BC2409"/>
    </row>
    <row r="2410" spans="55:55" x14ac:dyDescent="0.25">
      <c r="BC2410"/>
    </row>
    <row r="2411" spans="55:55" x14ac:dyDescent="0.25">
      <c r="BC2411"/>
    </row>
    <row r="2412" spans="55:55" x14ac:dyDescent="0.25">
      <c r="BC2412"/>
    </row>
    <row r="2413" spans="55:55" x14ac:dyDescent="0.25">
      <c r="BC2413"/>
    </row>
    <row r="2414" spans="55:55" x14ac:dyDescent="0.25">
      <c r="BC2414"/>
    </row>
    <row r="2415" spans="55:55" x14ac:dyDescent="0.25">
      <c r="BC2415"/>
    </row>
    <row r="2416" spans="55:55" x14ac:dyDescent="0.25">
      <c r="BC2416"/>
    </row>
    <row r="2417" spans="55:55" x14ac:dyDescent="0.25">
      <c r="BC2417"/>
    </row>
    <row r="2418" spans="55:55" x14ac:dyDescent="0.25">
      <c r="BC2418"/>
    </row>
    <row r="2419" spans="55:55" x14ac:dyDescent="0.25">
      <c r="BC2419"/>
    </row>
    <row r="2420" spans="55:55" x14ac:dyDescent="0.25">
      <c r="BC2420"/>
    </row>
    <row r="2421" spans="55:55" x14ac:dyDescent="0.25">
      <c r="BC2421"/>
    </row>
    <row r="2422" spans="55:55" x14ac:dyDescent="0.25">
      <c r="BC2422"/>
    </row>
    <row r="2423" spans="55:55" x14ac:dyDescent="0.25">
      <c r="BC2423"/>
    </row>
    <row r="2424" spans="55:55" x14ac:dyDescent="0.25">
      <c r="BC2424"/>
    </row>
    <row r="2425" spans="55:55" x14ac:dyDescent="0.25">
      <c r="BC2425"/>
    </row>
    <row r="2426" spans="55:55" x14ac:dyDescent="0.25">
      <c r="BC2426"/>
    </row>
    <row r="2427" spans="55:55" x14ac:dyDescent="0.25">
      <c r="BC2427"/>
    </row>
    <row r="2428" spans="55:55" x14ac:dyDescent="0.25">
      <c r="BC2428"/>
    </row>
    <row r="2429" spans="55:55" x14ac:dyDescent="0.25">
      <c r="BC2429"/>
    </row>
    <row r="2430" spans="55:55" x14ac:dyDescent="0.25">
      <c r="BC2430"/>
    </row>
    <row r="2431" spans="55:55" x14ac:dyDescent="0.25">
      <c r="BC2431"/>
    </row>
    <row r="2432" spans="55:55" x14ac:dyDescent="0.25">
      <c r="BC2432"/>
    </row>
    <row r="2433" spans="55:55" x14ac:dyDescent="0.25">
      <c r="BC2433"/>
    </row>
    <row r="2434" spans="55:55" x14ac:dyDescent="0.25">
      <c r="BC2434"/>
    </row>
    <row r="2435" spans="55:55" x14ac:dyDescent="0.25">
      <c r="BC2435"/>
    </row>
    <row r="2436" spans="55:55" x14ac:dyDescent="0.25">
      <c r="BC2436"/>
    </row>
    <row r="2437" spans="55:55" x14ac:dyDescent="0.25">
      <c r="BC2437"/>
    </row>
    <row r="2438" spans="55:55" x14ac:dyDescent="0.25">
      <c r="BC2438"/>
    </row>
    <row r="2439" spans="55:55" x14ac:dyDescent="0.25">
      <c r="BC2439"/>
    </row>
    <row r="2440" spans="55:55" x14ac:dyDescent="0.25">
      <c r="BC2440"/>
    </row>
    <row r="2441" spans="55:55" x14ac:dyDescent="0.25">
      <c r="BC2441"/>
    </row>
    <row r="2442" spans="55:55" x14ac:dyDescent="0.25">
      <c r="BC2442"/>
    </row>
    <row r="2443" spans="55:55" x14ac:dyDescent="0.25">
      <c r="BC2443"/>
    </row>
    <row r="2444" spans="55:55" x14ac:dyDescent="0.25">
      <c r="BC2444"/>
    </row>
    <row r="2445" spans="55:55" x14ac:dyDescent="0.25">
      <c r="BC2445"/>
    </row>
    <row r="2446" spans="55:55" x14ac:dyDescent="0.25">
      <c r="BC2446"/>
    </row>
    <row r="2447" spans="55:55" x14ac:dyDescent="0.25">
      <c r="BC2447"/>
    </row>
    <row r="2448" spans="55:55" x14ac:dyDescent="0.25">
      <c r="BC2448"/>
    </row>
    <row r="2449" spans="55:55" x14ac:dyDescent="0.25">
      <c r="BC2449"/>
    </row>
    <row r="2450" spans="55:55" x14ac:dyDescent="0.25">
      <c r="BC2450"/>
    </row>
    <row r="2451" spans="55:55" x14ac:dyDescent="0.25">
      <c r="BC2451"/>
    </row>
    <row r="2452" spans="55:55" x14ac:dyDescent="0.25">
      <c r="BC2452"/>
    </row>
    <row r="2453" spans="55:55" x14ac:dyDescent="0.25">
      <c r="BC2453"/>
    </row>
    <row r="2454" spans="55:55" x14ac:dyDescent="0.25">
      <c r="BC2454"/>
    </row>
    <row r="2455" spans="55:55" x14ac:dyDescent="0.25">
      <c r="BC2455"/>
    </row>
    <row r="2456" spans="55:55" x14ac:dyDescent="0.25">
      <c r="BC2456"/>
    </row>
    <row r="2457" spans="55:55" x14ac:dyDescent="0.25">
      <c r="BC2457"/>
    </row>
    <row r="2458" spans="55:55" x14ac:dyDescent="0.25">
      <c r="BC2458"/>
    </row>
    <row r="2459" spans="55:55" x14ac:dyDescent="0.25">
      <c r="BC2459"/>
    </row>
    <row r="2460" spans="55:55" x14ac:dyDescent="0.25">
      <c r="BC2460"/>
    </row>
    <row r="2461" spans="55:55" x14ac:dyDescent="0.25">
      <c r="BC2461"/>
    </row>
    <row r="2462" spans="55:55" x14ac:dyDescent="0.25">
      <c r="BC2462"/>
    </row>
    <row r="2463" spans="55:55" x14ac:dyDescent="0.25">
      <c r="BC2463"/>
    </row>
    <row r="2464" spans="55:55" x14ac:dyDescent="0.25">
      <c r="BC2464"/>
    </row>
    <row r="2465" spans="55:55" x14ac:dyDescent="0.25">
      <c r="BC2465"/>
    </row>
    <row r="2466" spans="55:55" x14ac:dyDescent="0.25">
      <c r="BC2466"/>
    </row>
    <row r="2467" spans="55:55" x14ac:dyDescent="0.25">
      <c r="BC2467"/>
    </row>
    <row r="2468" spans="55:55" x14ac:dyDescent="0.25">
      <c r="BC2468"/>
    </row>
    <row r="2469" spans="55:55" x14ac:dyDescent="0.25">
      <c r="BC2469"/>
    </row>
    <row r="2470" spans="55:55" x14ac:dyDescent="0.25">
      <c r="BC2470"/>
    </row>
    <row r="2471" spans="55:55" x14ac:dyDescent="0.25">
      <c r="BC2471"/>
    </row>
    <row r="2472" spans="55:55" x14ac:dyDescent="0.25">
      <c r="BC2472"/>
    </row>
    <row r="2473" spans="55:55" x14ac:dyDescent="0.25">
      <c r="BC2473"/>
    </row>
    <row r="2474" spans="55:55" x14ac:dyDescent="0.25">
      <c r="BC2474"/>
    </row>
    <row r="2475" spans="55:55" x14ac:dyDescent="0.25">
      <c r="BC2475"/>
    </row>
    <row r="2476" spans="55:55" x14ac:dyDescent="0.25">
      <c r="BC2476"/>
    </row>
    <row r="2477" spans="55:55" x14ac:dyDescent="0.25">
      <c r="BC2477"/>
    </row>
    <row r="2478" spans="55:55" x14ac:dyDescent="0.25">
      <c r="BC2478"/>
    </row>
    <row r="2479" spans="55:55" x14ac:dyDescent="0.25">
      <c r="BC2479"/>
    </row>
    <row r="2480" spans="55:55" x14ac:dyDescent="0.25">
      <c r="BC2480"/>
    </row>
    <row r="2481" spans="55:55" x14ac:dyDescent="0.25">
      <c r="BC2481"/>
    </row>
    <row r="2482" spans="55:55" x14ac:dyDescent="0.25">
      <c r="BC2482"/>
    </row>
    <row r="2483" spans="55:55" x14ac:dyDescent="0.25">
      <c r="BC2483"/>
    </row>
    <row r="2484" spans="55:55" x14ac:dyDescent="0.25">
      <c r="BC2484"/>
    </row>
    <row r="2485" spans="55:55" x14ac:dyDescent="0.25">
      <c r="BC2485"/>
    </row>
    <row r="2486" spans="55:55" x14ac:dyDescent="0.25">
      <c r="BC2486"/>
    </row>
    <row r="2487" spans="55:55" x14ac:dyDescent="0.25">
      <c r="BC2487"/>
    </row>
    <row r="2488" spans="55:55" x14ac:dyDescent="0.25">
      <c r="BC2488"/>
    </row>
    <row r="2489" spans="55:55" x14ac:dyDescent="0.25">
      <c r="BC2489"/>
    </row>
    <row r="2490" spans="55:55" x14ac:dyDescent="0.25">
      <c r="BC2490"/>
    </row>
    <row r="2491" spans="55:55" x14ac:dyDescent="0.25">
      <c r="BC2491"/>
    </row>
    <row r="2492" spans="55:55" x14ac:dyDescent="0.25">
      <c r="BC2492"/>
    </row>
    <row r="2493" spans="55:55" x14ac:dyDescent="0.25">
      <c r="BC2493"/>
    </row>
    <row r="2494" spans="55:55" x14ac:dyDescent="0.25">
      <c r="BC2494"/>
    </row>
    <row r="2495" spans="55:55" x14ac:dyDescent="0.25">
      <c r="BC2495"/>
    </row>
    <row r="2496" spans="55:55" x14ac:dyDescent="0.25">
      <c r="BC2496"/>
    </row>
    <row r="2497" spans="55:55" x14ac:dyDescent="0.25">
      <c r="BC2497"/>
    </row>
    <row r="2498" spans="55:55" x14ac:dyDescent="0.25">
      <c r="BC2498"/>
    </row>
    <row r="2499" spans="55:55" x14ac:dyDescent="0.25">
      <c r="BC2499"/>
    </row>
    <row r="2500" spans="55:55" x14ac:dyDescent="0.25">
      <c r="BC2500"/>
    </row>
    <row r="2501" spans="55:55" x14ac:dyDescent="0.25">
      <c r="BC2501"/>
    </row>
    <row r="2502" spans="55:55" x14ac:dyDescent="0.25">
      <c r="BC2502"/>
    </row>
    <row r="2503" spans="55:55" x14ac:dyDescent="0.25">
      <c r="BC2503"/>
    </row>
    <row r="2504" spans="55:55" x14ac:dyDescent="0.25">
      <c r="BC2504"/>
    </row>
    <row r="2505" spans="55:55" x14ac:dyDescent="0.25">
      <c r="BC2505"/>
    </row>
    <row r="2506" spans="55:55" x14ac:dyDescent="0.25">
      <c r="BC2506"/>
    </row>
    <row r="2507" spans="55:55" x14ac:dyDescent="0.25">
      <c r="BC2507"/>
    </row>
    <row r="2508" spans="55:55" x14ac:dyDescent="0.25">
      <c r="BC2508"/>
    </row>
    <row r="2509" spans="55:55" x14ac:dyDescent="0.25">
      <c r="BC2509"/>
    </row>
    <row r="2510" spans="55:55" x14ac:dyDescent="0.25">
      <c r="BC2510"/>
    </row>
    <row r="2511" spans="55:55" x14ac:dyDescent="0.25">
      <c r="BC2511"/>
    </row>
    <row r="2512" spans="55:55" x14ac:dyDescent="0.25">
      <c r="BC2512"/>
    </row>
    <row r="2513" spans="55:55" x14ac:dyDescent="0.25">
      <c r="BC2513"/>
    </row>
    <row r="2514" spans="55:55" x14ac:dyDescent="0.25">
      <c r="BC2514"/>
    </row>
    <row r="2515" spans="55:55" x14ac:dyDescent="0.25">
      <c r="BC2515"/>
    </row>
    <row r="2516" spans="55:55" x14ac:dyDescent="0.25">
      <c r="BC2516"/>
    </row>
    <row r="2517" spans="55:55" x14ac:dyDescent="0.25">
      <c r="BC2517"/>
    </row>
    <row r="2518" spans="55:55" x14ac:dyDescent="0.25">
      <c r="BC2518"/>
    </row>
    <row r="2519" spans="55:55" x14ac:dyDescent="0.25">
      <c r="BC2519"/>
    </row>
    <row r="2520" spans="55:55" x14ac:dyDescent="0.25">
      <c r="BC2520"/>
    </row>
    <row r="2521" spans="55:55" x14ac:dyDescent="0.25">
      <c r="BC2521"/>
    </row>
    <row r="2522" spans="55:55" x14ac:dyDescent="0.25">
      <c r="BC2522"/>
    </row>
    <row r="2523" spans="55:55" x14ac:dyDescent="0.25">
      <c r="BC2523"/>
    </row>
    <row r="2524" spans="55:55" x14ac:dyDescent="0.25">
      <c r="BC2524"/>
    </row>
    <row r="2525" spans="55:55" x14ac:dyDescent="0.25">
      <c r="BC2525"/>
    </row>
    <row r="2526" spans="55:55" x14ac:dyDescent="0.25">
      <c r="BC2526"/>
    </row>
    <row r="2527" spans="55:55" x14ac:dyDescent="0.25">
      <c r="BC2527"/>
    </row>
    <row r="2528" spans="55:55" x14ac:dyDescent="0.25">
      <c r="BC2528"/>
    </row>
    <row r="2529" spans="55:55" x14ac:dyDescent="0.25">
      <c r="BC2529"/>
    </row>
    <row r="2530" spans="55:55" x14ac:dyDescent="0.25">
      <c r="BC2530"/>
    </row>
    <row r="2531" spans="55:55" x14ac:dyDescent="0.25">
      <c r="BC2531"/>
    </row>
    <row r="2532" spans="55:55" x14ac:dyDescent="0.25">
      <c r="BC2532"/>
    </row>
    <row r="2533" spans="55:55" x14ac:dyDescent="0.25">
      <c r="BC2533"/>
    </row>
    <row r="2534" spans="55:55" x14ac:dyDescent="0.25">
      <c r="BC2534"/>
    </row>
    <row r="2535" spans="55:55" x14ac:dyDescent="0.25">
      <c r="BC2535"/>
    </row>
    <row r="2536" spans="55:55" x14ac:dyDescent="0.25">
      <c r="BC2536"/>
    </row>
    <row r="2537" spans="55:55" x14ac:dyDescent="0.25">
      <c r="BC2537"/>
    </row>
    <row r="2538" spans="55:55" x14ac:dyDescent="0.25">
      <c r="BC2538"/>
    </row>
    <row r="2539" spans="55:55" x14ac:dyDescent="0.25">
      <c r="BC2539"/>
    </row>
    <row r="2540" spans="55:55" x14ac:dyDescent="0.25">
      <c r="BC2540"/>
    </row>
    <row r="2541" spans="55:55" x14ac:dyDescent="0.25">
      <c r="BC2541"/>
    </row>
    <row r="2542" spans="55:55" x14ac:dyDescent="0.25">
      <c r="BC2542"/>
    </row>
    <row r="2543" spans="55:55" x14ac:dyDescent="0.25">
      <c r="BC2543"/>
    </row>
    <row r="2544" spans="55:55" x14ac:dyDescent="0.25">
      <c r="BC2544"/>
    </row>
    <row r="2545" spans="55:55" x14ac:dyDescent="0.25">
      <c r="BC2545"/>
    </row>
    <row r="2546" spans="55:55" x14ac:dyDescent="0.25">
      <c r="BC2546"/>
    </row>
    <row r="2547" spans="55:55" x14ac:dyDescent="0.25">
      <c r="BC2547"/>
    </row>
    <row r="2548" spans="55:55" x14ac:dyDescent="0.25">
      <c r="BC2548"/>
    </row>
    <row r="2549" spans="55:55" x14ac:dyDescent="0.25">
      <c r="BC2549"/>
    </row>
    <row r="2550" spans="55:55" x14ac:dyDescent="0.25">
      <c r="BC2550"/>
    </row>
    <row r="2551" spans="55:55" x14ac:dyDescent="0.25">
      <c r="BC2551"/>
    </row>
    <row r="2552" spans="55:55" x14ac:dyDescent="0.25">
      <c r="BC2552"/>
    </row>
    <row r="2553" spans="55:55" x14ac:dyDescent="0.25">
      <c r="BC2553"/>
    </row>
    <row r="2554" spans="55:55" x14ac:dyDescent="0.25">
      <c r="BC2554"/>
    </row>
    <row r="2555" spans="55:55" x14ac:dyDescent="0.25">
      <c r="BC2555"/>
    </row>
    <row r="2556" spans="55:55" x14ac:dyDescent="0.25">
      <c r="BC2556"/>
    </row>
    <row r="2557" spans="55:55" x14ac:dyDescent="0.25">
      <c r="BC2557"/>
    </row>
    <row r="2558" spans="55:55" x14ac:dyDescent="0.25">
      <c r="BC2558"/>
    </row>
    <row r="2559" spans="55:55" x14ac:dyDescent="0.25">
      <c r="BC2559"/>
    </row>
    <row r="2560" spans="55:55" x14ac:dyDescent="0.25">
      <c r="BC2560"/>
    </row>
    <row r="2561" spans="55:55" x14ac:dyDescent="0.25">
      <c r="BC2561"/>
    </row>
    <row r="2562" spans="55:55" x14ac:dyDescent="0.25">
      <c r="BC2562"/>
    </row>
    <row r="2563" spans="55:55" x14ac:dyDescent="0.25">
      <c r="BC2563"/>
    </row>
    <row r="2564" spans="55:55" x14ac:dyDescent="0.25">
      <c r="BC2564"/>
    </row>
    <row r="2565" spans="55:55" x14ac:dyDescent="0.25">
      <c r="BC2565"/>
    </row>
    <row r="2566" spans="55:55" x14ac:dyDescent="0.25">
      <c r="BC2566"/>
    </row>
    <row r="2567" spans="55:55" x14ac:dyDescent="0.25">
      <c r="BC2567"/>
    </row>
    <row r="2568" spans="55:55" x14ac:dyDescent="0.25">
      <c r="BC2568"/>
    </row>
    <row r="2569" spans="55:55" x14ac:dyDescent="0.25">
      <c r="BC2569"/>
    </row>
    <row r="2570" spans="55:55" x14ac:dyDescent="0.25">
      <c r="BC2570"/>
    </row>
    <row r="2571" spans="55:55" x14ac:dyDescent="0.25">
      <c r="BC2571"/>
    </row>
    <row r="2572" spans="55:55" x14ac:dyDescent="0.25">
      <c r="BC2572"/>
    </row>
    <row r="2573" spans="55:55" x14ac:dyDescent="0.25">
      <c r="BC2573"/>
    </row>
    <row r="2574" spans="55:55" x14ac:dyDescent="0.25">
      <c r="BC2574"/>
    </row>
    <row r="2575" spans="55:55" x14ac:dyDescent="0.25">
      <c r="BC2575"/>
    </row>
    <row r="2576" spans="55:55" x14ac:dyDescent="0.25">
      <c r="BC2576"/>
    </row>
    <row r="2577" spans="55:55" x14ac:dyDescent="0.25">
      <c r="BC2577"/>
    </row>
    <row r="2578" spans="55:55" x14ac:dyDescent="0.25">
      <c r="BC2578"/>
    </row>
    <row r="2579" spans="55:55" x14ac:dyDescent="0.25">
      <c r="BC2579"/>
    </row>
    <row r="2580" spans="55:55" x14ac:dyDescent="0.25">
      <c r="BC2580"/>
    </row>
    <row r="2581" spans="55:55" x14ac:dyDescent="0.25">
      <c r="BC2581"/>
    </row>
    <row r="2582" spans="55:55" x14ac:dyDescent="0.25">
      <c r="BC2582"/>
    </row>
    <row r="2583" spans="55:55" x14ac:dyDescent="0.25">
      <c r="BC2583"/>
    </row>
    <row r="2584" spans="55:55" x14ac:dyDescent="0.25">
      <c r="BC2584"/>
    </row>
    <row r="2585" spans="55:55" x14ac:dyDescent="0.25">
      <c r="BC2585"/>
    </row>
    <row r="2586" spans="55:55" x14ac:dyDescent="0.25">
      <c r="BC2586"/>
    </row>
    <row r="2587" spans="55:55" x14ac:dyDescent="0.25">
      <c r="BC2587"/>
    </row>
    <row r="2588" spans="55:55" x14ac:dyDescent="0.25">
      <c r="BC2588"/>
    </row>
    <row r="2589" spans="55:55" x14ac:dyDescent="0.25">
      <c r="BC2589"/>
    </row>
    <row r="2590" spans="55:55" x14ac:dyDescent="0.25">
      <c r="BC2590"/>
    </row>
    <row r="2591" spans="55:55" x14ac:dyDescent="0.25">
      <c r="BC2591"/>
    </row>
    <row r="2592" spans="55:55" x14ac:dyDescent="0.25">
      <c r="BC2592"/>
    </row>
    <row r="2593" spans="55:55" x14ac:dyDescent="0.25">
      <c r="BC2593"/>
    </row>
    <row r="2594" spans="55:55" x14ac:dyDescent="0.25">
      <c r="BC2594"/>
    </row>
    <row r="2595" spans="55:55" x14ac:dyDescent="0.25">
      <c r="BC2595"/>
    </row>
    <row r="2596" spans="55:55" x14ac:dyDescent="0.25">
      <c r="BC2596"/>
    </row>
    <row r="2597" spans="55:55" x14ac:dyDescent="0.25">
      <c r="BC2597"/>
    </row>
    <row r="2598" spans="55:55" x14ac:dyDescent="0.25">
      <c r="BC2598"/>
    </row>
    <row r="2599" spans="55:55" x14ac:dyDescent="0.25">
      <c r="BC2599"/>
    </row>
    <row r="2600" spans="55:55" x14ac:dyDescent="0.25">
      <c r="BC2600"/>
    </row>
    <row r="2601" spans="55:55" x14ac:dyDescent="0.25">
      <c r="BC2601"/>
    </row>
    <row r="2602" spans="55:55" x14ac:dyDescent="0.25">
      <c r="BC2602"/>
    </row>
    <row r="2603" spans="55:55" x14ac:dyDescent="0.25">
      <c r="BC2603"/>
    </row>
    <row r="2604" spans="55:55" x14ac:dyDescent="0.25">
      <c r="BC2604"/>
    </row>
    <row r="2605" spans="55:55" x14ac:dyDescent="0.25">
      <c r="BC2605"/>
    </row>
    <row r="2606" spans="55:55" x14ac:dyDescent="0.25">
      <c r="BC2606"/>
    </row>
    <row r="2607" spans="55:55" x14ac:dyDescent="0.25">
      <c r="BC2607"/>
    </row>
    <row r="2608" spans="55:55" x14ac:dyDescent="0.25">
      <c r="BC2608"/>
    </row>
    <row r="2609" spans="55:55" x14ac:dyDescent="0.25">
      <c r="BC2609"/>
    </row>
    <row r="2610" spans="55:55" x14ac:dyDescent="0.25">
      <c r="BC2610"/>
    </row>
    <row r="2611" spans="55:55" x14ac:dyDescent="0.25">
      <c r="BC2611"/>
    </row>
    <row r="2612" spans="55:55" x14ac:dyDescent="0.25">
      <c r="BC2612"/>
    </row>
    <row r="2613" spans="55:55" x14ac:dyDescent="0.25">
      <c r="BC2613"/>
    </row>
    <row r="2614" spans="55:55" x14ac:dyDescent="0.25">
      <c r="BC2614"/>
    </row>
    <row r="2615" spans="55:55" x14ac:dyDescent="0.25">
      <c r="BC2615"/>
    </row>
    <row r="2616" spans="55:55" x14ac:dyDescent="0.25">
      <c r="BC2616"/>
    </row>
    <row r="2617" spans="55:55" x14ac:dyDescent="0.25">
      <c r="BC2617"/>
    </row>
    <row r="2618" spans="55:55" x14ac:dyDescent="0.25">
      <c r="BC2618"/>
    </row>
    <row r="2619" spans="55:55" x14ac:dyDescent="0.25">
      <c r="BC2619"/>
    </row>
    <row r="2620" spans="55:55" x14ac:dyDescent="0.25">
      <c r="BC2620"/>
    </row>
    <row r="2621" spans="55:55" x14ac:dyDescent="0.25">
      <c r="BC2621"/>
    </row>
    <row r="2622" spans="55:55" x14ac:dyDescent="0.25">
      <c r="BC2622"/>
    </row>
    <row r="2623" spans="55:55" x14ac:dyDescent="0.25">
      <c r="BC2623"/>
    </row>
    <row r="2624" spans="55:55" x14ac:dyDescent="0.25">
      <c r="BC2624"/>
    </row>
    <row r="2625" spans="55:55" x14ac:dyDescent="0.25">
      <c r="BC2625"/>
    </row>
    <row r="2626" spans="55:55" x14ac:dyDescent="0.25">
      <c r="BC2626"/>
    </row>
    <row r="2627" spans="55:55" x14ac:dyDescent="0.25">
      <c r="BC2627"/>
    </row>
    <row r="2628" spans="55:55" x14ac:dyDescent="0.25">
      <c r="BC2628"/>
    </row>
    <row r="2629" spans="55:55" x14ac:dyDescent="0.25">
      <c r="BC2629"/>
    </row>
    <row r="2630" spans="55:55" x14ac:dyDescent="0.25">
      <c r="BC2630"/>
    </row>
    <row r="2631" spans="55:55" x14ac:dyDescent="0.25">
      <c r="BC2631"/>
    </row>
    <row r="2632" spans="55:55" x14ac:dyDescent="0.25">
      <c r="BC2632"/>
    </row>
    <row r="2633" spans="55:55" x14ac:dyDescent="0.25">
      <c r="BC2633"/>
    </row>
    <row r="2634" spans="55:55" x14ac:dyDescent="0.25">
      <c r="BC2634"/>
    </row>
    <row r="2635" spans="55:55" x14ac:dyDescent="0.25">
      <c r="BC2635"/>
    </row>
    <row r="2636" spans="55:55" x14ac:dyDescent="0.25">
      <c r="BC2636"/>
    </row>
    <row r="2637" spans="55:55" x14ac:dyDescent="0.25">
      <c r="BC2637"/>
    </row>
    <row r="2638" spans="55:55" x14ac:dyDescent="0.25">
      <c r="BC2638"/>
    </row>
    <row r="2639" spans="55:55" x14ac:dyDescent="0.25">
      <c r="BC2639"/>
    </row>
    <row r="2640" spans="55:55" x14ac:dyDescent="0.25">
      <c r="BC2640"/>
    </row>
    <row r="2641" spans="55:55" x14ac:dyDescent="0.25">
      <c r="BC2641"/>
    </row>
    <row r="2642" spans="55:55" x14ac:dyDescent="0.25">
      <c r="BC2642"/>
    </row>
    <row r="2643" spans="55:55" x14ac:dyDescent="0.25">
      <c r="BC2643"/>
    </row>
    <row r="2644" spans="55:55" x14ac:dyDescent="0.25">
      <c r="BC2644"/>
    </row>
    <row r="2645" spans="55:55" x14ac:dyDescent="0.25">
      <c r="BC2645"/>
    </row>
    <row r="2646" spans="55:55" x14ac:dyDescent="0.25">
      <c r="BC2646"/>
    </row>
    <row r="2647" spans="55:55" x14ac:dyDescent="0.25">
      <c r="BC2647"/>
    </row>
    <row r="2648" spans="55:55" x14ac:dyDescent="0.25">
      <c r="BC2648"/>
    </row>
    <row r="2649" spans="55:55" x14ac:dyDescent="0.25">
      <c r="BC2649"/>
    </row>
    <row r="2650" spans="55:55" x14ac:dyDescent="0.25">
      <c r="BC2650"/>
    </row>
    <row r="2651" spans="55:55" x14ac:dyDescent="0.25">
      <c r="BC2651"/>
    </row>
    <row r="2652" spans="55:55" x14ac:dyDescent="0.25">
      <c r="BC2652"/>
    </row>
    <row r="2653" spans="55:55" x14ac:dyDescent="0.25">
      <c r="BC2653"/>
    </row>
    <row r="2654" spans="55:55" x14ac:dyDescent="0.25">
      <c r="BC2654"/>
    </row>
    <row r="2655" spans="55:55" x14ac:dyDescent="0.25">
      <c r="BC2655"/>
    </row>
    <row r="2656" spans="55:55" x14ac:dyDescent="0.25">
      <c r="BC2656"/>
    </row>
    <row r="2657" spans="55:55" x14ac:dyDescent="0.25">
      <c r="BC2657"/>
    </row>
    <row r="2658" spans="55:55" x14ac:dyDescent="0.25">
      <c r="BC2658"/>
    </row>
    <row r="2659" spans="55:55" x14ac:dyDescent="0.25">
      <c r="BC2659"/>
    </row>
    <row r="2660" spans="55:55" x14ac:dyDescent="0.25">
      <c r="BC2660"/>
    </row>
    <row r="2661" spans="55:55" x14ac:dyDescent="0.25">
      <c r="BC2661"/>
    </row>
    <row r="2662" spans="55:55" x14ac:dyDescent="0.25">
      <c r="BC2662"/>
    </row>
    <row r="2663" spans="55:55" x14ac:dyDescent="0.25">
      <c r="BC2663"/>
    </row>
    <row r="2664" spans="55:55" x14ac:dyDescent="0.25">
      <c r="BC2664"/>
    </row>
    <row r="2665" spans="55:55" x14ac:dyDescent="0.25">
      <c r="BC2665"/>
    </row>
    <row r="2666" spans="55:55" x14ac:dyDescent="0.25">
      <c r="BC2666"/>
    </row>
    <row r="2667" spans="55:55" x14ac:dyDescent="0.25">
      <c r="BC2667"/>
    </row>
    <row r="2668" spans="55:55" x14ac:dyDescent="0.25">
      <c r="BC2668"/>
    </row>
    <row r="2669" spans="55:55" x14ac:dyDescent="0.25">
      <c r="BC2669"/>
    </row>
    <row r="2670" spans="55:55" x14ac:dyDescent="0.25">
      <c r="BC2670"/>
    </row>
    <row r="2671" spans="55:55" x14ac:dyDescent="0.25">
      <c r="BC2671"/>
    </row>
    <row r="2672" spans="55:55" x14ac:dyDescent="0.25">
      <c r="BC2672"/>
    </row>
    <row r="2673" spans="55:55" x14ac:dyDescent="0.25">
      <c r="BC2673"/>
    </row>
    <row r="2674" spans="55:55" x14ac:dyDescent="0.25">
      <c r="BC2674"/>
    </row>
    <row r="2675" spans="55:55" x14ac:dyDescent="0.25">
      <c r="BC2675"/>
    </row>
    <row r="2676" spans="55:55" x14ac:dyDescent="0.25">
      <c r="BC2676"/>
    </row>
    <row r="2677" spans="55:55" x14ac:dyDescent="0.25">
      <c r="BC2677"/>
    </row>
    <row r="2678" spans="55:55" x14ac:dyDescent="0.25">
      <c r="BC2678"/>
    </row>
    <row r="2679" spans="55:55" x14ac:dyDescent="0.25">
      <c r="BC2679"/>
    </row>
    <row r="2680" spans="55:55" x14ac:dyDescent="0.25">
      <c r="BC2680"/>
    </row>
    <row r="2681" spans="55:55" x14ac:dyDescent="0.25">
      <c r="BC2681"/>
    </row>
    <row r="2682" spans="55:55" x14ac:dyDescent="0.25">
      <c r="BC2682"/>
    </row>
    <row r="2683" spans="55:55" x14ac:dyDescent="0.25">
      <c r="BC2683"/>
    </row>
    <row r="2684" spans="55:55" x14ac:dyDescent="0.25">
      <c r="BC2684"/>
    </row>
    <row r="2685" spans="55:55" x14ac:dyDescent="0.25">
      <c r="BC2685"/>
    </row>
    <row r="2686" spans="55:55" x14ac:dyDescent="0.25">
      <c r="BC2686"/>
    </row>
    <row r="2687" spans="55:55" x14ac:dyDescent="0.25">
      <c r="BC2687"/>
    </row>
    <row r="2688" spans="55:55" x14ac:dyDescent="0.25">
      <c r="BC2688"/>
    </row>
    <row r="2689" spans="55:55" x14ac:dyDescent="0.25">
      <c r="BC2689"/>
    </row>
    <row r="2690" spans="55:55" x14ac:dyDescent="0.25">
      <c r="BC2690"/>
    </row>
    <row r="2691" spans="55:55" x14ac:dyDescent="0.25">
      <c r="BC2691"/>
    </row>
    <row r="2692" spans="55:55" x14ac:dyDescent="0.25">
      <c r="BC2692"/>
    </row>
    <row r="2693" spans="55:55" x14ac:dyDescent="0.25">
      <c r="BC2693"/>
    </row>
    <row r="2694" spans="55:55" x14ac:dyDescent="0.25">
      <c r="BC2694"/>
    </row>
    <row r="2695" spans="55:55" x14ac:dyDescent="0.25">
      <c r="BC2695"/>
    </row>
    <row r="2696" spans="55:55" x14ac:dyDescent="0.25">
      <c r="BC2696"/>
    </row>
    <row r="2697" spans="55:55" x14ac:dyDescent="0.25">
      <c r="BC2697"/>
    </row>
    <row r="2698" spans="55:55" x14ac:dyDescent="0.25">
      <c r="BC2698"/>
    </row>
    <row r="2699" spans="55:55" x14ac:dyDescent="0.25">
      <c r="BC2699"/>
    </row>
    <row r="2700" spans="55:55" x14ac:dyDescent="0.25">
      <c r="BC2700"/>
    </row>
    <row r="2701" spans="55:55" x14ac:dyDescent="0.25">
      <c r="BC2701"/>
    </row>
    <row r="2702" spans="55:55" x14ac:dyDescent="0.25">
      <c r="BC2702"/>
    </row>
    <row r="2703" spans="55:55" x14ac:dyDescent="0.25">
      <c r="BC2703"/>
    </row>
    <row r="2704" spans="55:55" x14ac:dyDescent="0.25">
      <c r="BC2704"/>
    </row>
    <row r="2705" spans="55:55" x14ac:dyDescent="0.25">
      <c r="BC2705"/>
    </row>
    <row r="2706" spans="55:55" x14ac:dyDescent="0.25">
      <c r="BC2706"/>
    </row>
    <row r="2707" spans="55:55" x14ac:dyDescent="0.25">
      <c r="BC2707"/>
    </row>
    <row r="2708" spans="55:55" x14ac:dyDescent="0.25">
      <c r="BC2708"/>
    </row>
    <row r="2709" spans="55:55" x14ac:dyDescent="0.25">
      <c r="BC2709"/>
    </row>
    <row r="2710" spans="55:55" x14ac:dyDescent="0.25">
      <c r="BC2710"/>
    </row>
    <row r="2711" spans="55:55" x14ac:dyDescent="0.25">
      <c r="BC2711"/>
    </row>
    <row r="2712" spans="55:55" x14ac:dyDescent="0.25">
      <c r="BC2712"/>
    </row>
    <row r="2713" spans="55:55" x14ac:dyDescent="0.25">
      <c r="BC2713"/>
    </row>
    <row r="2714" spans="55:55" x14ac:dyDescent="0.25">
      <c r="BC2714"/>
    </row>
    <row r="2715" spans="55:55" x14ac:dyDescent="0.25">
      <c r="BC2715"/>
    </row>
    <row r="2716" spans="55:55" x14ac:dyDescent="0.25">
      <c r="BC2716"/>
    </row>
    <row r="2717" spans="55:55" x14ac:dyDescent="0.25">
      <c r="BC2717"/>
    </row>
    <row r="2718" spans="55:55" x14ac:dyDescent="0.25">
      <c r="BC2718"/>
    </row>
    <row r="2719" spans="55:55" x14ac:dyDescent="0.25">
      <c r="BC2719"/>
    </row>
    <row r="2720" spans="55:55" x14ac:dyDescent="0.25">
      <c r="BC2720"/>
    </row>
    <row r="2721" spans="55:55" x14ac:dyDescent="0.25">
      <c r="BC2721"/>
    </row>
    <row r="2722" spans="55:55" x14ac:dyDescent="0.25">
      <c r="BC2722"/>
    </row>
    <row r="2723" spans="55:55" x14ac:dyDescent="0.25">
      <c r="BC2723"/>
    </row>
    <row r="2724" spans="55:55" x14ac:dyDescent="0.25">
      <c r="BC2724"/>
    </row>
    <row r="2725" spans="55:55" x14ac:dyDescent="0.25">
      <c r="BC2725"/>
    </row>
    <row r="2726" spans="55:55" x14ac:dyDescent="0.25">
      <c r="BC2726"/>
    </row>
    <row r="2727" spans="55:55" x14ac:dyDescent="0.25">
      <c r="BC2727"/>
    </row>
    <row r="2728" spans="55:55" x14ac:dyDescent="0.25">
      <c r="BC2728"/>
    </row>
    <row r="2729" spans="55:55" x14ac:dyDescent="0.25">
      <c r="BC2729"/>
    </row>
    <row r="2730" spans="55:55" x14ac:dyDescent="0.25">
      <c r="BC2730"/>
    </row>
    <row r="2731" spans="55:55" x14ac:dyDescent="0.25">
      <c r="BC2731"/>
    </row>
    <row r="2732" spans="55:55" x14ac:dyDescent="0.25">
      <c r="BC2732"/>
    </row>
    <row r="2733" spans="55:55" x14ac:dyDescent="0.25">
      <c r="BC2733"/>
    </row>
    <row r="2734" spans="55:55" x14ac:dyDescent="0.25">
      <c r="BC2734"/>
    </row>
    <row r="2735" spans="55:55" x14ac:dyDescent="0.25">
      <c r="BC2735"/>
    </row>
    <row r="2736" spans="55:55" x14ac:dyDescent="0.25">
      <c r="BC2736"/>
    </row>
    <row r="2737" spans="55:55" x14ac:dyDescent="0.25">
      <c r="BC2737"/>
    </row>
    <row r="2738" spans="55:55" x14ac:dyDescent="0.25">
      <c r="BC2738"/>
    </row>
    <row r="2739" spans="55:55" x14ac:dyDescent="0.25">
      <c r="BC2739"/>
    </row>
    <row r="2740" spans="55:55" x14ac:dyDescent="0.25">
      <c r="BC2740"/>
    </row>
    <row r="2741" spans="55:55" x14ac:dyDescent="0.25">
      <c r="BC2741"/>
    </row>
    <row r="2742" spans="55:55" x14ac:dyDescent="0.25">
      <c r="BC2742"/>
    </row>
    <row r="2743" spans="55:55" x14ac:dyDescent="0.25">
      <c r="BC2743"/>
    </row>
    <row r="2744" spans="55:55" x14ac:dyDescent="0.25">
      <c r="BC2744"/>
    </row>
    <row r="2745" spans="55:55" x14ac:dyDescent="0.25">
      <c r="BC2745"/>
    </row>
    <row r="2746" spans="55:55" x14ac:dyDescent="0.25">
      <c r="BC2746"/>
    </row>
    <row r="2747" spans="55:55" x14ac:dyDescent="0.25">
      <c r="BC2747"/>
    </row>
    <row r="2748" spans="55:55" x14ac:dyDescent="0.25">
      <c r="BC2748"/>
    </row>
    <row r="2749" spans="55:55" x14ac:dyDescent="0.25">
      <c r="BC2749"/>
    </row>
    <row r="2750" spans="55:55" x14ac:dyDescent="0.25">
      <c r="BC2750"/>
    </row>
    <row r="2751" spans="55:55" x14ac:dyDescent="0.25">
      <c r="BC2751"/>
    </row>
    <row r="2752" spans="55:55" x14ac:dyDescent="0.25">
      <c r="BC2752"/>
    </row>
    <row r="2753" spans="55:55" x14ac:dyDescent="0.25">
      <c r="BC2753"/>
    </row>
    <row r="2754" spans="55:55" x14ac:dyDescent="0.25">
      <c r="BC2754"/>
    </row>
    <row r="2755" spans="55:55" x14ac:dyDescent="0.25">
      <c r="BC2755"/>
    </row>
    <row r="2756" spans="55:55" x14ac:dyDescent="0.25">
      <c r="BC2756"/>
    </row>
    <row r="2757" spans="55:55" x14ac:dyDescent="0.25">
      <c r="BC2757"/>
    </row>
    <row r="2758" spans="55:55" x14ac:dyDescent="0.25">
      <c r="BC2758"/>
    </row>
    <row r="2759" spans="55:55" x14ac:dyDescent="0.25">
      <c r="BC2759"/>
    </row>
    <row r="2760" spans="55:55" x14ac:dyDescent="0.25">
      <c r="BC2760"/>
    </row>
    <row r="2761" spans="55:55" x14ac:dyDescent="0.25">
      <c r="BC2761"/>
    </row>
    <row r="2762" spans="55:55" x14ac:dyDescent="0.25">
      <c r="BC2762"/>
    </row>
    <row r="2763" spans="55:55" x14ac:dyDescent="0.25">
      <c r="BC2763"/>
    </row>
    <row r="2764" spans="55:55" x14ac:dyDescent="0.25">
      <c r="BC2764"/>
    </row>
    <row r="2765" spans="55:55" x14ac:dyDescent="0.25">
      <c r="BC2765"/>
    </row>
    <row r="2766" spans="55:55" x14ac:dyDescent="0.25">
      <c r="BC2766"/>
    </row>
    <row r="2767" spans="55:55" x14ac:dyDescent="0.25">
      <c r="BC2767"/>
    </row>
    <row r="2768" spans="55:55" x14ac:dyDescent="0.25">
      <c r="BC2768"/>
    </row>
    <row r="2769" spans="55:55" x14ac:dyDescent="0.25">
      <c r="BC2769"/>
    </row>
    <row r="2770" spans="55:55" x14ac:dyDescent="0.25">
      <c r="BC2770"/>
    </row>
    <row r="2771" spans="55:55" x14ac:dyDescent="0.25">
      <c r="BC2771"/>
    </row>
    <row r="2772" spans="55:55" x14ac:dyDescent="0.25">
      <c r="BC2772"/>
    </row>
    <row r="2773" spans="55:55" x14ac:dyDescent="0.25">
      <c r="BC2773"/>
    </row>
    <row r="2774" spans="55:55" x14ac:dyDescent="0.25">
      <c r="BC2774"/>
    </row>
    <row r="2775" spans="55:55" x14ac:dyDescent="0.25">
      <c r="BC2775"/>
    </row>
    <row r="2776" spans="55:55" x14ac:dyDescent="0.25">
      <c r="BC2776"/>
    </row>
    <row r="2777" spans="55:55" x14ac:dyDescent="0.25">
      <c r="BC2777"/>
    </row>
    <row r="2778" spans="55:55" x14ac:dyDescent="0.25">
      <c r="BC2778"/>
    </row>
    <row r="2779" spans="55:55" x14ac:dyDescent="0.25">
      <c r="BC2779"/>
    </row>
    <row r="2780" spans="55:55" x14ac:dyDescent="0.25">
      <c r="BC2780"/>
    </row>
    <row r="2781" spans="55:55" x14ac:dyDescent="0.25">
      <c r="BC2781"/>
    </row>
    <row r="2782" spans="55:55" x14ac:dyDescent="0.25">
      <c r="BC2782"/>
    </row>
    <row r="2783" spans="55:55" x14ac:dyDescent="0.25">
      <c r="BC2783"/>
    </row>
    <row r="2784" spans="55:55" x14ac:dyDescent="0.25">
      <c r="BC2784"/>
    </row>
    <row r="2785" spans="55:55" x14ac:dyDescent="0.25">
      <c r="BC2785"/>
    </row>
    <row r="2786" spans="55:55" x14ac:dyDescent="0.25">
      <c r="BC2786"/>
    </row>
    <row r="2787" spans="55:55" x14ac:dyDescent="0.25">
      <c r="BC2787"/>
    </row>
    <row r="2788" spans="55:55" x14ac:dyDescent="0.25">
      <c r="BC2788"/>
    </row>
    <row r="2789" spans="55:55" x14ac:dyDescent="0.25">
      <c r="BC2789"/>
    </row>
    <row r="2790" spans="55:55" x14ac:dyDescent="0.25">
      <c r="BC2790"/>
    </row>
    <row r="2791" spans="55:55" x14ac:dyDescent="0.25">
      <c r="BC2791"/>
    </row>
    <row r="2792" spans="55:55" x14ac:dyDescent="0.25">
      <c r="BC2792"/>
    </row>
    <row r="2793" spans="55:55" x14ac:dyDescent="0.25">
      <c r="BC2793"/>
    </row>
    <row r="2794" spans="55:55" x14ac:dyDescent="0.25">
      <c r="BC2794"/>
    </row>
    <row r="2795" spans="55:55" x14ac:dyDescent="0.25">
      <c r="BC2795"/>
    </row>
    <row r="2796" spans="55:55" x14ac:dyDescent="0.25">
      <c r="BC2796"/>
    </row>
    <row r="2797" spans="55:55" x14ac:dyDescent="0.25">
      <c r="BC2797"/>
    </row>
    <row r="2798" spans="55:55" x14ac:dyDescent="0.25">
      <c r="BC2798"/>
    </row>
    <row r="2799" spans="55:55" x14ac:dyDescent="0.25">
      <c r="BC2799"/>
    </row>
    <row r="2800" spans="55:55" x14ac:dyDescent="0.25">
      <c r="BC2800"/>
    </row>
    <row r="2801" spans="55:55" x14ac:dyDescent="0.25">
      <c r="BC2801"/>
    </row>
    <row r="2802" spans="55:55" x14ac:dyDescent="0.25">
      <c r="BC2802"/>
    </row>
    <row r="2803" spans="55:55" x14ac:dyDescent="0.25">
      <c r="BC2803"/>
    </row>
    <row r="2804" spans="55:55" x14ac:dyDescent="0.25">
      <c r="BC2804"/>
    </row>
    <row r="2805" spans="55:55" x14ac:dyDescent="0.25">
      <c r="BC2805"/>
    </row>
    <row r="2806" spans="55:55" x14ac:dyDescent="0.25">
      <c r="BC2806"/>
    </row>
    <row r="2807" spans="55:55" x14ac:dyDescent="0.25">
      <c r="BC2807"/>
    </row>
    <row r="2808" spans="55:55" x14ac:dyDescent="0.25">
      <c r="BC2808"/>
    </row>
    <row r="2809" spans="55:55" x14ac:dyDescent="0.25">
      <c r="BC2809"/>
    </row>
    <row r="2810" spans="55:55" x14ac:dyDescent="0.25">
      <c r="BC2810"/>
    </row>
    <row r="2811" spans="55:55" x14ac:dyDescent="0.25">
      <c r="BC2811"/>
    </row>
    <row r="2812" spans="55:55" x14ac:dyDescent="0.25">
      <c r="BC2812"/>
    </row>
    <row r="2813" spans="55:55" x14ac:dyDescent="0.25">
      <c r="BC2813"/>
    </row>
    <row r="2814" spans="55:55" x14ac:dyDescent="0.25">
      <c r="BC2814"/>
    </row>
    <row r="2815" spans="55:55" x14ac:dyDescent="0.25">
      <c r="BC2815"/>
    </row>
    <row r="2816" spans="55:55" x14ac:dyDescent="0.25">
      <c r="BC2816"/>
    </row>
    <row r="2817" spans="55:55" x14ac:dyDescent="0.25">
      <c r="BC2817"/>
    </row>
    <row r="2818" spans="55:55" x14ac:dyDescent="0.25">
      <c r="BC2818"/>
    </row>
    <row r="2819" spans="55:55" x14ac:dyDescent="0.25">
      <c r="BC2819"/>
    </row>
    <row r="2820" spans="55:55" x14ac:dyDescent="0.25">
      <c r="BC2820"/>
    </row>
    <row r="2821" spans="55:55" x14ac:dyDescent="0.25">
      <c r="BC2821"/>
    </row>
    <row r="2822" spans="55:55" x14ac:dyDescent="0.25">
      <c r="BC2822"/>
    </row>
    <row r="2823" spans="55:55" x14ac:dyDescent="0.25">
      <c r="BC2823"/>
    </row>
    <row r="2824" spans="55:55" x14ac:dyDescent="0.25">
      <c r="BC2824"/>
    </row>
    <row r="2825" spans="55:55" x14ac:dyDescent="0.25">
      <c r="BC2825"/>
    </row>
    <row r="2826" spans="55:55" x14ac:dyDescent="0.25">
      <c r="BC2826"/>
    </row>
    <row r="2827" spans="55:55" x14ac:dyDescent="0.25">
      <c r="BC2827"/>
    </row>
    <row r="2828" spans="55:55" x14ac:dyDescent="0.25">
      <c r="BC2828"/>
    </row>
    <row r="2829" spans="55:55" x14ac:dyDescent="0.25">
      <c r="BC2829"/>
    </row>
    <row r="2830" spans="55:55" x14ac:dyDescent="0.25">
      <c r="BC2830"/>
    </row>
    <row r="2831" spans="55:55" x14ac:dyDescent="0.25">
      <c r="BC2831"/>
    </row>
    <row r="2832" spans="55:55" x14ac:dyDescent="0.25">
      <c r="BC2832"/>
    </row>
    <row r="2833" spans="55:55" x14ac:dyDescent="0.25">
      <c r="BC2833"/>
    </row>
    <row r="2834" spans="55:55" x14ac:dyDescent="0.25">
      <c r="BC2834"/>
    </row>
    <row r="2835" spans="55:55" x14ac:dyDescent="0.25">
      <c r="BC2835"/>
    </row>
    <row r="2836" spans="55:55" x14ac:dyDescent="0.25">
      <c r="BC2836"/>
    </row>
    <row r="2837" spans="55:55" x14ac:dyDescent="0.25">
      <c r="BC2837"/>
    </row>
    <row r="2838" spans="55:55" x14ac:dyDescent="0.25">
      <c r="BC2838"/>
    </row>
    <row r="2839" spans="55:55" x14ac:dyDescent="0.25">
      <c r="BC2839"/>
    </row>
    <row r="2840" spans="55:55" x14ac:dyDescent="0.25">
      <c r="BC2840"/>
    </row>
    <row r="2841" spans="55:55" x14ac:dyDescent="0.25">
      <c r="BC2841"/>
    </row>
    <row r="2842" spans="55:55" x14ac:dyDescent="0.25">
      <c r="BC2842"/>
    </row>
    <row r="2843" spans="55:55" x14ac:dyDescent="0.25">
      <c r="BC2843"/>
    </row>
    <row r="2844" spans="55:55" x14ac:dyDescent="0.25">
      <c r="BC2844"/>
    </row>
    <row r="2845" spans="55:55" x14ac:dyDescent="0.25">
      <c r="BC2845"/>
    </row>
    <row r="2846" spans="55:55" x14ac:dyDescent="0.25">
      <c r="BC2846"/>
    </row>
    <row r="2847" spans="55:55" x14ac:dyDescent="0.25">
      <c r="BC2847"/>
    </row>
    <row r="2848" spans="55:55" x14ac:dyDescent="0.25">
      <c r="BC2848"/>
    </row>
    <row r="2849" spans="55:55" x14ac:dyDescent="0.25">
      <c r="BC2849"/>
    </row>
    <row r="2850" spans="55:55" x14ac:dyDescent="0.25">
      <c r="BC2850"/>
    </row>
    <row r="2851" spans="55:55" x14ac:dyDescent="0.25">
      <c r="BC2851"/>
    </row>
    <row r="2852" spans="55:55" x14ac:dyDescent="0.25">
      <c r="BC2852"/>
    </row>
    <row r="2853" spans="55:55" x14ac:dyDescent="0.25">
      <c r="BC2853"/>
    </row>
    <row r="2854" spans="55:55" x14ac:dyDescent="0.25">
      <c r="BC2854"/>
    </row>
    <row r="2855" spans="55:55" x14ac:dyDescent="0.25">
      <c r="BC2855"/>
    </row>
    <row r="2856" spans="55:55" x14ac:dyDescent="0.25">
      <c r="BC2856"/>
    </row>
    <row r="2857" spans="55:55" x14ac:dyDescent="0.25">
      <c r="BC2857"/>
    </row>
    <row r="2858" spans="55:55" x14ac:dyDescent="0.25">
      <c r="BC2858"/>
    </row>
    <row r="2859" spans="55:55" x14ac:dyDescent="0.25">
      <c r="BC2859"/>
    </row>
    <row r="2860" spans="55:55" x14ac:dyDescent="0.25">
      <c r="BC2860"/>
    </row>
    <row r="2861" spans="55:55" x14ac:dyDescent="0.25">
      <c r="BC2861"/>
    </row>
    <row r="2862" spans="55:55" x14ac:dyDescent="0.25">
      <c r="BC2862"/>
    </row>
    <row r="2863" spans="55:55" x14ac:dyDescent="0.25">
      <c r="BC2863"/>
    </row>
    <row r="2864" spans="55:55" x14ac:dyDescent="0.25">
      <c r="BC2864"/>
    </row>
    <row r="2865" spans="55:55" x14ac:dyDescent="0.25">
      <c r="BC2865"/>
    </row>
    <row r="2866" spans="55:55" x14ac:dyDescent="0.25">
      <c r="BC2866"/>
    </row>
    <row r="2867" spans="55:55" x14ac:dyDescent="0.25">
      <c r="BC2867"/>
    </row>
    <row r="2868" spans="55:55" x14ac:dyDescent="0.25">
      <c r="BC2868"/>
    </row>
    <row r="2869" spans="55:55" x14ac:dyDescent="0.25">
      <c r="BC2869"/>
    </row>
    <row r="2870" spans="55:55" x14ac:dyDescent="0.25">
      <c r="BC2870"/>
    </row>
    <row r="2871" spans="55:55" x14ac:dyDescent="0.25">
      <c r="BC2871"/>
    </row>
    <row r="2872" spans="55:55" x14ac:dyDescent="0.25">
      <c r="BC2872"/>
    </row>
    <row r="2873" spans="55:55" x14ac:dyDescent="0.25">
      <c r="BC2873"/>
    </row>
    <row r="2874" spans="55:55" x14ac:dyDescent="0.25">
      <c r="BC2874"/>
    </row>
    <row r="2875" spans="55:55" x14ac:dyDescent="0.25">
      <c r="BC2875"/>
    </row>
    <row r="2876" spans="55:55" x14ac:dyDescent="0.25">
      <c r="BC2876"/>
    </row>
    <row r="2877" spans="55:55" x14ac:dyDescent="0.25">
      <c r="BC2877"/>
    </row>
    <row r="2878" spans="55:55" x14ac:dyDescent="0.25">
      <c r="BC2878"/>
    </row>
    <row r="2879" spans="55:55" x14ac:dyDescent="0.25">
      <c r="BC2879"/>
    </row>
    <row r="2880" spans="55:55" x14ac:dyDescent="0.25">
      <c r="BC2880"/>
    </row>
    <row r="2881" spans="55:55" x14ac:dyDescent="0.25">
      <c r="BC2881"/>
    </row>
    <row r="2882" spans="55:55" x14ac:dyDescent="0.25">
      <c r="BC2882"/>
    </row>
    <row r="2883" spans="55:55" x14ac:dyDescent="0.25">
      <c r="BC2883"/>
    </row>
    <row r="2884" spans="55:55" x14ac:dyDescent="0.25">
      <c r="BC2884"/>
    </row>
    <row r="2885" spans="55:55" x14ac:dyDescent="0.25">
      <c r="BC2885"/>
    </row>
    <row r="2886" spans="55:55" x14ac:dyDescent="0.25">
      <c r="BC2886"/>
    </row>
    <row r="2887" spans="55:55" x14ac:dyDescent="0.25">
      <c r="BC2887"/>
    </row>
    <row r="2888" spans="55:55" x14ac:dyDescent="0.25">
      <c r="BC2888"/>
    </row>
    <row r="2889" spans="55:55" x14ac:dyDescent="0.25">
      <c r="BC2889"/>
    </row>
    <row r="2890" spans="55:55" x14ac:dyDescent="0.25">
      <c r="BC2890"/>
    </row>
    <row r="2891" spans="55:55" x14ac:dyDescent="0.25">
      <c r="BC2891"/>
    </row>
    <row r="2892" spans="55:55" x14ac:dyDescent="0.25">
      <c r="BC2892"/>
    </row>
    <row r="2893" spans="55:55" x14ac:dyDescent="0.25">
      <c r="BC2893"/>
    </row>
    <row r="2894" spans="55:55" x14ac:dyDescent="0.25">
      <c r="BC2894"/>
    </row>
    <row r="2895" spans="55:55" x14ac:dyDescent="0.25">
      <c r="BC2895"/>
    </row>
    <row r="2896" spans="55:55" x14ac:dyDescent="0.25">
      <c r="BC2896"/>
    </row>
    <row r="2897" spans="55:55" x14ac:dyDescent="0.25">
      <c r="BC2897"/>
    </row>
    <row r="2898" spans="55:55" x14ac:dyDescent="0.25">
      <c r="BC2898"/>
    </row>
    <row r="2899" spans="55:55" x14ac:dyDescent="0.25">
      <c r="BC2899"/>
    </row>
    <row r="2900" spans="55:55" x14ac:dyDescent="0.25">
      <c r="BC2900"/>
    </row>
    <row r="2901" spans="55:55" x14ac:dyDescent="0.25">
      <c r="BC2901"/>
    </row>
    <row r="2902" spans="55:55" x14ac:dyDescent="0.25">
      <c r="BC2902"/>
    </row>
    <row r="2903" spans="55:55" x14ac:dyDescent="0.25">
      <c r="BC2903"/>
    </row>
    <row r="2904" spans="55:55" x14ac:dyDescent="0.25">
      <c r="BC2904"/>
    </row>
    <row r="2905" spans="55:55" x14ac:dyDescent="0.25">
      <c r="BC2905"/>
    </row>
    <row r="2906" spans="55:55" x14ac:dyDescent="0.25">
      <c r="BC2906"/>
    </row>
    <row r="2907" spans="55:55" x14ac:dyDescent="0.25">
      <c r="BC2907"/>
    </row>
    <row r="2908" spans="55:55" x14ac:dyDescent="0.25">
      <c r="BC2908"/>
    </row>
    <row r="2909" spans="55:55" x14ac:dyDescent="0.25">
      <c r="BC2909"/>
    </row>
    <row r="2910" spans="55:55" x14ac:dyDescent="0.25">
      <c r="BC2910"/>
    </row>
    <row r="2911" spans="55:55" x14ac:dyDescent="0.25">
      <c r="BC2911"/>
    </row>
    <row r="2912" spans="55:55" x14ac:dyDescent="0.25">
      <c r="BC2912"/>
    </row>
    <row r="2913" spans="55:55" x14ac:dyDescent="0.25">
      <c r="BC2913"/>
    </row>
    <row r="2914" spans="55:55" x14ac:dyDescent="0.25">
      <c r="BC2914"/>
    </row>
    <row r="2915" spans="55:55" x14ac:dyDescent="0.25">
      <c r="BC2915"/>
    </row>
    <row r="2916" spans="55:55" x14ac:dyDescent="0.25">
      <c r="BC2916"/>
    </row>
    <row r="2917" spans="55:55" x14ac:dyDescent="0.25">
      <c r="BC2917"/>
    </row>
    <row r="2918" spans="55:55" x14ac:dyDescent="0.25">
      <c r="BC2918"/>
    </row>
    <row r="2919" spans="55:55" x14ac:dyDescent="0.25">
      <c r="BC2919"/>
    </row>
    <row r="2920" spans="55:55" x14ac:dyDescent="0.25">
      <c r="BC2920"/>
    </row>
    <row r="2921" spans="55:55" x14ac:dyDescent="0.25">
      <c r="BC2921"/>
    </row>
    <row r="2922" spans="55:55" x14ac:dyDescent="0.25">
      <c r="BC2922"/>
    </row>
    <row r="2923" spans="55:55" x14ac:dyDescent="0.25">
      <c r="BC2923"/>
    </row>
    <row r="2924" spans="55:55" x14ac:dyDescent="0.25">
      <c r="BC2924"/>
    </row>
    <row r="2925" spans="55:55" x14ac:dyDescent="0.25">
      <c r="BC2925"/>
    </row>
    <row r="2926" spans="55:55" x14ac:dyDescent="0.25">
      <c r="BC2926"/>
    </row>
    <row r="2927" spans="55:55" x14ac:dyDescent="0.25">
      <c r="BC2927"/>
    </row>
    <row r="2928" spans="55:55" x14ac:dyDescent="0.25">
      <c r="BC2928"/>
    </row>
    <row r="2929" spans="55:55" x14ac:dyDescent="0.25">
      <c r="BC2929"/>
    </row>
    <row r="2930" spans="55:55" x14ac:dyDescent="0.25">
      <c r="BC2930"/>
    </row>
    <row r="2931" spans="55:55" x14ac:dyDescent="0.25">
      <c r="BC2931"/>
    </row>
    <row r="2932" spans="55:55" x14ac:dyDescent="0.25">
      <c r="BC2932"/>
    </row>
    <row r="2933" spans="55:55" x14ac:dyDescent="0.25">
      <c r="BC2933"/>
    </row>
    <row r="2934" spans="55:55" x14ac:dyDescent="0.25">
      <c r="BC2934"/>
    </row>
    <row r="2935" spans="55:55" x14ac:dyDescent="0.25">
      <c r="BC2935"/>
    </row>
    <row r="2936" spans="55:55" x14ac:dyDescent="0.25">
      <c r="BC2936"/>
    </row>
    <row r="2937" spans="55:55" x14ac:dyDescent="0.25">
      <c r="BC2937"/>
    </row>
    <row r="2938" spans="55:55" x14ac:dyDescent="0.25">
      <c r="BC2938"/>
    </row>
    <row r="2939" spans="55:55" x14ac:dyDescent="0.25">
      <c r="BC2939"/>
    </row>
    <row r="2940" spans="55:55" x14ac:dyDescent="0.25">
      <c r="BC2940"/>
    </row>
    <row r="2941" spans="55:55" x14ac:dyDescent="0.25">
      <c r="BC2941"/>
    </row>
    <row r="2942" spans="55:55" x14ac:dyDescent="0.25">
      <c r="BC2942"/>
    </row>
    <row r="2943" spans="55:55" x14ac:dyDescent="0.25">
      <c r="BC2943"/>
    </row>
    <row r="2944" spans="55:55" x14ac:dyDescent="0.25">
      <c r="BC2944"/>
    </row>
    <row r="2945" spans="55:55" x14ac:dyDescent="0.25">
      <c r="BC2945"/>
    </row>
    <row r="2946" spans="55:55" x14ac:dyDescent="0.25">
      <c r="BC2946"/>
    </row>
    <row r="2947" spans="55:55" x14ac:dyDescent="0.25">
      <c r="BC2947"/>
    </row>
    <row r="2948" spans="55:55" x14ac:dyDescent="0.25">
      <c r="BC2948"/>
    </row>
    <row r="2949" spans="55:55" x14ac:dyDescent="0.25">
      <c r="BC2949"/>
    </row>
    <row r="2950" spans="55:55" x14ac:dyDescent="0.25">
      <c r="BC2950"/>
    </row>
    <row r="2951" spans="55:55" x14ac:dyDescent="0.25">
      <c r="BC2951"/>
    </row>
    <row r="2952" spans="55:55" x14ac:dyDescent="0.25">
      <c r="BC2952"/>
    </row>
    <row r="2953" spans="55:55" x14ac:dyDescent="0.25">
      <c r="BC2953"/>
    </row>
    <row r="2954" spans="55:55" x14ac:dyDescent="0.25">
      <c r="BC2954"/>
    </row>
    <row r="2955" spans="55:55" x14ac:dyDescent="0.25">
      <c r="BC2955"/>
    </row>
    <row r="2956" spans="55:55" x14ac:dyDescent="0.25">
      <c r="BC2956"/>
    </row>
    <row r="2957" spans="55:55" x14ac:dyDescent="0.25">
      <c r="BC2957"/>
    </row>
    <row r="2958" spans="55:55" x14ac:dyDescent="0.25">
      <c r="BC2958"/>
    </row>
    <row r="2959" spans="55:55" x14ac:dyDescent="0.25">
      <c r="BC2959"/>
    </row>
    <row r="2960" spans="55:55" x14ac:dyDescent="0.25">
      <c r="BC2960"/>
    </row>
    <row r="2961" spans="55:55" x14ac:dyDescent="0.25">
      <c r="BC2961"/>
    </row>
    <row r="2962" spans="55:55" x14ac:dyDescent="0.25">
      <c r="BC2962"/>
    </row>
    <row r="2963" spans="55:55" x14ac:dyDescent="0.25">
      <c r="BC2963"/>
    </row>
    <row r="2964" spans="55:55" x14ac:dyDescent="0.25">
      <c r="BC2964"/>
    </row>
    <row r="2965" spans="55:55" x14ac:dyDescent="0.25">
      <c r="BC2965"/>
    </row>
    <row r="2966" spans="55:55" x14ac:dyDescent="0.25">
      <c r="BC2966"/>
    </row>
    <row r="2967" spans="55:55" x14ac:dyDescent="0.25">
      <c r="BC2967"/>
    </row>
    <row r="2968" spans="55:55" x14ac:dyDescent="0.25">
      <c r="BC2968"/>
    </row>
    <row r="2969" spans="55:55" x14ac:dyDescent="0.25">
      <c r="BC2969"/>
    </row>
    <row r="2970" spans="55:55" x14ac:dyDescent="0.25">
      <c r="BC2970"/>
    </row>
    <row r="2971" spans="55:55" x14ac:dyDescent="0.25">
      <c r="BC2971"/>
    </row>
    <row r="2972" spans="55:55" x14ac:dyDescent="0.25">
      <c r="BC2972"/>
    </row>
    <row r="2973" spans="55:55" x14ac:dyDescent="0.25">
      <c r="BC2973"/>
    </row>
    <row r="2974" spans="55:55" x14ac:dyDescent="0.25">
      <c r="BC2974"/>
    </row>
    <row r="2975" spans="55:55" x14ac:dyDescent="0.25">
      <c r="BC2975"/>
    </row>
    <row r="2976" spans="55:55" x14ac:dyDescent="0.25">
      <c r="BC2976"/>
    </row>
    <row r="2977" spans="55:55" x14ac:dyDescent="0.25">
      <c r="BC2977"/>
    </row>
    <row r="2978" spans="55:55" x14ac:dyDescent="0.25">
      <c r="BC2978"/>
    </row>
    <row r="2979" spans="55:55" x14ac:dyDescent="0.25">
      <c r="BC2979"/>
    </row>
    <row r="2980" spans="55:55" x14ac:dyDescent="0.25">
      <c r="BC2980"/>
    </row>
    <row r="2981" spans="55:55" x14ac:dyDescent="0.25">
      <c r="BC2981"/>
    </row>
    <row r="2982" spans="55:55" x14ac:dyDescent="0.25">
      <c r="BC2982"/>
    </row>
    <row r="2983" spans="55:55" x14ac:dyDescent="0.25">
      <c r="BC2983"/>
    </row>
    <row r="2984" spans="55:55" x14ac:dyDescent="0.25">
      <c r="BC2984"/>
    </row>
    <row r="2985" spans="55:55" x14ac:dyDescent="0.25">
      <c r="BC2985"/>
    </row>
    <row r="2986" spans="55:55" x14ac:dyDescent="0.25">
      <c r="BC2986"/>
    </row>
    <row r="2987" spans="55:55" x14ac:dyDescent="0.25">
      <c r="BC2987"/>
    </row>
    <row r="2988" spans="55:55" x14ac:dyDescent="0.25">
      <c r="BC2988"/>
    </row>
    <row r="2989" spans="55:55" x14ac:dyDescent="0.25">
      <c r="BC2989"/>
    </row>
    <row r="2990" spans="55:55" x14ac:dyDescent="0.25">
      <c r="BC2990"/>
    </row>
    <row r="2991" spans="55:55" x14ac:dyDescent="0.25">
      <c r="BC2991"/>
    </row>
    <row r="2992" spans="55:55" x14ac:dyDescent="0.25">
      <c r="BC2992"/>
    </row>
    <row r="2993" spans="55:55" x14ac:dyDescent="0.25">
      <c r="BC2993"/>
    </row>
    <row r="2994" spans="55:55" x14ac:dyDescent="0.25">
      <c r="BC2994"/>
    </row>
    <row r="2995" spans="55:55" x14ac:dyDescent="0.25">
      <c r="BC2995"/>
    </row>
    <row r="2996" spans="55:55" x14ac:dyDescent="0.25">
      <c r="BC2996"/>
    </row>
    <row r="2997" spans="55:55" x14ac:dyDescent="0.25">
      <c r="BC2997"/>
    </row>
    <row r="2998" spans="55:55" x14ac:dyDescent="0.25">
      <c r="BC2998"/>
    </row>
    <row r="2999" spans="55:55" x14ac:dyDescent="0.25">
      <c r="BC2999"/>
    </row>
    <row r="3000" spans="55:55" x14ac:dyDescent="0.25">
      <c r="BC3000"/>
    </row>
    <row r="3001" spans="55:55" x14ac:dyDescent="0.25">
      <c r="BC3001"/>
    </row>
    <row r="3002" spans="55:55" x14ac:dyDescent="0.25">
      <c r="BC3002"/>
    </row>
    <row r="3003" spans="55:55" x14ac:dyDescent="0.25">
      <c r="BC3003"/>
    </row>
    <row r="3004" spans="55:55" x14ac:dyDescent="0.25">
      <c r="BC3004"/>
    </row>
    <row r="3005" spans="55:55" x14ac:dyDescent="0.25">
      <c r="BC3005"/>
    </row>
    <row r="3006" spans="55:55" x14ac:dyDescent="0.25">
      <c r="BC3006"/>
    </row>
    <row r="3007" spans="55:55" x14ac:dyDescent="0.25">
      <c r="BC3007"/>
    </row>
    <row r="3008" spans="55:55" x14ac:dyDescent="0.25">
      <c r="BC3008"/>
    </row>
    <row r="3009" spans="55:55" x14ac:dyDescent="0.25">
      <c r="BC3009"/>
    </row>
    <row r="3010" spans="55:55" x14ac:dyDescent="0.25">
      <c r="BC3010"/>
    </row>
    <row r="3011" spans="55:55" x14ac:dyDescent="0.25">
      <c r="BC3011"/>
    </row>
    <row r="3012" spans="55:55" x14ac:dyDescent="0.25">
      <c r="BC3012"/>
    </row>
    <row r="3013" spans="55:55" x14ac:dyDescent="0.25">
      <c r="BC3013"/>
    </row>
    <row r="3014" spans="55:55" x14ac:dyDescent="0.25">
      <c r="BC3014"/>
    </row>
    <row r="3015" spans="55:55" x14ac:dyDescent="0.25">
      <c r="BC3015"/>
    </row>
    <row r="3016" spans="55:55" x14ac:dyDescent="0.25">
      <c r="BC3016"/>
    </row>
    <row r="3017" spans="55:55" x14ac:dyDescent="0.25">
      <c r="BC3017"/>
    </row>
    <row r="3018" spans="55:55" x14ac:dyDescent="0.25">
      <c r="BC3018"/>
    </row>
    <row r="3019" spans="55:55" x14ac:dyDescent="0.25">
      <c r="BC3019"/>
    </row>
    <row r="3020" spans="55:55" x14ac:dyDescent="0.25">
      <c r="BC3020"/>
    </row>
    <row r="3021" spans="55:55" x14ac:dyDescent="0.25">
      <c r="BC3021"/>
    </row>
    <row r="3022" spans="55:55" x14ac:dyDescent="0.25">
      <c r="BC3022"/>
    </row>
    <row r="3023" spans="55:55" x14ac:dyDescent="0.25">
      <c r="BC3023"/>
    </row>
    <row r="3024" spans="55:55" x14ac:dyDescent="0.25">
      <c r="BC3024"/>
    </row>
    <row r="3025" spans="55:55" x14ac:dyDescent="0.25">
      <c r="BC3025"/>
    </row>
    <row r="3026" spans="55:55" x14ac:dyDescent="0.25">
      <c r="BC3026"/>
    </row>
    <row r="3027" spans="55:55" x14ac:dyDescent="0.25">
      <c r="BC3027"/>
    </row>
    <row r="3028" spans="55:55" x14ac:dyDescent="0.25">
      <c r="BC3028"/>
    </row>
    <row r="3029" spans="55:55" x14ac:dyDescent="0.25">
      <c r="BC3029"/>
    </row>
    <row r="3030" spans="55:55" x14ac:dyDescent="0.25">
      <c r="BC3030"/>
    </row>
    <row r="3031" spans="55:55" x14ac:dyDescent="0.25">
      <c r="BC3031"/>
    </row>
    <row r="3032" spans="55:55" x14ac:dyDescent="0.25">
      <c r="BC3032"/>
    </row>
    <row r="3033" spans="55:55" x14ac:dyDescent="0.25">
      <c r="BC3033"/>
    </row>
    <row r="3034" spans="55:55" x14ac:dyDescent="0.25">
      <c r="BC3034"/>
    </row>
    <row r="3035" spans="55:55" x14ac:dyDescent="0.25">
      <c r="BC3035"/>
    </row>
    <row r="3036" spans="55:55" x14ac:dyDescent="0.25">
      <c r="BC3036"/>
    </row>
    <row r="3037" spans="55:55" x14ac:dyDescent="0.25">
      <c r="BC3037"/>
    </row>
    <row r="3038" spans="55:55" x14ac:dyDescent="0.25">
      <c r="BC3038"/>
    </row>
    <row r="3039" spans="55:55" x14ac:dyDescent="0.25">
      <c r="BC3039"/>
    </row>
    <row r="3040" spans="55:55" x14ac:dyDescent="0.25">
      <c r="BC3040"/>
    </row>
    <row r="3041" spans="55:55" x14ac:dyDescent="0.25">
      <c r="BC3041"/>
    </row>
    <row r="3042" spans="55:55" x14ac:dyDescent="0.25">
      <c r="BC3042"/>
    </row>
    <row r="3043" spans="55:55" x14ac:dyDescent="0.25">
      <c r="BC3043"/>
    </row>
    <row r="3044" spans="55:55" x14ac:dyDescent="0.25">
      <c r="BC3044"/>
    </row>
    <row r="3045" spans="55:55" x14ac:dyDescent="0.25">
      <c r="BC3045"/>
    </row>
    <row r="3046" spans="55:55" x14ac:dyDescent="0.25">
      <c r="BC3046"/>
    </row>
    <row r="3047" spans="55:55" x14ac:dyDescent="0.25">
      <c r="BC3047"/>
    </row>
    <row r="3048" spans="55:55" x14ac:dyDescent="0.25">
      <c r="BC3048"/>
    </row>
    <row r="3049" spans="55:55" x14ac:dyDescent="0.25">
      <c r="BC3049"/>
    </row>
    <row r="3050" spans="55:55" x14ac:dyDescent="0.25">
      <c r="BC3050"/>
    </row>
    <row r="3051" spans="55:55" x14ac:dyDescent="0.25">
      <c r="BC3051"/>
    </row>
    <row r="3052" spans="55:55" x14ac:dyDescent="0.25">
      <c r="BC3052"/>
    </row>
    <row r="3053" spans="55:55" x14ac:dyDescent="0.25">
      <c r="BC3053"/>
    </row>
    <row r="3054" spans="55:55" x14ac:dyDescent="0.25">
      <c r="BC3054"/>
    </row>
    <row r="3055" spans="55:55" x14ac:dyDescent="0.25">
      <c r="BC3055"/>
    </row>
    <row r="3056" spans="55:55" x14ac:dyDescent="0.25">
      <c r="BC3056"/>
    </row>
    <row r="3057" spans="55:55" x14ac:dyDescent="0.25">
      <c r="BC3057"/>
    </row>
    <row r="3058" spans="55:55" x14ac:dyDescent="0.25">
      <c r="BC3058"/>
    </row>
    <row r="3059" spans="55:55" x14ac:dyDescent="0.25">
      <c r="BC3059"/>
    </row>
    <row r="3060" spans="55:55" x14ac:dyDescent="0.25">
      <c r="BC3060"/>
    </row>
    <row r="3061" spans="55:55" x14ac:dyDescent="0.25">
      <c r="BC3061"/>
    </row>
    <row r="3062" spans="55:55" x14ac:dyDescent="0.25">
      <c r="BC3062"/>
    </row>
    <row r="3063" spans="55:55" x14ac:dyDescent="0.25">
      <c r="BC3063"/>
    </row>
    <row r="3064" spans="55:55" x14ac:dyDescent="0.25">
      <c r="BC3064"/>
    </row>
    <row r="3065" spans="55:55" x14ac:dyDescent="0.25">
      <c r="BC3065"/>
    </row>
    <row r="3066" spans="55:55" x14ac:dyDescent="0.25">
      <c r="BC3066"/>
    </row>
    <row r="3067" spans="55:55" x14ac:dyDescent="0.25">
      <c r="BC3067"/>
    </row>
    <row r="3068" spans="55:55" x14ac:dyDescent="0.25">
      <c r="BC3068"/>
    </row>
    <row r="3069" spans="55:55" x14ac:dyDescent="0.25">
      <c r="BC3069"/>
    </row>
    <row r="3070" spans="55:55" x14ac:dyDescent="0.25">
      <c r="BC3070"/>
    </row>
    <row r="3071" spans="55:55" x14ac:dyDescent="0.25">
      <c r="BC3071"/>
    </row>
    <row r="3072" spans="55:55" x14ac:dyDescent="0.25">
      <c r="BC3072"/>
    </row>
    <row r="3073" spans="55:55" x14ac:dyDescent="0.25">
      <c r="BC3073"/>
    </row>
    <row r="3074" spans="55:55" x14ac:dyDescent="0.25">
      <c r="BC3074"/>
    </row>
    <row r="3075" spans="55:55" x14ac:dyDescent="0.25">
      <c r="BC3075"/>
    </row>
    <row r="3076" spans="55:55" x14ac:dyDescent="0.25">
      <c r="BC3076"/>
    </row>
    <row r="3077" spans="55:55" x14ac:dyDescent="0.25">
      <c r="BC3077"/>
    </row>
    <row r="3078" spans="55:55" x14ac:dyDescent="0.25">
      <c r="BC3078"/>
    </row>
    <row r="3079" spans="55:55" x14ac:dyDescent="0.25">
      <c r="BC3079"/>
    </row>
    <row r="3080" spans="55:55" x14ac:dyDescent="0.25">
      <c r="BC3080"/>
    </row>
    <row r="3081" spans="55:55" x14ac:dyDescent="0.25">
      <c r="BC3081"/>
    </row>
    <row r="3082" spans="55:55" x14ac:dyDescent="0.25">
      <c r="BC3082"/>
    </row>
    <row r="3083" spans="55:55" x14ac:dyDescent="0.25">
      <c r="BC3083"/>
    </row>
    <row r="3084" spans="55:55" x14ac:dyDescent="0.25">
      <c r="BC3084"/>
    </row>
    <row r="3085" spans="55:55" x14ac:dyDescent="0.25">
      <c r="BC3085"/>
    </row>
    <row r="3086" spans="55:55" x14ac:dyDescent="0.25">
      <c r="BC3086"/>
    </row>
    <row r="3087" spans="55:55" x14ac:dyDescent="0.25">
      <c r="BC3087"/>
    </row>
    <row r="3088" spans="55:55" x14ac:dyDescent="0.25">
      <c r="BC3088"/>
    </row>
    <row r="3089" spans="55:55" x14ac:dyDescent="0.25">
      <c r="BC3089"/>
    </row>
    <row r="3090" spans="55:55" x14ac:dyDescent="0.25">
      <c r="BC3090"/>
    </row>
    <row r="3091" spans="55:55" x14ac:dyDescent="0.25">
      <c r="BC3091"/>
    </row>
    <row r="3092" spans="55:55" x14ac:dyDescent="0.25">
      <c r="BC3092"/>
    </row>
    <row r="3093" spans="55:55" x14ac:dyDescent="0.25">
      <c r="BC3093"/>
    </row>
    <row r="3094" spans="55:55" x14ac:dyDescent="0.25">
      <c r="BC3094"/>
    </row>
    <row r="3095" spans="55:55" x14ac:dyDescent="0.25">
      <c r="BC3095"/>
    </row>
    <row r="3096" spans="55:55" x14ac:dyDescent="0.25">
      <c r="BC3096"/>
    </row>
    <row r="3097" spans="55:55" x14ac:dyDescent="0.25">
      <c r="BC3097"/>
    </row>
    <row r="3098" spans="55:55" x14ac:dyDescent="0.25">
      <c r="BC3098"/>
    </row>
    <row r="3099" spans="55:55" x14ac:dyDescent="0.25">
      <c r="BC3099"/>
    </row>
    <row r="3100" spans="55:55" x14ac:dyDescent="0.25">
      <c r="BC3100"/>
    </row>
    <row r="3101" spans="55:55" x14ac:dyDescent="0.25">
      <c r="BC3101"/>
    </row>
    <row r="3102" spans="55:55" x14ac:dyDescent="0.25">
      <c r="BC3102"/>
    </row>
    <row r="3103" spans="55:55" x14ac:dyDescent="0.25">
      <c r="BC3103"/>
    </row>
    <row r="3104" spans="55:55" x14ac:dyDescent="0.25">
      <c r="BC3104"/>
    </row>
    <row r="3105" spans="55:55" x14ac:dyDescent="0.25">
      <c r="BC3105"/>
    </row>
    <row r="3106" spans="55:55" x14ac:dyDescent="0.25">
      <c r="BC3106"/>
    </row>
    <row r="3107" spans="55:55" x14ac:dyDescent="0.25">
      <c r="BC3107"/>
    </row>
    <row r="3108" spans="55:55" x14ac:dyDescent="0.25">
      <c r="BC3108"/>
    </row>
    <row r="3109" spans="55:55" x14ac:dyDescent="0.25">
      <c r="BC3109"/>
    </row>
    <row r="3110" spans="55:55" x14ac:dyDescent="0.25">
      <c r="BC3110"/>
    </row>
    <row r="3111" spans="55:55" x14ac:dyDescent="0.25">
      <c r="BC3111"/>
    </row>
    <row r="3112" spans="55:55" x14ac:dyDescent="0.25">
      <c r="BC3112"/>
    </row>
    <row r="3113" spans="55:55" x14ac:dyDescent="0.25">
      <c r="BC3113"/>
    </row>
    <row r="3114" spans="55:55" x14ac:dyDescent="0.25">
      <c r="BC3114"/>
    </row>
    <row r="3115" spans="55:55" x14ac:dyDescent="0.25">
      <c r="BC3115"/>
    </row>
    <row r="3116" spans="55:55" x14ac:dyDescent="0.25">
      <c r="BC3116"/>
    </row>
    <row r="3117" spans="55:55" x14ac:dyDescent="0.25">
      <c r="BC3117"/>
    </row>
    <row r="3118" spans="55:55" x14ac:dyDescent="0.25">
      <c r="BC3118"/>
    </row>
    <row r="3119" spans="55:55" x14ac:dyDescent="0.25">
      <c r="BC3119"/>
    </row>
    <row r="3120" spans="55:55" x14ac:dyDescent="0.25">
      <c r="BC3120"/>
    </row>
    <row r="3121" spans="55:55" x14ac:dyDescent="0.25">
      <c r="BC3121"/>
    </row>
    <row r="3122" spans="55:55" x14ac:dyDescent="0.25">
      <c r="BC3122"/>
    </row>
    <row r="3123" spans="55:55" x14ac:dyDescent="0.25">
      <c r="BC3123"/>
    </row>
    <row r="3124" spans="55:55" x14ac:dyDescent="0.25">
      <c r="BC3124"/>
    </row>
    <row r="3125" spans="55:55" x14ac:dyDescent="0.25">
      <c r="BC3125"/>
    </row>
    <row r="3126" spans="55:55" x14ac:dyDescent="0.25">
      <c r="BC3126"/>
    </row>
    <row r="3127" spans="55:55" x14ac:dyDescent="0.25">
      <c r="BC3127"/>
    </row>
    <row r="3128" spans="55:55" x14ac:dyDescent="0.25">
      <c r="BC3128"/>
    </row>
    <row r="3129" spans="55:55" x14ac:dyDescent="0.25">
      <c r="BC3129"/>
    </row>
    <row r="3130" spans="55:55" x14ac:dyDescent="0.25">
      <c r="BC3130"/>
    </row>
    <row r="3131" spans="55:55" x14ac:dyDescent="0.25">
      <c r="BC3131"/>
    </row>
    <row r="3132" spans="55:55" x14ac:dyDescent="0.25">
      <c r="BC3132"/>
    </row>
    <row r="3133" spans="55:55" x14ac:dyDescent="0.25">
      <c r="BC3133"/>
    </row>
    <row r="3134" spans="55:55" x14ac:dyDescent="0.25">
      <c r="BC3134"/>
    </row>
    <row r="3135" spans="55:55" x14ac:dyDescent="0.25">
      <c r="BC3135"/>
    </row>
    <row r="3136" spans="55:55" x14ac:dyDescent="0.25">
      <c r="BC3136"/>
    </row>
    <row r="3137" spans="55:55" x14ac:dyDescent="0.25">
      <c r="BC3137"/>
    </row>
    <row r="3138" spans="55:55" x14ac:dyDescent="0.25">
      <c r="BC3138"/>
    </row>
    <row r="3139" spans="55:55" x14ac:dyDescent="0.25">
      <c r="BC3139"/>
    </row>
    <row r="3140" spans="55:55" x14ac:dyDescent="0.25">
      <c r="BC3140"/>
    </row>
    <row r="3141" spans="55:55" x14ac:dyDescent="0.25">
      <c r="BC3141"/>
    </row>
    <row r="3142" spans="55:55" x14ac:dyDescent="0.25">
      <c r="BC3142"/>
    </row>
    <row r="3143" spans="55:55" x14ac:dyDescent="0.25">
      <c r="BC3143"/>
    </row>
    <row r="3144" spans="55:55" x14ac:dyDescent="0.25">
      <c r="BC3144"/>
    </row>
    <row r="3145" spans="55:55" x14ac:dyDescent="0.25">
      <c r="BC3145"/>
    </row>
    <row r="3146" spans="55:55" x14ac:dyDescent="0.25">
      <c r="BC3146"/>
    </row>
    <row r="3147" spans="55:55" x14ac:dyDescent="0.25">
      <c r="BC3147"/>
    </row>
    <row r="3148" spans="55:55" x14ac:dyDescent="0.25">
      <c r="BC3148"/>
    </row>
    <row r="3149" spans="55:55" x14ac:dyDescent="0.25">
      <c r="BC3149"/>
    </row>
    <row r="3150" spans="55:55" x14ac:dyDescent="0.25">
      <c r="BC3150"/>
    </row>
    <row r="3151" spans="55:55" x14ac:dyDescent="0.25">
      <c r="BC3151"/>
    </row>
    <row r="3152" spans="55:55" x14ac:dyDescent="0.25">
      <c r="BC3152"/>
    </row>
    <row r="3153" spans="55:55" x14ac:dyDescent="0.25">
      <c r="BC3153"/>
    </row>
    <row r="3154" spans="55:55" x14ac:dyDescent="0.25">
      <c r="BC3154"/>
    </row>
    <row r="3155" spans="55:55" x14ac:dyDescent="0.25">
      <c r="BC3155"/>
    </row>
    <row r="3156" spans="55:55" x14ac:dyDescent="0.25">
      <c r="BC3156"/>
    </row>
    <row r="3157" spans="55:55" x14ac:dyDescent="0.25">
      <c r="BC3157"/>
    </row>
    <row r="3158" spans="55:55" x14ac:dyDescent="0.25">
      <c r="BC3158"/>
    </row>
    <row r="3159" spans="55:55" x14ac:dyDescent="0.25">
      <c r="BC3159"/>
    </row>
    <row r="3160" spans="55:55" x14ac:dyDescent="0.25">
      <c r="BC3160"/>
    </row>
    <row r="3161" spans="55:55" x14ac:dyDescent="0.25">
      <c r="BC3161"/>
    </row>
    <row r="3162" spans="55:55" x14ac:dyDescent="0.25">
      <c r="BC3162"/>
    </row>
    <row r="3163" spans="55:55" x14ac:dyDescent="0.25">
      <c r="BC3163"/>
    </row>
    <row r="3164" spans="55:55" x14ac:dyDescent="0.25">
      <c r="BC3164"/>
    </row>
    <row r="3165" spans="55:55" x14ac:dyDescent="0.25">
      <c r="BC3165"/>
    </row>
    <row r="3166" spans="55:55" x14ac:dyDescent="0.25">
      <c r="BC3166"/>
    </row>
    <row r="3167" spans="55:55" x14ac:dyDescent="0.25">
      <c r="BC3167"/>
    </row>
    <row r="3168" spans="55:55" x14ac:dyDescent="0.25">
      <c r="BC3168"/>
    </row>
    <row r="3169" spans="55:55" x14ac:dyDescent="0.25">
      <c r="BC3169"/>
    </row>
    <row r="3170" spans="55:55" x14ac:dyDescent="0.25">
      <c r="BC3170"/>
    </row>
    <row r="3171" spans="55:55" x14ac:dyDescent="0.25">
      <c r="BC3171"/>
    </row>
    <row r="3172" spans="55:55" x14ac:dyDescent="0.25">
      <c r="BC3172"/>
    </row>
    <row r="3173" spans="55:55" x14ac:dyDescent="0.25">
      <c r="BC3173"/>
    </row>
    <row r="3174" spans="55:55" x14ac:dyDescent="0.25">
      <c r="BC3174"/>
    </row>
    <row r="3175" spans="55:55" x14ac:dyDescent="0.25">
      <c r="BC3175"/>
    </row>
    <row r="3176" spans="55:55" x14ac:dyDescent="0.25">
      <c r="BC3176"/>
    </row>
    <row r="3177" spans="55:55" x14ac:dyDescent="0.25">
      <c r="BC3177"/>
    </row>
    <row r="3178" spans="55:55" x14ac:dyDescent="0.25">
      <c r="BC3178"/>
    </row>
    <row r="3179" spans="55:55" x14ac:dyDescent="0.25">
      <c r="BC3179"/>
    </row>
    <row r="3180" spans="55:55" x14ac:dyDescent="0.25">
      <c r="BC3180"/>
    </row>
    <row r="3181" spans="55:55" x14ac:dyDescent="0.25">
      <c r="BC3181"/>
    </row>
    <row r="3182" spans="55:55" x14ac:dyDescent="0.25">
      <c r="BC3182"/>
    </row>
    <row r="3183" spans="55:55" x14ac:dyDescent="0.25">
      <c r="BC3183"/>
    </row>
    <row r="3184" spans="55:55" x14ac:dyDescent="0.25">
      <c r="BC3184"/>
    </row>
    <row r="3185" spans="55:55" x14ac:dyDescent="0.25">
      <c r="BC3185"/>
    </row>
    <row r="3186" spans="55:55" x14ac:dyDescent="0.25">
      <c r="BC3186"/>
    </row>
    <row r="3187" spans="55:55" x14ac:dyDescent="0.25">
      <c r="BC3187"/>
    </row>
    <row r="3188" spans="55:55" x14ac:dyDescent="0.25">
      <c r="BC3188"/>
    </row>
    <row r="3189" spans="55:55" x14ac:dyDescent="0.25">
      <c r="BC3189"/>
    </row>
    <row r="3190" spans="55:55" x14ac:dyDescent="0.25">
      <c r="BC3190"/>
    </row>
    <row r="3191" spans="55:55" x14ac:dyDescent="0.25">
      <c r="BC3191"/>
    </row>
    <row r="3192" spans="55:55" x14ac:dyDescent="0.25">
      <c r="BC3192"/>
    </row>
    <row r="3193" spans="55:55" x14ac:dyDescent="0.25">
      <c r="BC3193"/>
    </row>
    <row r="3194" spans="55:55" x14ac:dyDescent="0.25">
      <c r="BC3194"/>
    </row>
    <row r="3195" spans="55:55" x14ac:dyDescent="0.25">
      <c r="BC3195"/>
    </row>
    <row r="3196" spans="55:55" x14ac:dyDescent="0.25">
      <c r="BC3196"/>
    </row>
    <row r="3197" spans="55:55" x14ac:dyDescent="0.25">
      <c r="BC3197"/>
    </row>
    <row r="3198" spans="55:55" x14ac:dyDescent="0.25">
      <c r="BC3198"/>
    </row>
    <row r="3199" spans="55:55" x14ac:dyDescent="0.25">
      <c r="BC3199"/>
    </row>
    <row r="3200" spans="55:55" x14ac:dyDescent="0.25">
      <c r="BC3200"/>
    </row>
    <row r="3201" spans="55:55" x14ac:dyDescent="0.25">
      <c r="BC3201"/>
    </row>
    <row r="3202" spans="55:55" x14ac:dyDescent="0.25">
      <c r="BC3202"/>
    </row>
    <row r="3203" spans="55:55" x14ac:dyDescent="0.25">
      <c r="BC3203"/>
    </row>
    <row r="3204" spans="55:55" x14ac:dyDescent="0.25">
      <c r="BC3204"/>
    </row>
    <row r="3205" spans="55:55" x14ac:dyDescent="0.25">
      <c r="BC3205"/>
    </row>
    <row r="3206" spans="55:55" x14ac:dyDescent="0.25">
      <c r="BC3206"/>
    </row>
    <row r="3207" spans="55:55" x14ac:dyDescent="0.25">
      <c r="BC3207"/>
    </row>
    <row r="3208" spans="55:55" x14ac:dyDescent="0.25">
      <c r="BC3208"/>
    </row>
    <row r="3209" spans="55:55" x14ac:dyDescent="0.25">
      <c r="BC3209"/>
    </row>
    <row r="3210" spans="55:55" x14ac:dyDescent="0.25">
      <c r="BC3210"/>
    </row>
    <row r="3211" spans="55:55" x14ac:dyDescent="0.25">
      <c r="BC3211"/>
    </row>
    <row r="3212" spans="55:55" x14ac:dyDescent="0.25">
      <c r="BC3212"/>
    </row>
    <row r="3213" spans="55:55" x14ac:dyDescent="0.25">
      <c r="BC3213"/>
    </row>
    <row r="3214" spans="55:55" x14ac:dyDescent="0.25">
      <c r="BC3214"/>
    </row>
    <row r="3215" spans="55:55" x14ac:dyDescent="0.25">
      <c r="BC3215"/>
    </row>
    <row r="3216" spans="55:55" x14ac:dyDescent="0.25">
      <c r="BC3216"/>
    </row>
    <row r="3217" spans="55:55" x14ac:dyDescent="0.25">
      <c r="BC3217"/>
    </row>
    <row r="3218" spans="55:55" x14ac:dyDescent="0.25">
      <c r="BC3218"/>
    </row>
    <row r="3219" spans="55:55" x14ac:dyDescent="0.25">
      <c r="BC3219"/>
    </row>
    <row r="3220" spans="55:55" x14ac:dyDescent="0.25">
      <c r="BC3220"/>
    </row>
    <row r="3221" spans="55:55" x14ac:dyDescent="0.25">
      <c r="BC3221"/>
    </row>
    <row r="3222" spans="55:55" x14ac:dyDescent="0.25">
      <c r="BC3222"/>
    </row>
    <row r="3223" spans="55:55" x14ac:dyDescent="0.25">
      <c r="BC3223"/>
    </row>
    <row r="3224" spans="55:55" x14ac:dyDescent="0.25">
      <c r="BC3224"/>
    </row>
    <row r="3225" spans="55:55" x14ac:dyDescent="0.25">
      <c r="BC3225"/>
    </row>
    <row r="3226" spans="55:55" x14ac:dyDescent="0.25">
      <c r="BC3226"/>
    </row>
    <row r="3227" spans="55:55" x14ac:dyDescent="0.25">
      <c r="BC3227"/>
    </row>
    <row r="3228" spans="55:55" x14ac:dyDescent="0.25">
      <c r="BC3228"/>
    </row>
    <row r="3229" spans="55:55" x14ac:dyDescent="0.25">
      <c r="BC3229"/>
    </row>
    <row r="3230" spans="55:55" x14ac:dyDescent="0.25">
      <c r="BC3230"/>
    </row>
    <row r="3231" spans="55:55" x14ac:dyDescent="0.25">
      <c r="BC3231"/>
    </row>
    <row r="3232" spans="55:55" x14ac:dyDescent="0.25">
      <c r="BC3232"/>
    </row>
    <row r="3233" spans="55:55" x14ac:dyDescent="0.25">
      <c r="BC3233"/>
    </row>
    <row r="3234" spans="55:55" x14ac:dyDescent="0.25">
      <c r="BC3234"/>
    </row>
    <row r="3235" spans="55:55" x14ac:dyDescent="0.25">
      <c r="BC3235"/>
    </row>
    <row r="3236" spans="55:55" x14ac:dyDescent="0.25">
      <c r="BC3236"/>
    </row>
    <row r="3237" spans="55:55" x14ac:dyDescent="0.25">
      <c r="BC3237"/>
    </row>
    <row r="3238" spans="55:55" x14ac:dyDescent="0.25">
      <c r="BC3238"/>
    </row>
    <row r="3239" spans="55:55" x14ac:dyDescent="0.25">
      <c r="BC3239"/>
    </row>
    <row r="3240" spans="55:55" x14ac:dyDescent="0.25">
      <c r="BC3240"/>
    </row>
    <row r="3241" spans="55:55" x14ac:dyDescent="0.25">
      <c r="BC3241"/>
    </row>
    <row r="3242" spans="55:55" x14ac:dyDescent="0.25">
      <c r="BC3242"/>
    </row>
    <row r="3243" spans="55:55" x14ac:dyDescent="0.25">
      <c r="BC3243"/>
    </row>
    <row r="3244" spans="55:55" x14ac:dyDescent="0.25">
      <c r="BC3244"/>
    </row>
    <row r="3245" spans="55:55" x14ac:dyDescent="0.25">
      <c r="BC3245"/>
    </row>
    <row r="3246" spans="55:55" x14ac:dyDescent="0.25">
      <c r="BC3246"/>
    </row>
    <row r="3247" spans="55:55" x14ac:dyDescent="0.25">
      <c r="BC3247"/>
    </row>
    <row r="3248" spans="55:55" x14ac:dyDescent="0.25">
      <c r="BC3248"/>
    </row>
    <row r="3249" spans="55:55" x14ac:dyDescent="0.25">
      <c r="BC3249"/>
    </row>
    <row r="3250" spans="55:55" x14ac:dyDescent="0.25">
      <c r="BC3250"/>
    </row>
    <row r="3251" spans="55:55" x14ac:dyDescent="0.25">
      <c r="BC3251"/>
    </row>
    <row r="3252" spans="55:55" x14ac:dyDescent="0.25">
      <c r="BC3252"/>
    </row>
    <row r="3253" spans="55:55" x14ac:dyDescent="0.25">
      <c r="BC3253"/>
    </row>
    <row r="3254" spans="55:55" x14ac:dyDescent="0.25">
      <c r="BC3254"/>
    </row>
    <row r="3255" spans="55:55" x14ac:dyDescent="0.25">
      <c r="BC3255"/>
    </row>
    <row r="3256" spans="55:55" x14ac:dyDescent="0.25">
      <c r="BC3256"/>
    </row>
    <row r="3257" spans="55:55" x14ac:dyDescent="0.25">
      <c r="BC3257"/>
    </row>
    <row r="3258" spans="55:55" x14ac:dyDescent="0.25">
      <c r="BC3258"/>
    </row>
    <row r="3259" spans="55:55" x14ac:dyDescent="0.25">
      <c r="BC3259"/>
    </row>
    <row r="3260" spans="55:55" x14ac:dyDescent="0.25">
      <c r="BC3260"/>
    </row>
    <row r="3261" spans="55:55" x14ac:dyDescent="0.25">
      <c r="BC3261"/>
    </row>
    <row r="3262" spans="55:55" x14ac:dyDescent="0.25">
      <c r="BC3262"/>
    </row>
    <row r="3263" spans="55:55" x14ac:dyDescent="0.25">
      <c r="BC3263"/>
    </row>
    <row r="3264" spans="55:55" x14ac:dyDescent="0.25">
      <c r="BC3264"/>
    </row>
    <row r="3265" spans="55:55" x14ac:dyDescent="0.25">
      <c r="BC3265"/>
    </row>
    <row r="3266" spans="55:55" x14ac:dyDescent="0.25">
      <c r="BC3266"/>
    </row>
    <row r="3267" spans="55:55" x14ac:dyDescent="0.25">
      <c r="BC3267"/>
    </row>
    <row r="3268" spans="55:55" x14ac:dyDescent="0.25">
      <c r="BC3268"/>
    </row>
    <row r="3269" spans="55:55" x14ac:dyDescent="0.25">
      <c r="BC3269"/>
    </row>
    <row r="3270" spans="55:55" x14ac:dyDescent="0.25">
      <c r="BC3270"/>
    </row>
    <row r="3271" spans="55:55" x14ac:dyDescent="0.25">
      <c r="BC3271"/>
    </row>
    <row r="3272" spans="55:55" x14ac:dyDescent="0.25">
      <c r="BC3272"/>
    </row>
    <row r="3273" spans="55:55" x14ac:dyDescent="0.25">
      <c r="BC3273"/>
    </row>
    <row r="3274" spans="55:55" x14ac:dyDescent="0.25">
      <c r="BC3274"/>
    </row>
    <row r="3275" spans="55:55" x14ac:dyDescent="0.25">
      <c r="BC3275"/>
    </row>
    <row r="3276" spans="55:55" x14ac:dyDescent="0.25">
      <c r="BC3276"/>
    </row>
    <row r="3277" spans="55:55" x14ac:dyDescent="0.25">
      <c r="BC3277"/>
    </row>
    <row r="3278" spans="55:55" x14ac:dyDescent="0.25">
      <c r="BC3278"/>
    </row>
    <row r="3279" spans="55:55" x14ac:dyDescent="0.25">
      <c r="BC3279"/>
    </row>
    <row r="3280" spans="55:55" x14ac:dyDescent="0.25">
      <c r="BC3280"/>
    </row>
    <row r="3281" spans="55:55" x14ac:dyDescent="0.25">
      <c r="BC3281"/>
    </row>
    <row r="3282" spans="55:55" x14ac:dyDescent="0.25">
      <c r="BC3282"/>
    </row>
    <row r="3283" spans="55:55" x14ac:dyDescent="0.25">
      <c r="BC3283"/>
    </row>
    <row r="3284" spans="55:55" x14ac:dyDescent="0.25">
      <c r="BC3284"/>
    </row>
    <row r="3285" spans="55:55" x14ac:dyDescent="0.25">
      <c r="BC3285"/>
    </row>
    <row r="3286" spans="55:55" x14ac:dyDescent="0.25">
      <c r="BC3286"/>
    </row>
    <row r="3287" spans="55:55" x14ac:dyDescent="0.25">
      <c r="BC3287"/>
    </row>
    <row r="3288" spans="55:55" x14ac:dyDescent="0.25">
      <c r="BC3288"/>
    </row>
    <row r="3289" spans="55:55" x14ac:dyDescent="0.25">
      <c r="BC3289"/>
    </row>
    <row r="3290" spans="55:55" x14ac:dyDescent="0.25">
      <c r="BC3290"/>
    </row>
    <row r="3291" spans="55:55" x14ac:dyDescent="0.25">
      <c r="BC3291"/>
    </row>
    <row r="3292" spans="55:55" x14ac:dyDescent="0.25">
      <c r="BC3292"/>
    </row>
    <row r="3293" spans="55:55" x14ac:dyDescent="0.25">
      <c r="BC3293"/>
    </row>
    <row r="3294" spans="55:55" x14ac:dyDescent="0.25">
      <c r="BC3294"/>
    </row>
    <row r="3295" spans="55:55" x14ac:dyDescent="0.25">
      <c r="BC3295"/>
    </row>
    <row r="3296" spans="55:55" x14ac:dyDescent="0.25">
      <c r="BC3296"/>
    </row>
    <row r="3297" spans="55:55" x14ac:dyDescent="0.25">
      <c r="BC3297"/>
    </row>
    <row r="3298" spans="55:55" x14ac:dyDescent="0.25">
      <c r="BC3298"/>
    </row>
    <row r="3299" spans="55:55" x14ac:dyDescent="0.25">
      <c r="BC3299"/>
    </row>
    <row r="3300" spans="55:55" x14ac:dyDescent="0.25">
      <c r="BC3300"/>
    </row>
    <row r="3301" spans="55:55" x14ac:dyDescent="0.25">
      <c r="BC3301"/>
    </row>
    <row r="3302" spans="55:55" x14ac:dyDescent="0.25">
      <c r="BC3302"/>
    </row>
    <row r="3303" spans="55:55" x14ac:dyDescent="0.25">
      <c r="BC3303"/>
    </row>
    <row r="3304" spans="55:55" x14ac:dyDescent="0.25">
      <c r="BC3304"/>
    </row>
    <row r="3305" spans="55:55" x14ac:dyDescent="0.25">
      <c r="BC3305"/>
    </row>
    <row r="3306" spans="55:55" x14ac:dyDescent="0.25">
      <c r="BC3306"/>
    </row>
    <row r="3307" spans="55:55" x14ac:dyDescent="0.25">
      <c r="BC3307"/>
    </row>
    <row r="3308" spans="55:55" x14ac:dyDescent="0.25">
      <c r="BC3308"/>
    </row>
    <row r="3309" spans="55:55" x14ac:dyDescent="0.25">
      <c r="BC3309"/>
    </row>
    <row r="3310" spans="55:55" x14ac:dyDescent="0.25">
      <c r="BC3310"/>
    </row>
    <row r="3311" spans="55:55" x14ac:dyDescent="0.25">
      <c r="BC3311"/>
    </row>
    <row r="3312" spans="55:55" x14ac:dyDescent="0.25">
      <c r="BC3312"/>
    </row>
    <row r="3313" spans="55:55" x14ac:dyDescent="0.25">
      <c r="BC3313"/>
    </row>
    <row r="3314" spans="55:55" x14ac:dyDescent="0.25">
      <c r="BC3314"/>
    </row>
    <row r="3315" spans="55:55" x14ac:dyDescent="0.25">
      <c r="BC3315"/>
    </row>
    <row r="3316" spans="55:55" x14ac:dyDescent="0.25">
      <c r="BC3316"/>
    </row>
    <row r="3317" spans="55:55" x14ac:dyDescent="0.25">
      <c r="BC3317"/>
    </row>
    <row r="3318" spans="55:55" x14ac:dyDescent="0.25">
      <c r="BC3318"/>
    </row>
    <row r="3319" spans="55:55" x14ac:dyDescent="0.25">
      <c r="BC3319"/>
    </row>
    <row r="3320" spans="55:55" x14ac:dyDescent="0.25">
      <c r="BC3320"/>
    </row>
    <row r="3321" spans="55:55" x14ac:dyDescent="0.25">
      <c r="BC3321"/>
    </row>
    <row r="3322" spans="55:55" x14ac:dyDescent="0.25">
      <c r="BC3322"/>
    </row>
    <row r="3323" spans="55:55" x14ac:dyDescent="0.25">
      <c r="BC3323"/>
    </row>
    <row r="3324" spans="55:55" x14ac:dyDescent="0.25">
      <c r="BC3324"/>
    </row>
    <row r="3325" spans="55:55" x14ac:dyDescent="0.25">
      <c r="BC3325"/>
    </row>
    <row r="3326" spans="55:55" x14ac:dyDescent="0.25">
      <c r="BC3326"/>
    </row>
    <row r="3327" spans="55:55" x14ac:dyDescent="0.25">
      <c r="BC3327"/>
    </row>
    <row r="3328" spans="55:55" x14ac:dyDescent="0.25">
      <c r="BC3328"/>
    </row>
    <row r="3329" spans="55:55" x14ac:dyDescent="0.25">
      <c r="BC3329"/>
    </row>
    <row r="3330" spans="55:55" x14ac:dyDescent="0.25">
      <c r="BC3330"/>
    </row>
    <row r="3331" spans="55:55" x14ac:dyDescent="0.25">
      <c r="BC3331"/>
    </row>
    <row r="3332" spans="55:55" x14ac:dyDescent="0.25">
      <c r="BC3332"/>
    </row>
    <row r="3333" spans="55:55" x14ac:dyDescent="0.25">
      <c r="BC3333"/>
    </row>
    <row r="3334" spans="55:55" x14ac:dyDescent="0.25">
      <c r="BC3334"/>
    </row>
    <row r="3335" spans="55:55" x14ac:dyDescent="0.25">
      <c r="BC3335"/>
    </row>
    <row r="3336" spans="55:55" x14ac:dyDescent="0.25">
      <c r="BC3336"/>
    </row>
    <row r="3337" spans="55:55" x14ac:dyDescent="0.25">
      <c r="BC3337"/>
    </row>
    <row r="3338" spans="55:55" x14ac:dyDescent="0.25">
      <c r="BC3338"/>
    </row>
    <row r="3339" spans="55:55" x14ac:dyDescent="0.25">
      <c r="BC3339"/>
    </row>
    <row r="3340" spans="55:55" x14ac:dyDescent="0.25">
      <c r="BC3340"/>
    </row>
    <row r="3341" spans="55:55" x14ac:dyDescent="0.25">
      <c r="BC3341"/>
    </row>
    <row r="3342" spans="55:55" x14ac:dyDescent="0.25">
      <c r="BC3342"/>
    </row>
    <row r="3343" spans="55:55" x14ac:dyDescent="0.25">
      <c r="BC3343"/>
    </row>
    <row r="3344" spans="55:55" x14ac:dyDescent="0.25">
      <c r="BC3344"/>
    </row>
    <row r="3345" spans="55:55" x14ac:dyDescent="0.25">
      <c r="BC3345"/>
    </row>
    <row r="3346" spans="55:55" x14ac:dyDescent="0.25">
      <c r="BC3346"/>
    </row>
    <row r="3347" spans="55:55" x14ac:dyDescent="0.25">
      <c r="BC3347"/>
    </row>
    <row r="3348" spans="55:55" x14ac:dyDescent="0.25">
      <c r="BC3348"/>
    </row>
    <row r="3349" spans="55:55" x14ac:dyDescent="0.25">
      <c r="BC3349"/>
    </row>
    <row r="3350" spans="55:55" x14ac:dyDescent="0.25">
      <c r="BC3350"/>
    </row>
    <row r="3351" spans="55:55" x14ac:dyDescent="0.25">
      <c r="BC3351"/>
    </row>
    <row r="3352" spans="55:55" x14ac:dyDescent="0.25">
      <c r="BC3352"/>
    </row>
    <row r="3353" spans="55:55" x14ac:dyDescent="0.25">
      <c r="BC3353"/>
    </row>
    <row r="3354" spans="55:55" x14ac:dyDescent="0.25">
      <c r="BC3354"/>
    </row>
    <row r="3355" spans="55:55" x14ac:dyDescent="0.25">
      <c r="BC3355"/>
    </row>
    <row r="3356" spans="55:55" x14ac:dyDescent="0.25">
      <c r="BC3356"/>
    </row>
    <row r="3357" spans="55:55" x14ac:dyDescent="0.25">
      <c r="BC3357"/>
    </row>
    <row r="3358" spans="55:55" x14ac:dyDescent="0.25">
      <c r="BC3358"/>
    </row>
    <row r="3359" spans="55:55" x14ac:dyDescent="0.25">
      <c r="BC3359"/>
    </row>
    <row r="3360" spans="55:55" x14ac:dyDescent="0.25">
      <c r="BC3360"/>
    </row>
    <row r="3361" spans="55:55" x14ac:dyDescent="0.25">
      <c r="BC3361"/>
    </row>
    <row r="3362" spans="55:55" x14ac:dyDescent="0.25">
      <c r="BC3362"/>
    </row>
    <row r="3363" spans="55:55" x14ac:dyDescent="0.25">
      <c r="BC3363"/>
    </row>
    <row r="3364" spans="55:55" x14ac:dyDescent="0.25">
      <c r="BC3364"/>
    </row>
    <row r="3365" spans="55:55" x14ac:dyDescent="0.25">
      <c r="BC3365"/>
    </row>
    <row r="3366" spans="55:55" x14ac:dyDescent="0.25">
      <c r="BC3366"/>
    </row>
    <row r="3367" spans="55:55" x14ac:dyDescent="0.25">
      <c r="BC3367"/>
    </row>
    <row r="3368" spans="55:55" x14ac:dyDescent="0.25">
      <c r="BC3368"/>
    </row>
    <row r="3369" spans="55:55" x14ac:dyDescent="0.25">
      <c r="BC3369"/>
    </row>
    <row r="3370" spans="55:55" x14ac:dyDescent="0.25">
      <c r="BC3370"/>
    </row>
    <row r="3371" spans="55:55" x14ac:dyDescent="0.25">
      <c r="BC3371"/>
    </row>
    <row r="3372" spans="55:55" x14ac:dyDescent="0.25">
      <c r="BC3372"/>
    </row>
    <row r="3373" spans="55:55" x14ac:dyDescent="0.25">
      <c r="BC3373"/>
    </row>
    <row r="3374" spans="55:55" x14ac:dyDescent="0.25">
      <c r="BC3374"/>
    </row>
    <row r="3375" spans="55:55" x14ac:dyDescent="0.25">
      <c r="BC3375"/>
    </row>
    <row r="3376" spans="55:55" x14ac:dyDescent="0.25">
      <c r="BC3376"/>
    </row>
    <row r="3377" spans="55:55" x14ac:dyDescent="0.25">
      <c r="BC3377"/>
    </row>
    <row r="3378" spans="55:55" x14ac:dyDescent="0.25">
      <c r="BC3378"/>
    </row>
    <row r="3379" spans="55:55" x14ac:dyDescent="0.25">
      <c r="BC3379"/>
    </row>
    <row r="3380" spans="55:55" x14ac:dyDescent="0.25">
      <c r="BC3380"/>
    </row>
    <row r="3381" spans="55:55" x14ac:dyDescent="0.25">
      <c r="BC3381"/>
    </row>
    <row r="3382" spans="55:55" x14ac:dyDescent="0.25">
      <c r="BC3382"/>
    </row>
    <row r="3383" spans="55:55" x14ac:dyDescent="0.25">
      <c r="BC3383"/>
    </row>
    <row r="3384" spans="55:55" x14ac:dyDescent="0.25">
      <c r="BC3384"/>
    </row>
    <row r="3385" spans="55:55" x14ac:dyDescent="0.25">
      <c r="BC3385"/>
    </row>
    <row r="3386" spans="55:55" x14ac:dyDescent="0.25">
      <c r="BC3386"/>
    </row>
    <row r="3387" spans="55:55" x14ac:dyDescent="0.25">
      <c r="BC3387"/>
    </row>
    <row r="3388" spans="55:55" x14ac:dyDescent="0.25">
      <c r="BC3388"/>
    </row>
    <row r="3389" spans="55:55" x14ac:dyDescent="0.25">
      <c r="BC3389"/>
    </row>
    <row r="3390" spans="55:55" x14ac:dyDescent="0.25">
      <c r="BC3390"/>
    </row>
    <row r="3391" spans="55:55" x14ac:dyDescent="0.25">
      <c r="BC3391"/>
    </row>
    <row r="3392" spans="55:55" x14ac:dyDescent="0.25">
      <c r="BC3392"/>
    </row>
    <row r="3393" spans="55:55" x14ac:dyDescent="0.25">
      <c r="BC3393"/>
    </row>
    <row r="3394" spans="55:55" x14ac:dyDescent="0.25">
      <c r="BC3394"/>
    </row>
    <row r="3395" spans="55:55" x14ac:dyDescent="0.25">
      <c r="BC3395"/>
    </row>
    <row r="3396" spans="55:55" x14ac:dyDescent="0.25">
      <c r="BC3396"/>
    </row>
    <row r="3397" spans="55:55" x14ac:dyDescent="0.25">
      <c r="BC3397"/>
    </row>
    <row r="3398" spans="55:55" x14ac:dyDescent="0.25">
      <c r="BC3398"/>
    </row>
    <row r="3399" spans="55:55" x14ac:dyDescent="0.25">
      <c r="BC3399"/>
    </row>
    <row r="3400" spans="55:55" x14ac:dyDescent="0.25">
      <c r="BC3400"/>
    </row>
    <row r="3401" spans="55:55" x14ac:dyDescent="0.25">
      <c r="BC3401"/>
    </row>
    <row r="3402" spans="55:55" x14ac:dyDescent="0.25">
      <c r="BC3402"/>
    </row>
    <row r="3403" spans="55:55" x14ac:dyDescent="0.25">
      <c r="BC3403"/>
    </row>
    <row r="3404" spans="55:55" x14ac:dyDescent="0.25">
      <c r="BC3404"/>
    </row>
    <row r="3405" spans="55:55" x14ac:dyDescent="0.25">
      <c r="BC3405"/>
    </row>
    <row r="3406" spans="55:55" x14ac:dyDescent="0.25">
      <c r="BC3406"/>
    </row>
    <row r="3407" spans="55:55" x14ac:dyDescent="0.25">
      <c r="BC3407"/>
    </row>
    <row r="3408" spans="55:55" x14ac:dyDescent="0.25">
      <c r="BC3408"/>
    </row>
    <row r="3409" spans="55:55" x14ac:dyDescent="0.25">
      <c r="BC3409"/>
    </row>
    <row r="3410" spans="55:55" x14ac:dyDescent="0.25">
      <c r="BC3410"/>
    </row>
    <row r="3411" spans="55:55" x14ac:dyDescent="0.25">
      <c r="BC3411"/>
    </row>
    <row r="3412" spans="55:55" x14ac:dyDescent="0.25">
      <c r="BC3412"/>
    </row>
    <row r="3413" spans="55:55" x14ac:dyDescent="0.25">
      <c r="BC3413"/>
    </row>
    <row r="3414" spans="55:55" x14ac:dyDescent="0.25">
      <c r="BC3414"/>
    </row>
    <row r="3415" spans="55:55" x14ac:dyDescent="0.25">
      <c r="BC3415"/>
    </row>
    <row r="3416" spans="55:55" x14ac:dyDescent="0.25">
      <c r="BC3416"/>
    </row>
    <row r="3417" spans="55:55" x14ac:dyDescent="0.25">
      <c r="BC3417"/>
    </row>
    <row r="3418" spans="55:55" x14ac:dyDescent="0.25">
      <c r="BC3418"/>
    </row>
    <row r="3419" spans="55:55" x14ac:dyDescent="0.25">
      <c r="BC3419"/>
    </row>
    <row r="3420" spans="55:55" x14ac:dyDescent="0.25">
      <c r="BC3420"/>
    </row>
    <row r="3421" spans="55:55" x14ac:dyDescent="0.25">
      <c r="BC3421"/>
    </row>
    <row r="3422" spans="55:55" x14ac:dyDescent="0.25">
      <c r="BC3422"/>
    </row>
    <row r="3423" spans="55:55" x14ac:dyDescent="0.25">
      <c r="BC3423"/>
    </row>
    <row r="3424" spans="55:55" x14ac:dyDescent="0.25">
      <c r="BC3424"/>
    </row>
    <row r="3425" spans="55:55" x14ac:dyDescent="0.25">
      <c r="BC3425"/>
    </row>
    <row r="3426" spans="55:55" x14ac:dyDescent="0.25">
      <c r="BC3426"/>
    </row>
    <row r="3427" spans="55:55" x14ac:dyDescent="0.25">
      <c r="BC3427"/>
    </row>
    <row r="3428" spans="55:55" x14ac:dyDescent="0.25">
      <c r="BC3428"/>
    </row>
    <row r="3429" spans="55:55" x14ac:dyDescent="0.25">
      <c r="BC3429"/>
    </row>
    <row r="3430" spans="55:55" x14ac:dyDescent="0.25">
      <c r="BC3430"/>
    </row>
    <row r="3431" spans="55:55" x14ac:dyDescent="0.25">
      <c r="BC3431"/>
    </row>
    <row r="3432" spans="55:55" x14ac:dyDescent="0.25">
      <c r="BC3432"/>
    </row>
    <row r="3433" spans="55:55" x14ac:dyDescent="0.25">
      <c r="BC3433"/>
    </row>
    <row r="3434" spans="55:55" x14ac:dyDescent="0.25">
      <c r="BC3434"/>
    </row>
    <row r="3435" spans="55:55" x14ac:dyDescent="0.25">
      <c r="BC3435"/>
    </row>
    <row r="3436" spans="55:55" x14ac:dyDescent="0.25">
      <c r="BC3436"/>
    </row>
    <row r="3437" spans="55:55" x14ac:dyDescent="0.25">
      <c r="BC3437"/>
    </row>
    <row r="3438" spans="55:55" x14ac:dyDescent="0.25">
      <c r="BC3438"/>
    </row>
    <row r="3439" spans="55:55" x14ac:dyDescent="0.25">
      <c r="BC3439"/>
    </row>
    <row r="3440" spans="55:55" x14ac:dyDescent="0.25">
      <c r="BC3440"/>
    </row>
    <row r="3441" spans="55:55" x14ac:dyDescent="0.25">
      <c r="BC3441"/>
    </row>
    <row r="3442" spans="55:55" x14ac:dyDescent="0.25">
      <c r="BC3442"/>
    </row>
    <row r="3443" spans="55:55" x14ac:dyDescent="0.25">
      <c r="BC3443"/>
    </row>
    <row r="3444" spans="55:55" x14ac:dyDescent="0.25">
      <c r="BC3444"/>
    </row>
    <row r="3445" spans="55:55" x14ac:dyDescent="0.25">
      <c r="BC3445"/>
    </row>
    <row r="3446" spans="55:55" x14ac:dyDescent="0.25">
      <c r="BC3446"/>
    </row>
    <row r="3447" spans="55:55" x14ac:dyDescent="0.25">
      <c r="BC3447"/>
    </row>
    <row r="3448" spans="55:55" x14ac:dyDescent="0.25">
      <c r="BC3448"/>
    </row>
    <row r="3449" spans="55:55" x14ac:dyDescent="0.25">
      <c r="BC3449"/>
    </row>
    <row r="3450" spans="55:55" x14ac:dyDescent="0.25">
      <c r="BC3450"/>
    </row>
    <row r="3451" spans="55:55" x14ac:dyDescent="0.25">
      <c r="BC3451"/>
    </row>
    <row r="3452" spans="55:55" x14ac:dyDescent="0.25">
      <c r="BC3452"/>
    </row>
    <row r="3453" spans="55:55" x14ac:dyDescent="0.25">
      <c r="BC3453"/>
    </row>
    <row r="3454" spans="55:55" x14ac:dyDescent="0.25">
      <c r="BC3454"/>
    </row>
    <row r="3455" spans="55:55" x14ac:dyDescent="0.25">
      <c r="BC3455"/>
    </row>
    <row r="3456" spans="55:55" x14ac:dyDescent="0.25">
      <c r="BC3456"/>
    </row>
    <row r="3457" spans="55:55" x14ac:dyDescent="0.25">
      <c r="BC3457"/>
    </row>
    <row r="3458" spans="55:55" x14ac:dyDescent="0.25">
      <c r="BC3458"/>
    </row>
    <row r="3459" spans="55:55" x14ac:dyDescent="0.25">
      <c r="BC3459"/>
    </row>
    <row r="3460" spans="55:55" x14ac:dyDescent="0.25">
      <c r="BC3460"/>
    </row>
    <row r="3461" spans="55:55" x14ac:dyDescent="0.25">
      <c r="BC3461"/>
    </row>
    <row r="3462" spans="55:55" x14ac:dyDescent="0.25">
      <c r="BC3462"/>
    </row>
    <row r="3463" spans="55:55" x14ac:dyDescent="0.25">
      <c r="BC3463"/>
    </row>
    <row r="3464" spans="55:55" x14ac:dyDescent="0.25">
      <c r="BC3464"/>
    </row>
    <row r="3465" spans="55:55" x14ac:dyDescent="0.25">
      <c r="BC3465"/>
    </row>
    <row r="3466" spans="55:55" x14ac:dyDescent="0.25">
      <c r="BC3466"/>
    </row>
    <row r="3467" spans="55:55" x14ac:dyDescent="0.25">
      <c r="BC3467"/>
    </row>
    <row r="3468" spans="55:55" x14ac:dyDescent="0.25">
      <c r="BC3468"/>
    </row>
    <row r="3469" spans="55:55" x14ac:dyDescent="0.25">
      <c r="BC3469"/>
    </row>
    <row r="3470" spans="55:55" x14ac:dyDescent="0.25">
      <c r="BC3470"/>
    </row>
    <row r="3471" spans="55:55" x14ac:dyDescent="0.25">
      <c r="BC3471"/>
    </row>
    <row r="3472" spans="55:55" x14ac:dyDescent="0.25">
      <c r="BC3472"/>
    </row>
    <row r="3473" spans="55:55" x14ac:dyDescent="0.25">
      <c r="BC3473"/>
    </row>
    <row r="3474" spans="55:55" x14ac:dyDescent="0.25">
      <c r="BC3474"/>
    </row>
    <row r="3475" spans="55:55" x14ac:dyDescent="0.25">
      <c r="BC3475"/>
    </row>
    <row r="3476" spans="55:55" x14ac:dyDescent="0.25">
      <c r="BC3476"/>
    </row>
    <row r="3477" spans="55:55" x14ac:dyDescent="0.25">
      <c r="BC3477"/>
    </row>
    <row r="3478" spans="55:55" x14ac:dyDescent="0.25">
      <c r="BC3478"/>
    </row>
    <row r="3479" spans="55:55" x14ac:dyDescent="0.25">
      <c r="BC3479"/>
    </row>
    <row r="3480" spans="55:55" x14ac:dyDescent="0.25">
      <c r="BC3480"/>
    </row>
    <row r="3481" spans="55:55" x14ac:dyDescent="0.25">
      <c r="BC3481"/>
    </row>
    <row r="3482" spans="55:55" x14ac:dyDescent="0.25">
      <c r="BC3482"/>
    </row>
    <row r="3483" spans="55:55" x14ac:dyDescent="0.25">
      <c r="BC3483"/>
    </row>
    <row r="3484" spans="55:55" x14ac:dyDescent="0.25">
      <c r="BC3484"/>
    </row>
    <row r="3485" spans="55:55" x14ac:dyDescent="0.25">
      <c r="BC3485"/>
    </row>
    <row r="3486" spans="55:55" x14ac:dyDescent="0.25">
      <c r="BC3486"/>
    </row>
    <row r="3487" spans="55:55" x14ac:dyDescent="0.25">
      <c r="BC3487"/>
    </row>
    <row r="3488" spans="55:55" x14ac:dyDescent="0.25">
      <c r="BC3488"/>
    </row>
    <row r="3489" spans="55:55" x14ac:dyDescent="0.25">
      <c r="BC3489"/>
    </row>
    <row r="3490" spans="55:55" x14ac:dyDescent="0.25">
      <c r="BC3490"/>
    </row>
    <row r="3491" spans="55:55" x14ac:dyDescent="0.25">
      <c r="BC3491"/>
    </row>
    <row r="3492" spans="55:55" x14ac:dyDescent="0.25">
      <c r="BC3492"/>
    </row>
    <row r="3493" spans="55:55" x14ac:dyDescent="0.25">
      <c r="BC3493"/>
    </row>
    <row r="3494" spans="55:55" x14ac:dyDescent="0.25">
      <c r="BC3494"/>
    </row>
    <row r="3495" spans="55:55" x14ac:dyDescent="0.25">
      <c r="BC3495"/>
    </row>
    <row r="3496" spans="55:55" x14ac:dyDescent="0.25">
      <c r="BC3496"/>
    </row>
    <row r="3497" spans="55:55" x14ac:dyDescent="0.25">
      <c r="BC3497"/>
    </row>
    <row r="3498" spans="55:55" x14ac:dyDescent="0.25">
      <c r="BC3498"/>
    </row>
    <row r="3499" spans="55:55" x14ac:dyDescent="0.25">
      <c r="BC3499"/>
    </row>
    <row r="3500" spans="55:55" x14ac:dyDescent="0.25">
      <c r="BC3500"/>
    </row>
    <row r="3501" spans="55:55" x14ac:dyDescent="0.25">
      <c r="BC3501"/>
    </row>
    <row r="3502" spans="55:55" x14ac:dyDescent="0.25">
      <c r="BC3502"/>
    </row>
    <row r="3503" spans="55:55" x14ac:dyDescent="0.25">
      <c r="BC3503"/>
    </row>
    <row r="3504" spans="55:55" x14ac:dyDescent="0.25">
      <c r="BC3504"/>
    </row>
    <row r="3505" spans="55:55" x14ac:dyDescent="0.25">
      <c r="BC3505"/>
    </row>
    <row r="3506" spans="55:55" x14ac:dyDescent="0.25">
      <c r="BC3506"/>
    </row>
    <row r="3507" spans="55:55" x14ac:dyDescent="0.25">
      <c r="BC3507"/>
    </row>
    <row r="3508" spans="55:55" x14ac:dyDescent="0.25">
      <c r="BC3508"/>
    </row>
    <row r="3509" spans="55:55" x14ac:dyDescent="0.25">
      <c r="BC3509"/>
    </row>
    <row r="3510" spans="55:55" x14ac:dyDescent="0.25">
      <c r="BC3510"/>
    </row>
    <row r="3511" spans="55:55" x14ac:dyDescent="0.25">
      <c r="BC3511"/>
    </row>
    <row r="3512" spans="55:55" x14ac:dyDescent="0.25">
      <c r="BC3512"/>
    </row>
    <row r="3513" spans="55:55" x14ac:dyDescent="0.25">
      <c r="BC3513"/>
    </row>
    <row r="3514" spans="55:55" x14ac:dyDescent="0.25">
      <c r="BC3514"/>
    </row>
    <row r="3515" spans="55:55" x14ac:dyDescent="0.25">
      <c r="BC3515"/>
    </row>
    <row r="3516" spans="55:55" x14ac:dyDescent="0.25">
      <c r="BC3516"/>
    </row>
    <row r="3517" spans="55:55" x14ac:dyDescent="0.25">
      <c r="BC3517"/>
    </row>
    <row r="3518" spans="55:55" x14ac:dyDescent="0.25">
      <c r="BC3518"/>
    </row>
    <row r="3519" spans="55:55" x14ac:dyDescent="0.25">
      <c r="BC3519"/>
    </row>
    <row r="3520" spans="55:55" x14ac:dyDescent="0.25">
      <c r="BC3520"/>
    </row>
    <row r="3521" spans="55:55" x14ac:dyDescent="0.25">
      <c r="BC3521"/>
    </row>
    <row r="3522" spans="55:55" x14ac:dyDescent="0.25">
      <c r="BC3522"/>
    </row>
    <row r="3523" spans="55:55" x14ac:dyDescent="0.25">
      <c r="BC3523"/>
    </row>
    <row r="3524" spans="55:55" x14ac:dyDescent="0.25">
      <c r="BC3524"/>
    </row>
    <row r="3525" spans="55:55" x14ac:dyDescent="0.25">
      <c r="BC3525"/>
    </row>
    <row r="3526" spans="55:55" x14ac:dyDescent="0.25">
      <c r="BC3526"/>
    </row>
    <row r="3527" spans="55:55" x14ac:dyDescent="0.25">
      <c r="BC3527"/>
    </row>
    <row r="3528" spans="55:55" x14ac:dyDescent="0.25">
      <c r="BC3528"/>
    </row>
    <row r="3529" spans="55:55" x14ac:dyDescent="0.25">
      <c r="BC3529"/>
    </row>
    <row r="3530" spans="55:55" x14ac:dyDescent="0.25">
      <c r="BC3530"/>
    </row>
    <row r="3531" spans="55:55" x14ac:dyDescent="0.25">
      <c r="BC3531"/>
    </row>
    <row r="3532" spans="55:55" x14ac:dyDescent="0.25">
      <c r="BC3532"/>
    </row>
    <row r="3533" spans="55:55" x14ac:dyDescent="0.25">
      <c r="BC3533"/>
    </row>
    <row r="3534" spans="55:55" x14ac:dyDescent="0.25">
      <c r="BC3534"/>
    </row>
    <row r="3535" spans="55:55" x14ac:dyDescent="0.25">
      <c r="BC3535"/>
    </row>
    <row r="3536" spans="55:55" x14ac:dyDescent="0.25">
      <c r="BC3536"/>
    </row>
    <row r="3537" spans="55:55" x14ac:dyDescent="0.25">
      <c r="BC3537"/>
    </row>
    <row r="3538" spans="55:55" x14ac:dyDescent="0.25">
      <c r="BC3538"/>
    </row>
    <row r="3539" spans="55:55" x14ac:dyDescent="0.25">
      <c r="BC3539"/>
    </row>
    <row r="3540" spans="55:55" x14ac:dyDescent="0.25">
      <c r="BC3540"/>
    </row>
    <row r="3541" spans="55:55" x14ac:dyDescent="0.25">
      <c r="BC3541"/>
    </row>
    <row r="3542" spans="55:55" x14ac:dyDescent="0.25">
      <c r="BC3542"/>
    </row>
    <row r="3543" spans="55:55" x14ac:dyDescent="0.25">
      <c r="BC3543"/>
    </row>
    <row r="3544" spans="55:55" x14ac:dyDescent="0.25">
      <c r="BC3544"/>
    </row>
    <row r="3545" spans="55:55" x14ac:dyDescent="0.25">
      <c r="BC3545"/>
    </row>
    <row r="3546" spans="55:55" x14ac:dyDescent="0.25">
      <c r="BC3546"/>
    </row>
    <row r="3547" spans="55:55" x14ac:dyDescent="0.25">
      <c r="BC3547"/>
    </row>
    <row r="3548" spans="55:55" x14ac:dyDescent="0.25">
      <c r="BC3548"/>
    </row>
    <row r="3549" spans="55:55" x14ac:dyDescent="0.25">
      <c r="BC3549"/>
    </row>
    <row r="3550" spans="55:55" x14ac:dyDescent="0.25">
      <c r="BC3550"/>
    </row>
    <row r="3551" spans="55:55" x14ac:dyDescent="0.25">
      <c r="BC3551"/>
    </row>
    <row r="3552" spans="55:55" x14ac:dyDescent="0.25">
      <c r="BC3552"/>
    </row>
    <row r="3553" spans="55:55" x14ac:dyDescent="0.25">
      <c r="BC3553"/>
    </row>
    <row r="3554" spans="55:55" x14ac:dyDescent="0.25">
      <c r="BC3554"/>
    </row>
    <row r="3555" spans="55:55" x14ac:dyDescent="0.25">
      <c r="BC3555"/>
    </row>
    <row r="3556" spans="55:55" x14ac:dyDescent="0.25">
      <c r="BC3556"/>
    </row>
    <row r="3557" spans="55:55" x14ac:dyDescent="0.25">
      <c r="BC3557"/>
    </row>
    <row r="3558" spans="55:55" x14ac:dyDescent="0.25">
      <c r="BC3558"/>
    </row>
    <row r="3559" spans="55:55" x14ac:dyDescent="0.25">
      <c r="BC3559"/>
    </row>
    <row r="3560" spans="55:55" x14ac:dyDescent="0.25">
      <c r="BC3560"/>
    </row>
    <row r="3561" spans="55:55" x14ac:dyDescent="0.25">
      <c r="BC3561"/>
    </row>
    <row r="3562" spans="55:55" x14ac:dyDescent="0.25">
      <c r="BC3562"/>
    </row>
    <row r="3563" spans="55:55" x14ac:dyDescent="0.25">
      <c r="BC3563"/>
    </row>
    <row r="3564" spans="55:55" x14ac:dyDescent="0.25">
      <c r="BC3564"/>
    </row>
    <row r="3565" spans="55:55" x14ac:dyDescent="0.25">
      <c r="BC3565"/>
    </row>
    <row r="3566" spans="55:55" x14ac:dyDescent="0.25">
      <c r="BC3566"/>
    </row>
    <row r="3567" spans="55:55" x14ac:dyDescent="0.25">
      <c r="BC3567"/>
    </row>
    <row r="3568" spans="55:55" x14ac:dyDescent="0.25">
      <c r="BC3568"/>
    </row>
    <row r="3569" spans="55:55" x14ac:dyDescent="0.25">
      <c r="BC3569"/>
    </row>
    <row r="3570" spans="55:55" x14ac:dyDescent="0.25">
      <c r="BC3570"/>
    </row>
    <row r="3571" spans="55:55" x14ac:dyDescent="0.25">
      <c r="BC3571"/>
    </row>
    <row r="3572" spans="55:55" x14ac:dyDescent="0.25">
      <c r="BC3572"/>
    </row>
    <row r="3573" spans="55:55" x14ac:dyDescent="0.25">
      <c r="BC3573"/>
    </row>
    <row r="3574" spans="55:55" x14ac:dyDescent="0.25">
      <c r="BC3574"/>
    </row>
    <row r="3575" spans="55:55" x14ac:dyDescent="0.25">
      <c r="BC3575"/>
    </row>
    <row r="3576" spans="55:55" x14ac:dyDescent="0.25">
      <c r="BC3576"/>
    </row>
    <row r="3577" spans="55:55" x14ac:dyDescent="0.25">
      <c r="BC3577"/>
    </row>
    <row r="3578" spans="55:55" x14ac:dyDescent="0.25">
      <c r="BC3578"/>
    </row>
    <row r="3579" spans="55:55" x14ac:dyDescent="0.25">
      <c r="BC3579"/>
    </row>
    <row r="3580" spans="55:55" x14ac:dyDescent="0.25">
      <c r="BC3580"/>
    </row>
    <row r="3581" spans="55:55" x14ac:dyDescent="0.25">
      <c r="BC3581"/>
    </row>
    <row r="3582" spans="55:55" x14ac:dyDescent="0.25">
      <c r="BC3582"/>
    </row>
    <row r="3583" spans="55:55" x14ac:dyDescent="0.25">
      <c r="BC3583"/>
    </row>
    <row r="3584" spans="55:55" x14ac:dyDescent="0.25">
      <c r="BC3584"/>
    </row>
    <row r="3585" spans="55:55" x14ac:dyDescent="0.25">
      <c r="BC3585"/>
    </row>
    <row r="3586" spans="55:55" x14ac:dyDescent="0.25">
      <c r="BC3586"/>
    </row>
    <row r="3587" spans="55:55" x14ac:dyDescent="0.25">
      <c r="BC3587"/>
    </row>
    <row r="3588" spans="55:55" x14ac:dyDescent="0.25">
      <c r="BC3588"/>
    </row>
    <row r="3589" spans="55:55" x14ac:dyDescent="0.25">
      <c r="BC3589"/>
    </row>
    <row r="3590" spans="55:55" x14ac:dyDescent="0.25">
      <c r="BC3590"/>
    </row>
    <row r="3591" spans="55:55" x14ac:dyDescent="0.25">
      <c r="BC3591"/>
    </row>
    <row r="3592" spans="55:55" x14ac:dyDescent="0.25">
      <c r="BC3592"/>
    </row>
    <row r="3593" spans="55:55" x14ac:dyDescent="0.25">
      <c r="BC3593"/>
    </row>
    <row r="3594" spans="55:55" x14ac:dyDescent="0.25">
      <c r="BC3594"/>
    </row>
    <row r="3595" spans="55:55" x14ac:dyDescent="0.25">
      <c r="BC3595"/>
    </row>
    <row r="3596" spans="55:55" x14ac:dyDescent="0.25">
      <c r="BC3596"/>
    </row>
    <row r="3597" spans="55:55" x14ac:dyDescent="0.25">
      <c r="BC3597"/>
    </row>
    <row r="3598" spans="55:55" x14ac:dyDescent="0.25">
      <c r="BC3598"/>
    </row>
    <row r="3599" spans="55:55" x14ac:dyDescent="0.25">
      <c r="BC3599"/>
    </row>
    <row r="3600" spans="55:55" x14ac:dyDescent="0.25">
      <c r="BC3600"/>
    </row>
    <row r="3601" spans="55:55" x14ac:dyDescent="0.25">
      <c r="BC3601"/>
    </row>
    <row r="3602" spans="55:55" x14ac:dyDescent="0.25">
      <c r="BC3602"/>
    </row>
    <row r="3603" spans="55:55" x14ac:dyDescent="0.25">
      <c r="BC3603"/>
    </row>
    <row r="3604" spans="55:55" x14ac:dyDescent="0.25">
      <c r="BC3604"/>
    </row>
    <row r="3605" spans="55:55" x14ac:dyDescent="0.25">
      <c r="BC3605"/>
    </row>
    <row r="3606" spans="55:55" x14ac:dyDescent="0.25">
      <c r="BC3606"/>
    </row>
    <row r="3607" spans="55:55" x14ac:dyDescent="0.25">
      <c r="BC3607"/>
    </row>
    <row r="3608" spans="55:55" x14ac:dyDescent="0.25">
      <c r="BC3608"/>
    </row>
    <row r="3609" spans="55:55" x14ac:dyDescent="0.25">
      <c r="BC3609"/>
    </row>
    <row r="3610" spans="55:55" x14ac:dyDescent="0.25">
      <c r="BC3610"/>
    </row>
    <row r="3611" spans="55:55" x14ac:dyDescent="0.25">
      <c r="BC3611"/>
    </row>
    <row r="3612" spans="55:55" x14ac:dyDescent="0.25">
      <c r="BC3612"/>
    </row>
    <row r="3613" spans="55:55" x14ac:dyDescent="0.25">
      <c r="BC3613"/>
    </row>
    <row r="3614" spans="55:55" x14ac:dyDescent="0.25">
      <c r="BC3614"/>
    </row>
    <row r="3615" spans="55:55" x14ac:dyDescent="0.25">
      <c r="BC3615"/>
    </row>
    <row r="3616" spans="55:55" x14ac:dyDescent="0.25">
      <c r="BC3616"/>
    </row>
    <row r="3617" spans="55:55" x14ac:dyDescent="0.25">
      <c r="BC3617"/>
    </row>
    <row r="3618" spans="55:55" x14ac:dyDescent="0.25">
      <c r="BC3618"/>
    </row>
    <row r="3619" spans="55:55" x14ac:dyDescent="0.25">
      <c r="BC3619"/>
    </row>
    <row r="3620" spans="55:55" x14ac:dyDescent="0.25">
      <c r="BC3620"/>
    </row>
    <row r="3621" spans="55:55" x14ac:dyDescent="0.25">
      <c r="BC3621"/>
    </row>
    <row r="3622" spans="55:55" x14ac:dyDescent="0.25">
      <c r="BC3622"/>
    </row>
    <row r="3623" spans="55:55" x14ac:dyDescent="0.25">
      <c r="BC3623"/>
    </row>
    <row r="3624" spans="55:55" x14ac:dyDescent="0.25">
      <c r="BC3624"/>
    </row>
    <row r="3625" spans="55:55" x14ac:dyDescent="0.25">
      <c r="BC3625"/>
    </row>
    <row r="3626" spans="55:55" x14ac:dyDescent="0.25">
      <c r="BC3626"/>
    </row>
    <row r="3627" spans="55:55" x14ac:dyDescent="0.25">
      <c r="BC3627"/>
    </row>
    <row r="3628" spans="55:55" x14ac:dyDescent="0.25">
      <c r="BC3628"/>
    </row>
    <row r="3629" spans="55:55" x14ac:dyDescent="0.25">
      <c r="BC3629"/>
    </row>
    <row r="3630" spans="55:55" x14ac:dyDescent="0.25">
      <c r="BC3630"/>
    </row>
    <row r="3631" spans="55:55" x14ac:dyDescent="0.25">
      <c r="BC3631"/>
    </row>
    <row r="3632" spans="55:55" x14ac:dyDescent="0.25">
      <c r="BC3632"/>
    </row>
    <row r="3633" spans="55:55" x14ac:dyDescent="0.25">
      <c r="BC3633"/>
    </row>
    <row r="3634" spans="55:55" x14ac:dyDescent="0.25">
      <c r="BC3634"/>
    </row>
    <row r="3635" spans="55:55" x14ac:dyDescent="0.25">
      <c r="BC3635"/>
    </row>
    <row r="3636" spans="55:55" x14ac:dyDescent="0.25">
      <c r="BC3636"/>
    </row>
    <row r="3637" spans="55:55" x14ac:dyDescent="0.25">
      <c r="BC3637"/>
    </row>
    <row r="3638" spans="55:55" x14ac:dyDescent="0.25">
      <c r="BC3638"/>
    </row>
    <row r="3639" spans="55:55" x14ac:dyDescent="0.25">
      <c r="BC3639"/>
    </row>
    <row r="3640" spans="55:55" x14ac:dyDescent="0.25">
      <c r="BC3640"/>
    </row>
    <row r="3641" spans="55:55" x14ac:dyDescent="0.25">
      <c r="BC3641"/>
    </row>
    <row r="3642" spans="55:55" x14ac:dyDescent="0.25">
      <c r="BC3642"/>
    </row>
    <row r="3643" spans="55:55" x14ac:dyDescent="0.25">
      <c r="BC3643"/>
    </row>
    <row r="3644" spans="55:55" x14ac:dyDescent="0.25">
      <c r="BC3644"/>
    </row>
    <row r="3645" spans="55:55" x14ac:dyDescent="0.25">
      <c r="BC3645"/>
    </row>
    <row r="3646" spans="55:55" x14ac:dyDescent="0.25">
      <c r="BC3646"/>
    </row>
    <row r="3647" spans="55:55" x14ac:dyDescent="0.25">
      <c r="BC3647"/>
    </row>
    <row r="3648" spans="55:55" x14ac:dyDescent="0.25">
      <c r="BC3648"/>
    </row>
    <row r="3649" spans="55:55" x14ac:dyDescent="0.25">
      <c r="BC3649"/>
    </row>
    <row r="3650" spans="55:55" x14ac:dyDescent="0.25">
      <c r="BC3650"/>
    </row>
    <row r="3651" spans="55:55" x14ac:dyDescent="0.25">
      <c r="BC3651"/>
    </row>
    <row r="3652" spans="55:55" x14ac:dyDescent="0.25">
      <c r="BC3652"/>
    </row>
    <row r="3653" spans="55:55" x14ac:dyDescent="0.25">
      <c r="BC3653"/>
    </row>
    <row r="3654" spans="55:55" x14ac:dyDescent="0.25">
      <c r="BC3654"/>
    </row>
    <row r="3655" spans="55:55" x14ac:dyDescent="0.25">
      <c r="BC3655"/>
    </row>
    <row r="3656" spans="55:55" x14ac:dyDescent="0.25">
      <c r="BC3656"/>
    </row>
    <row r="3657" spans="55:55" x14ac:dyDescent="0.25">
      <c r="BC3657"/>
    </row>
    <row r="3658" spans="55:55" x14ac:dyDescent="0.25">
      <c r="BC3658"/>
    </row>
    <row r="3659" spans="55:55" x14ac:dyDescent="0.25">
      <c r="BC3659"/>
    </row>
    <row r="3660" spans="55:55" x14ac:dyDescent="0.25">
      <c r="BC3660"/>
    </row>
    <row r="3661" spans="55:55" x14ac:dyDescent="0.25">
      <c r="BC3661"/>
    </row>
    <row r="3662" spans="55:55" x14ac:dyDescent="0.25">
      <c r="BC3662"/>
    </row>
    <row r="3663" spans="55:55" x14ac:dyDescent="0.25">
      <c r="BC3663"/>
    </row>
    <row r="3664" spans="55:55" x14ac:dyDescent="0.25">
      <c r="BC3664"/>
    </row>
    <row r="3665" spans="55:55" x14ac:dyDescent="0.25">
      <c r="BC3665"/>
    </row>
    <row r="3666" spans="55:55" x14ac:dyDescent="0.25">
      <c r="BC3666"/>
    </row>
    <row r="3667" spans="55:55" x14ac:dyDescent="0.25">
      <c r="BC3667"/>
    </row>
    <row r="3668" spans="55:55" x14ac:dyDescent="0.25">
      <c r="BC3668"/>
    </row>
    <row r="3669" spans="55:55" x14ac:dyDescent="0.25">
      <c r="BC3669"/>
    </row>
    <row r="3670" spans="55:55" x14ac:dyDescent="0.25">
      <c r="BC3670"/>
    </row>
    <row r="3671" spans="55:55" x14ac:dyDescent="0.25">
      <c r="BC3671"/>
    </row>
    <row r="3672" spans="55:55" x14ac:dyDescent="0.25">
      <c r="BC3672"/>
    </row>
    <row r="3673" spans="55:55" x14ac:dyDescent="0.25">
      <c r="BC3673"/>
    </row>
    <row r="3674" spans="55:55" x14ac:dyDescent="0.25">
      <c r="BC3674"/>
    </row>
    <row r="3675" spans="55:55" x14ac:dyDescent="0.25">
      <c r="BC3675"/>
    </row>
    <row r="3676" spans="55:55" x14ac:dyDescent="0.25">
      <c r="BC3676"/>
    </row>
    <row r="3677" spans="55:55" x14ac:dyDescent="0.25">
      <c r="BC3677"/>
    </row>
    <row r="3678" spans="55:55" x14ac:dyDescent="0.25">
      <c r="BC3678"/>
    </row>
    <row r="3679" spans="55:55" x14ac:dyDescent="0.25">
      <c r="BC3679"/>
    </row>
    <row r="3680" spans="55:55" x14ac:dyDescent="0.25">
      <c r="BC3680"/>
    </row>
    <row r="3681" spans="55:55" x14ac:dyDescent="0.25">
      <c r="BC3681"/>
    </row>
    <row r="3682" spans="55:55" x14ac:dyDescent="0.25">
      <c r="BC3682"/>
    </row>
    <row r="3683" spans="55:55" x14ac:dyDescent="0.25">
      <c r="BC3683"/>
    </row>
    <row r="3684" spans="55:55" x14ac:dyDescent="0.25">
      <c r="BC3684"/>
    </row>
    <row r="3685" spans="55:55" x14ac:dyDescent="0.25">
      <c r="BC3685"/>
    </row>
    <row r="3686" spans="55:55" x14ac:dyDescent="0.25">
      <c r="BC3686"/>
    </row>
    <row r="3687" spans="55:55" x14ac:dyDescent="0.25">
      <c r="BC3687"/>
    </row>
    <row r="3688" spans="55:55" x14ac:dyDescent="0.25">
      <c r="BC3688"/>
    </row>
    <row r="3689" spans="55:55" x14ac:dyDescent="0.25">
      <c r="BC3689"/>
    </row>
    <row r="3690" spans="55:55" x14ac:dyDescent="0.25">
      <c r="BC3690"/>
    </row>
    <row r="3691" spans="55:55" x14ac:dyDescent="0.25">
      <c r="BC3691"/>
    </row>
    <row r="3692" spans="55:55" x14ac:dyDescent="0.25">
      <c r="BC3692"/>
    </row>
    <row r="3693" spans="55:55" x14ac:dyDescent="0.25">
      <c r="BC3693"/>
    </row>
    <row r="3694" spans="55:55" x14ac:dyDescent="0.25">
      <c r="BC3694"/>
    </row>
    <row r="3695" spans="55:55" x14ac:dyDescent="0.25">
      <c r="BC3695"/>
    </row>
    <row r="3696" spans="55:55" x14ac:dyDescent="0.25">
      <c r="BC3696"/>
    </row>
    <row r="3697" spans="55:55" x14ac:dyDescent="0.25">
      <c r="BC3697"/>
    </row>
    <row r="3698" spans="55:55" x14ac:dyDescent="0.25">
      <c r="BC3698"/>
    </row>
    <row r="3699" spans="55:55" x14ac:dyDescent="0.25">
      <c r="BC3699"/>
    </row>
    <row r="3700" spans="55:55" x14ac:dyDescent="0.25">
      <c r="BC3700"/>
    </row>
    <row r="3701" spans="55:55" x14ac:dyDescent="0.25">
      <c r="BC3701"/>
    </row>
    <row r="3702" spans="55:55" x14ac:dyDescent="0.25">
      <c r="BC3702"/>
    </row>
    <row r="3703" spans="55:55" x14ac:dyDescent="0.25">
      <c r="BC3703"/>
    </row>
    <row r="3704" spans="55:55" x14ac:dyDescent="0.25">
      <c r="BC3704"/>
    </row>
    <row r="3705" spans="55:55" x14ac:dyDescent="0.25">
      <c r="BC3705"/>
    </row>
    <row r="3706" spans="55:55" x14ac:dyDescent="0.25">
      <c r="BC3706"/>
    </row>
    <row r="3707" spans="55:55" x14ac:dyDescent="0.25">
      <c r="BC3707"/>
    </row>
    <row r="3708" spans="55:55" x14ac:dyDescent="0.25">
      <c r="BC3708"/>
    </row>
    <row r="3709" spans="55:55" x14ac:dyDescent="0.25">
      <c r="BC3709"/>
    </row>
    <row r="3710" spans="55:55" x14ac:dyDescent="0.25">
      <c r="BC3710"/>
    </row>
    <row r="3711" spans="55:55" x14ac:dyDescent="0.25">
      <c r="BC3711"/>
    </row>
    <row r="3712" spans="55:55" x14ac:dyDescent="0.25">
      <c r="BC3712"/>
    </row>
    <row r="3713" spans="55:55" x14ac:dyDescent="0.25">
      <c r="BC3713"/>
    </row>
    <row r="3714" spans="55:55" x14ac:dyDescent="0.25">
      <c r="BC3714"/>
    </row>
    <row r="3715" spans="55:55" x14ac:dyDescent="0.25">
      <c r="BC3715"/>
    </row>
    <row r="3716" spans="55:55" x14ac:dyDescent="0.25">
      <c r="BC3716"/>
    </row>
    <row r="3717" spans="55:55" x14ac:dyDescent="0.25">
      <c r="BC3717"/>
    </row>
    <row r="3718" spans="55:55" x14ac:dyDescent="0.25">
      <c r="BC3718"/>
    </row>
    <row r="3719" spans="55:55" x14ac:dyDescent="0.25">
      <c r="BC3719"/>
    </row>
    <row r="3720" spans="55:55" x14ac:dyDescent="0.25">
      <c r="BC3720"/>
    </row>
    <row r="3721" spans="55:55" x14ac:dyDescent="0.25">
      <c r="BC3721"/>
    </row>
    <row r="3722" spans="55:55" x14ac:dyDescent="0.25">
      <c r="BC3722"/>
    </row>
    <row r="3723" spans="55:55" x14ac:dyDescent="0.25">
      <c r="BC3723"/>
    </row>
    <row r="3724" spans="55:55" x14ac:dyDescent="0.25">
      <c r="BC3724"/>
    </row>
    <row r="3725" spans="55:55" x14ac:dyDescent="0.25">
      <c r="BC3725"/>
    </row>
    <row r="3726" spans="55:55" x14ac:dyDescent="0.25">
      <c r="BC3726"/>
    </row>
    <row r="3727" spans="55:55" x14ac:dyDescent="0.25">
      <c r="BC3727"/>
    </row>
    <row r="3728" spans="55:55" x14ac:dyDescent="0.25">
      <c r="BC3728"/>
    </row>
    <row r="3729" spans="55:55" x14ac:dyDescent="0.25">
      <c r="BC3729"/>
    </row>
    <row r="3730" spans="55:55" x14ac:dyDescent="0.25">
      <c r="BC3730"/>
    </row>
    <row r="3731" spans="55:55" x14ac:dyDescent="0.25">
      <c r="BC3731"/>
    </row>
    <row r="3732" spans="55:55" x14ac:dyDescent="0.25">
      <c r="BC3732"/>
    </row>
    <row r="3733" spans="55:55" x14ac:dyDescent="0.25">
      <c r="BC3733"/>
    </row>
    <row r="3734" spans="55:55" x14ac:dyDescent="0.25">
      <c r="BC3734"/>
    </row>
    <row r="3735" spans="55:55" x14ac:dyDescent="0.25">
      <c r="BC3735"/>
    </row>
    <row r="3736" spans="55:55" x14ac:dyDescent="0.25">
      <c r="BC3736"/>
    </row>
    <row r="3737" spans="55:55" x14ac:dyDescent="0.25">
      <c r="BC3737"/>
    </row>
    <row r="3738" spans="55:55" x14ac:dyDescent="0.25">
      <c r="BC3738"/>
    </row>
    <row r="3739" spans="55:55" x14ac:dyDescent="0.25">
      <c r="BC3739"/>
    </row>
    <row r="3740" spans="55:55" x14ac:dyDescent="0.25">
      <c r="BC3740"/>
    </row>
    <row r="3741" spans="55:55" x14ac:dyDescent="0.25">
      <c r="BC3741"/>
    </row>
    <row r="3742" spans="55:55" x14ac:dyDescent="0.25">
      <c r="BC3742"/>
    </row>
    <row r="3743" spans="55:55" x14ac:dyDescent="0.25">
      <c r="BC3743"/>
    </row>
    <row r="3744" spans="55:55" x14ac:dyDescent="0.25">
      <c r="BC3744"/>
    </row>
    <row r="3745" spans="55:55" x14ac:dyDescent="0.25">
      <c r="BC3745"/>
    </row>
    <row r="3746" spans="55:55" x14ac:dyDescent="0.25">
      <c r="BC3746"/>
    </row>
    <row r="3747" spans="55:55" x14ac:dyDescent="0.25">
      <c r="BC3747"/>
    </row>
    <row r="3748" spans="55:55" x14ac:dyDescent="0.25">
      <c r="BC3748"/>
    </row>
    <row r="3749" spans="55:55" x14ac:dyDescent="0.25">
      <c r="BC3749"/>
    </row>
    <row r="3750" spans="55:55" x14ac:dyDescent="0.25">
      <c r="BC3750"/>
    </row>
    <row r="3751" spans="55:55" x14ac:dyDescent="0.25">
      <c r="BC3751"/>
    </row>
    <row r="3752" spans="55:55" x14ac:dyDescent="0.25">
      <c r="BC3752"/>
    </row>
    <row r="3753" spans="55:55" x14ac:dyDescent="0.25">
      <c r="BC3753"/>
    </row>
    <row r="3754" spans="55:55" x14ac:dyDescent="0.25">
      <c r="BC3754"/>
    </row>
    <row r="3755" spans="55:55" x14ac:dyDescent="0.25">
      <c r="BC3755"/>
    </row>
    <row r="3756" spans="55:55" x14ac:dyDescent="0.25">
      <c r="BC3756"/>
    </row>
    <row r="3757" spans="55:55" x14ac:dyDescent="0.25">
      <c r="BC3757"/>
    </row>
    <row r="3758" spans="55:55" x14ac:dyDescent="0.25">
      <c r="BC3758"/>
    </row>
    <row r="3759" spans="55:55" x14ac:dyDescent="0.25">
      <c r="BC3759"/>
    </row>
    <row r="3760" spans="55:55" x14ac:dyDescent="0.25">
      <c r="BC3760"/>
    </row>
    <row r="3761" spans="55:55" x14ac:dyDescent="0.25">
      <c r="BC3761"/>
    </row>
    <row r="3762" spans="55:55" x14ac:dyDescent="0.25">
      <c r="BC3762"/>
    </row>
    <row r="3763" spans="55:55" x14ac:dyDescent="0.25">
      <c r="BC3763"/>
    </row>
    <row r="3764" spans="55:55" x14ac:dyDescent="0.25">
      <c r="BC3764"/>
    </row>
    <row r="3765" spans="55:55" x14ac:dyDescent="0.25">
      <c r="BC3765"/>
    </row>
    <row r="3766" spans="55:55" x14ac:dyDescent="0.25">
      <c r="BC3766"/>
    </row>
    <row r="3767" spans="55:55" x14ac:dyDescent="0.25">
      <c r="BC3767"/>
    </row>
    <row r="3768" spans="55:55" x14ac:dyDescent="0.25">
      <c r="BC3768"/>
    </row>
    <row r="3769" spans="55:55" x14ac:dyDescent="0.25">
      <c r="BC3769"/>
    </row>
    <row r="3770" spans="55:55" x14ac:dyDescent="0.25">
      <c r="BC3770"/>
    </row>
    <row r="3771" spans="55:55" x14ac:dyDescent="0.25">
      <c r="BC3771"/>
    </row>
    <row r="3772" spans="55:55" x14ac:dyDescent="0.25">
      <c r="BC3772"/>
    </row>
    <row r="3773" spans="55:55" x14ac:dyDescent="0.25">
      <c r="BC3773"/>
    </row>
    <row r="3774" spans="55:55" x14ac:dyDescent="0.25">
      <c r="BC3774"/>
    </row>
    <row r="3775" spans="55:55" x14ac:dyDescent="0.25">
      <c r="BC3775"/>
    </row>
    <row r="3776" spans="55:55" x14ac:dyDescent="0.25">
      <c r="BC3776"/>
    </row>
    <row r="3777" spans="55:55" x14ac:dyDescent="0.25">
      <c r="BC3777"/>
    </row>
    <row r="3778" spans="55:55" x14ac:dyDescent="0.25">
      <c r="BC3778"/>
    </row>
    <row r="3779" spans="55:55" x14ac:dyDescent="0.25">
      <c r="BC3779"/>
    </row>
    <row r="3780" spans="55:55" x14ac:dyDescent="0.25">
      <c r="BC3780"/>
    </row>
    <row r="3781" spans="55:55" x14ac:dyDescent="0.25">
      <c r="BC3781"/>
    </row>
    <row r="3782" spans="55:55" x14ac:dyDescent="0.25">
      <c r="BC3782"/>
    </row>
    <row r="3783" spans="55:55" x14ac:dyDescent="0.25">
      <c r="BC3783"/>
    </row>
    <row r="3784" spans="55:55" x14ac:dyDescent="0.25">
      <c r="BC3784"/>
    </row>
    <row r="3785" spans="55:55" x14ac:dyDescent="0.25">
      <c r="BC3785"/>
    </row>
    <row r="3786" spans="55:55" x14ac:dyDescent="0.25">
      <c r="BC3786"/>
    </row>
    <row r="3787" spans="55:55" x14ac:dyDescent="0.25">
      <c r="BC3787"/>
    </row>
    <row r="3788" spans="55:55" x14ac:dyDescent="0.25">
      <c r="BC3788"/>
    </row>
    <row r="3789" spans="55:55" x14ac:dyDescent="0.25">
      <c r="BC3789"/>
    </row>
    <row r="3790" spans="55:55" x14ac:dyDescent="0.25">
      <c r="BC3790"/>
    </row>
    <row r="3791" spans="55:55" x14ac:dyDescent="0.25">
      <c r="BC3791"/>
    </row>
    <row r="3792" spans="55:55" x14ac:dyDescent="0.25">
      <c r="BC3792"/>
    </row>
    <row r="3793" spans="55:55" x14ac:dyDescent="0.25">
      <c r="BC3793"/>
    </row>
    <row r="3794" spans="55:55" x14ac:dyDescent="0.25">
      <c r="BC3794"/>
    </row>
    <row r="3795" spans="55:55" x14ac:dyDescent="0.25">
      <c r="BC3795"/>
    </row>
    <row r="3796" spans="55:55" x14ac:dyDescent="0.25">
      <c r="BC3796"/>
    </row>
    <row r="3797" spans="55:55" x14ac:dyDescent="0.25">
      <c r="BC3797"/>
    </row>
    <row r="3798" spans="55:55" x14ac:dyDescent="0.25">
      <c r="BC3798"/>
    </row>
    <row r="3799" spans="55:55" x14ac:dyDescent="0.25">
      <c r="BC3799"/>
    </row>
    <row r="3800" spans="55:55" x14ac:dyDescent="0.25">
      <c r="BC3800"/>
    </row>
    <row r="3801" spans="55:55" x14ac:dyDescent="0.25">
      <c r="BC3801"/>
    </row>
    <row r="3802" spans="55:55" x14ac:dyDescent="0.25">
      <c r="BC3802"/>
    </row>
    <row r="3803" spans="55:55" x14ac:dyDescent="0.25">
      <c r="BC3803"/>
    </row>
    <row r="3804" spans="55:55" x14ac:dyDescent="0.25">
      <c r="BC3804"/>
    </row>
    <row r="3805" spans="55:55" x14ac:dyDescent="0.25">
      <c r="BC3805"/>
    </row>
    <row r="3806" spans="55:55" x14ac:dyDescent="0.25">
      <c r="BC3806"/>
    </row>
  </sheetData>
  <mergeCells count="7">
    <mergeCell ref="A80:A88"/>
    <mergeCell ref="A117:A120"/>
    <mergeCell ref="A124:A136"/>
    <mergeCell ref="A139:A153"/>
    <mergeCell ref="A156:A168"/>
    <mergeCell ref="A94:A101"/>
    <mergeCell ref="A104:A113"/>
  </mergeCells>
  <pageMargins left="0.70866141732283472" right="0.70866141732283472" top="0.74803149606299213" bottom="0.74803149606299213" header="0.31496062992125984" footer="0.31496062992125984"/>
  <pageSetup paperSize="9" scale="11" fitToHeight="1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571"/>
  <sheetViews>
    <sheetView tabSelected="1" zoomScale="85" zoomScaleNormal="85" workbookViewId="0">
      <pane ySplit="1" topLeftCell="A26" activePane="bottomLeft" state="frozen"/>
      <selection pane="bottomLeft" activeCell="N35" sqref="N35:N47"/>
    </sheetView>
  </sheetViews>
  <sheetFormatPr defaultRowHeight="18.75" x14ac:dyDescent="0.3"/>
  <cols>
    <col min="1" max="1" width="9.140625" style="97"/>
    <col min="2" max="2" width="0" style="35" hidden="1" customWidth="1"/>
    <col min="3" max="3" width="39.28515625" style="35" customWidth="1"/>
    <col min="4" max="4" width="10.5703125" style="35" customWidth="1"/>
    <col min="5" max="5" width="57.7109375" style="35" customWidth="1"/>
    <col min="6" max="6" width="9.5703125" style="35" customWidth="1"/>
    <col min="7" max="7" width="9.85546875" style="35" customWidth="1"/>
    <col min="8" max="8" width="9.85546875" style="35" bestFit="1" customWidth="1"/>
    <col min="9" max="9" width="9.85546875" style="87" bestFit="1" customWidth="1"/>
    <col min="10" max="10" width="9.140625" style="146"/>
    <col min="11" max="11" width="10.42578125" style="145" bestFit="1" customWidth="1"/>
    <col min="12" max="12" width="9.140625" style="145"/>
    <col min="13" max="14" width="10.42578125" style="145" bestFit="1" customWidth="1"/>
    <col min="15" max="127" width="9.140625" style="55"/>
    <col min="128" max="16384" width="9.140625" style="35"/>
  </cols>
  <sheetData>
    <row r="1" spans="1:127" ht="38.25" thickBot="1" x14ac:dyDescent="0.35">
      <c r="A1" s="94"/>
      <c r="B1" s="48"/>
      <c r="C1" s="49" t="s">
        <v>649</v>
      </c>
      <c r="D1" s="49" t="s">
        <v>650</v>
      </c>
      <c r="E1" s="49" t="s">
        <v>651</v>
      </c>
      <c r="F1" s="49" t="s">
        <v>193</v>
      </c>
      <c r="G1" s="49" t="s">
        <v>197</v>
      </c>
      <c r="H1" s="78" t="s">
        <v>194</v>
      </c>
      <c r="I1" s="79" t="s">
        <v>652</v>
      </c>
      <c r="J1" s="143" t="s">
        <v>0</v>
      </c>
      <c r="K1" s="143" t="s">
        <v>1</v>
      </c>
      <c r="L1" s="143" t="s">
        <v>2</v>
      </c>
      <c r="M1" s="143" t="s">
        <v>3</v>
      </c>
      <c r="N1" s="143" t="s">
        <v>4</v>
      </c>
      <c r="O1" s="4" t="s">
        <v>5</v>
      </c>
    </row>
    <row r="2" spans="1:127" s="54" customFormat="1" ht="19.5" thickBot="1" x14ac:dyDescent="0.35">
      <c r="A2" s="134">
        <v>1</v>
      </c>
      <c r="B2" s="50"/>
      <c r="C2" s="51" t="s">
        <v>34</v>
      </c>
      <c r="D2" s="51">
        <v>0</v>
      </c>
      <c r="E2" s="51" t="s">
        <v>206</v>
      </c>
      <c r="F2" s="52" t="s">
        <v>196</v>
      </c>
      <c r="G2" s="51">
        <v>5</v>
      </c>
      <c r="H2" s="107">
        <v>4.1500000000000004</v>
      </c>
      <c r="I2" s="108">
        <f>H2</f>
        <v>4.1500000000000004</v>
      </c>
      <c r="J2" s="144">
        <f>1+(MAX(Cena1)-I2)/(MAX(Cena1)-MIN(Cena1))*9</f>
        <v>10</v>
      </c>
      <c r="K2" s="145">
        <f>J2*0.8</f>
        <v>8</v>
      </c>
      <c r="L2" s="145">
        <f>1+(D2-MIN(Otsr1))/(MAX(Otsr1)-MIN(Otsr1))*9</f>
        <v>1</v>
      </c>
      <c r="M2" s="145">
        <f>L2*0.2</f>
        <v>0.2</v>
      </c>
      <c r="N2" s="145">
        <f>M2+K2</f>
        <v>8.1999999999999993</v>
      </c>
      <c r="O2" s="55">
        <f>_xlfn.RANK.EQ(N2,$N$2:$N$10,0)</f>
        <v>4</v>
      </c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</row>
    <row r="3" spans="1:127" s="55" customFormat="1" ht="19.5" thickBot="1" x14ac:dyDescent="0.35">
      <c r="A3" s="135"/>
      <c r="B3" s="33"/>
      <c r="C3" s="36" t="s">
        <v>38</v>
      </c>
      <c r="D3" s="36">
        <v>61</v>
      </c>
      <c r="E3" s="36" t="s">
        <v>278</v>
      </c>
      <c r="F3" s="52" t="s">
        <v>196</v>
      </c>
      <c r="G3" s="36">
        <v>6.7</v>
      </c>
      <c r="H3" s="38">
        <v>6.7</v>
      </c>
      <c r="I3" s="81">
        <f t="shared" ref="I3:I52" si="0">H3</f>
        <v>6.7</v>
      </c>
      <c r="J3" s="144">
        <f>1+(MAX(Cena1)-I3)/(MAX(Cena1)-MIN(Cena1))*9</f>
        <v>8.6817920735209668</v>
      </c>
      <c r="K3" s="145">
        <f t="shared" ref="K3:K66" si="1">J3*0.8</f>
        <v>6.945433658816774</v>
      </c>
      <c r="L3" s="145">
        <f>1+(D3-MIN(Otsr1))/(MAX(Otsr1)-MIN(Otsr1))*9</f>
        <v>10</v>
      </c>
      <c r="M3" s="145">
        <f t="shared" ref="M3:M66" si="2">L3*0.2</f>
        <v>2</v>
      </c>
      <c r="N3" s="145">
        <f t="shared" ref="N3:N10" si="3">M3+K3</f>
        <v>8.9454336588167749</v>
      </c>
      <c r="O3" s="55">
        <f t="shared" ref="O3:O10" si="4">_xlfn.RANK.EQ(N3,$N$2:$N$10,0)</f>
        <v>2</v>
      </c>
    </row>
    <row r="4" spans="1:127" s="55" customFormat="1" ht="19.5" thickBot="1" x14ac:dyDescent="0.35">
      <c r="A4" s="135"/>
      <c r="B4" s="33"/>
      <c r="C4" s="36" t="s">
        <v>18</v>
      </c>
      <c r="D4" s="36">
        <v>60</v>
      </c>
      <c r="E4" s="36" t="s">
        <v>291</v>
      </c>
      <c r="F4" s="52" t="s">
        <v>196</v>
      </c>
      <c r="G4" s="36">
        <v>21.56</v>
      </c>
      <c r="H4" s="38"/>
      <c r="I4" s="81">
        <v>21.56</v>
      </c>
      <c r="J4" s="144">
        <f>1+(MAX(Cena1)-I4)/(MAX(Cena1)-MIN(Cena1))*9</f>
        <v>1</v>
      </c>
      <c r="K4" s="145">
        <f t="shared" si="1"/>
        <v>0.8</v>
      </c>
      <c r="L4" s="145">
        <f>1+(D4-MIN(Otsr1))/(MAX(Otsr1)-MIN(Otsr1))*9</f>
        <v>9.8524590163934427</v>
      </c>
      <c r="M4" s="145">
        <f t="shared" si="2"/>
        <v>1.9704918032786887</v>
      </c>
      <c r="N4" s="145">
        <f t="shared" si="3"/>
        <v>2.7704918032786887</v>
      </c>
      <c r="O4" s="55">
        <f t="shared" si="4"/>
        <v>9</v>
      </c>
    </row>
    <row r="5" spans="1:127" s="55" customFormat="1" ht="19.5" thickBot="1" x14ac:dyDescent="0.35">
      <c r="A5" s="135"/>
      <c r="B5" s="33"/>
      <c r="C5" s="36" t="s">
        <v>47</v>
      </c>
      <c r="D5" s="36">
        <v>60</v>
      </c>
      <c r="E5" s="36" t="s">
        <v>417</v>
      </c>
      <c r="F5" s="52" t="s">
        <v>196</v>
      </c>
      <c r="G5" s="36">
        <v>4.59</v>
      </c>
      <c r="H5" s="38">
        <v>4.59</v>
      </c>
      <c r="I5" s="81">
        <f t="shared" si="0"/>
        <v>4.59</v>
      </c>
      <c r="J5" s="144">
        <f>1+(MAX(Cena1)-I5)/(MAX(Cena1)-MIN(Cena1))*9</f>
        <v>9.7725445146467553</v>
      </c>
      <c r="K5" s="145">
        <f t="shared" si="1"/>
        <v>7.8180356117174048</v>
      </c>
      <c r="L5" s="145">
        <f>1+(D5-MIN(Otsr1))/(MAX(Otsr1)-MIN(Otsr1))*9</f>
        <v>9.8524590163934427</v>
      </c>
      <c r="M5" s="145">
        <f t="shared" si="2"/>
        <v>1.9704918032786887</v>
      </c>
      <c r="N5" s="145">
        <f t="shared" si="3"/>
        <v>9.7885274149960928</v>
      </c>
      <c r="O5" s="55">
        <f t="shared" si="4"/>
        <v>1</v>
      </c>
    </row>
    <row r="6" spans="1:127" s="55" customFormat="1" ht="19.5" thickBot="1" x14ac:dyDescent="0.35">
      <c r="A6" s="135"/>
      <c r="B6" s="33"/>
      <c r="C6" s="36" t="s">
        <v>50</v>
      </c>
      <c r="D6" s="36">
        <v>60</v>
      </c>
      <c r="E6" s="36" t="s">
        <v>464</v>
      </c>
      <c r="F6" s="52" t="s">
        <v>196</v>
      </c>
      <c r="G6" s="36">
        <v>16.25</v>
      </c>
      <c r="H6" s="38">
        <v>16.25</v>
      </c>
      <c r="I6" s="81">
        <f t="shared" si="0"/>
        <v>16.25</v>
      </c>
      <c r="J6" s="144">
        <f>1+(MAX(Cena1)-I6)/(MAX(Cena1)-MIN(Cena1))*9</f>
        <v>3.7449741527857552</v>
      </c>
      <c r="K6" s="145">
        <f t="shared" si="1"/>
        <v>2.9959793222286044</v>
      </c>
      <c r="L6" s="145">
        <f>1+(D6-MIN(Otsr1))/(MAX(Otsr1)-MIN(Otsr1))*9</f>
        <v>9.8524590163934427</v>
      </c>
      <c r="M6" s="145">
        <f t="shared" si="2"/>
        <v>1.9704918032786887</v>
      </c>
      <c r="N6" s="145">
        <f t="shared" si="3"/>
        <v>4.9664711255072929</v>
      </c>
      <c r="O6" s="55">
        <f t="shared" si="4"/>
        <v>8</v>
      </c>
    </row>
    <row r="7" spans="1:127" s="55" customFormat="1" ht="19.5" thickBot="1" x14ac:dyDescent="0.35">
      <c r="A7" s="135"/>
      <c r="B7" s="33"/>
      <c r="C7" s="36" t="s">
        <v>56</v>
      </c>
      <c r="D7" s="36">
        <v>60</v>
      </c>
      <c r="E7" s="36" t="s">
        <v>577</v>
      </c>
      <c r="F7" s="52" t="s">
        <v>196</v>
      </c>
      <c r="G7" s="36">
        <v>12</v>
      </c>
      <c r="H7" s="38">
        <v>8</v>
      </c>
      <c r="I7" s="81">
        <f t="shared" si="0"/>
        <v>8</v>
      </c>
      <c r="J7" s="144">
        <f>1+(MAX(Cena1)-I7)/(MAX(Cena1)-MIN(Cena1))*9</f>
        <v>8.0097645031591043</v>
      </c>
      <c r="K7" s="145">
        <f t="shared" si="1"/>
        <v>6.4078116025272838</v>
      </c>
      <c r="L7" s="145">
        <f>1+(D7-MIN(Otsr1))/(MAX(Otsr1)-MIN(Otsr1))*9</f>
        <v>9.8524590163934427</v>
      </c>
      <c r="M7" s="145">
        <f t="shared" si="2"/>
        <v>1.9704918032786887</v>
      </c>
      <c r="N7" s="145">
        <f t="shared" si="3"/>
        <v>8.3783034058059727</v>
      </c>
      <c r="O7" s="55">
        <f t="shared" si="4"/>
        <v>3</v>
      </c>
    </row>
    <row r="8" spans="1:127" s="55" customFormat="1" ht="19.5" thickBot="1" x14ac:dyDescent="0.35">
      <c r="A8" s="135"/>
      <c r="B8" s="33"/>
      <c r="C8" s="36" t="s">
        <v>57</v>
      </c>
      <c r="D8" s="36">
        <v>60</v>
      </c>
      <c r="E8" s="36" t="s">
        <v>584</v>
      </c>
      <c r="F8" s="52" t="s">
        <v>196</v>
      </c>
      <c r="G8" s="36">
        <v>12</v>
      </c>
      <c r="H8" s="38">
        <v>10</v>
      </c>
      <c r="I8" s="81">
        <f t="shared" si="0"/>
        <v>10</v>
      </c>
      <c r="J8" s="144">
        <f>1+(MAX(Cena1)-I8)/(MAX(Cena1)-MIN(Cena1))*9</f>
        <v>6.9758759333716265</v>
      </c>
      <c r="K8" s="145">
        <f t="shared" si="1"/>
        <v>5.5807007466973015</v>
      </c>
      <c r="L8" s="145">
        <f>1+(D8-MIN(Otsr1))/(MAX(Otsr1)-MIN(Otsr1))*9</f>
        <v>9.8524590163934427</v>
      </c>
      <c r="M8" s="145">
        <f t="shared" si="2"/>
        <v>1.9704918032786887</v>
      </c>
      <c r="N8" s="145">
        <f t="shared" si="3"/>
        <v>7.5511925499759904</v>
      </c>
      <c r="O8" s="55">
        <f t="shared" si="4"/>
        <v>5</v>
      </c>
    </row>
    <row r="9" spans="1:127" s="55" customFormat="1" ht="19.5" thickBot="1" x14ac:dyDescent="0.35">
      <c r="A9" s="135"/>
      <c r="B9" s="33"/>
      <c r="C9" s="36" t="s">
        <v>58</v>
      </c>
      <c r="D9" s="36">
        <v>60</v>
      </c>
      <c r="E9" s="36" t="s">
        <v>532</v>
      </c>
      <c r="F9" s="52" t="s">
        <v>196</v>
      </c>
      <c r="G9" s="36">
        <v>14.5</v>
      </c>
      <c r="H9" s="38">
        <v>14.5</v>
      </c>
      <c r="I9" s="81">
        <f t="shared" si="0"/>
        <v>14.5</v>
      </c>
      <c r="J9" s="144">
        <f>1+(MAX(Cena1)-I9)/(MAX(Cena1)-MIN(Cena1))*9</f>
        <v>4.6496266513497986</v>
      </c>
      <c r="K9" s="145">
        <f t="shared" si="1"/>
        <v>3.7197013210798389</v>
      </c>
      <c r="L9" s="145">
        <f>1+(D9-MIN(Otsr1))/(MAX(Otsr1)-MIN(Otsr1))*9</f>
        <v>9.8524590163934427</v>
      </c>
      <c r="M9" s="145">
        <f t="shared" si="2"/>
        <v>1.9704918032786887</v>
      </c>
      <c r="N9" s="145">
        <f t="shared" si="3"/>
        <v>5.6901931243585278</v>
      </c>
      <c r="O9" s="55">
        <f t="shared" si="4"/>
        <v>6</v>
      </c>
    </row>
    <row r="10" spans="1:127" s="60" customFormat="1" ht="19.5" thickBot="1" x14ac:dyDescent="0.35">
      <c r="A10" s="136"/>
      <c r="B10" s="56"/>
      <c r="C10" s="57" t="s">
        <v>60</v>
      </c>
      <c r="D10" s="57">
        <v>60</v>
      </c>
      <c r="E10" s="57" t="s">
        <v>629</v>
      </c>
      <c r="F10" s="52" t="s">
        <v>196</v>
      </c>
      <c r="G10" s="57">
        <v>15.8</v>
      </c>
      <c r="H10" s="59"/>
      <c r="I10" s="82">
        <v>15.8</v>
      </c>
      <c r="J10" s="144">
        <f>1+(MAX(Cena1)-I10)/(MAX(Cena1)-MIN(Cena1))*9</f>
        <v>3.9775990809879374</v>
      </c>
      <c r="K10" s="145">
        <f t="shared" si="1"/>
        <v>3.18207926479035</v>
      </c>
      <c r="L10" s="145">
        <f>1+(D10-MIN(Otsr1))/(MAX(Otsr1)-MIN(Otsr1))*9</f>
        <v>9.8524590163934427</v>
      </c>
      <c r="M10" s="145">
        <f t="shared" si="2"/>
        <v>1.9704918032786887</v>
      </c>
      <c r="N10" s="145">
        <f t="shared" si="3"/>
        <v>5.1525710680690384</v>
      </c>
      <c r="O10" s="55">
        <f t="shared" si="4"/>
        <v>7</v>
      </c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</row>
    <row r="11" spans="1:127" s="65" customFormat="1" ht="19.5" thickBot="1" x14ac:dyDescent="0.35">
      <c r="A11" s="96">
        <v>2</v>
      </c>
      <c r="B11" s="61"/>
      <c r="C11" s="62" t="s">
        <v>57</v>
      </c>
      <c r="D11" s="62">
        <v>60</v>
      </c>
      <c r="E11" s="62" t="s">
        <v>585</v>
      </c>
      <c r="F11" s="63" t="s">
        <v>205</v>
      </c>
      <c r="G11" s="62">
        <v>30</v>
      </c>
      <c r="H11" s="64">
        <v>25</v>
      </c>
      <c r="I11" s="83">
        <f t="shared" si="0"/>
        <v>25</v>
      </c>
      <c r="J11" s="144"/>
      <c r="K11" s="145"/>
      <c r="L11" s="145"/>
      <c r="M11" s="145"/>
      <c r="N11" s="14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</row>
    <row r="12" spans="1:127" s="54" customFormat="1" ht="19.5" thickBot="1" x14ac:dyDescent="0.35">
      <c r="A12" s="134">
        <v>3</v>
      </c>
      <c r="B12" s="50"/>
      <c r="C12" s="51" t="s">
        <v>34</v>
      </c>
      <c r="D12" s="51">
        <v>0</v>
      </c>
      <c r="E12" s="51" t="s">
        <v>207</v>
      </c>
      <c r="F12" s="52" t="s">
        <v>201</v>
      </c>
      <c r="G12" s="51">
        <v>149.85</v>
      </c>
      <c r="H12" s="53">
        <v>130</v>
      </c>
      <c r="I12" s="80">
        <f t="shared" si="0"/>
        <v>130</v>
      </c>
      <c r="J12" s="144">
        <f>1+(MAX(Cena1)-I12)/(MAX(Cena1)-MIN(Cena1))*9</f>
        <v>-55.057438253877095</v>
      </c>
      <c r="K12" s="145">
        <f t="shared" si="1"/>
        <v>-44.04595060310168</v>
      </c>
      <c r="L12" s="145">
        <f>1+(D12-MIN(Otsr1))/(MAX(Otsr1)-MIN(Otsr1))*9</f>
        <v>1</v>
      </c>
      <c r="M12" s="145">
        <f t="shared" si="2"/>
        <v>0.2</v>
      </c>
      <c r="N12" s="145">
        <f t="shared" ref="N11:N74" si="5">M12+K12</f>
        <v>-43.845950603101677</v>
      </c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55"/>
      <c r="DR12" s="55"/>
      <c r="DS12" s="55"/>
      <c r="DT12" s="55"/>
      <c r="DU12" s="55"/>
      <c r="DV12" s="55"/>
      <c r="DW12" s="55"/>
    </row>
    <row r="13" spans="1:127" s="55" customFormat="1" ht="38.25" thickBot="1" x14ac:dyDescent="0.35">
      <c r="A13" s="135"/>
      <c r="B13" s="33"/>
      <c r="C13" s="103" t="s">
        <v>36</v>
      </c>
      <c r="D13" s="103">
        <v>60</v>
      </c>
      <c r="E13" s="103" t="s">
        <v>248</v>
      </c>
      <c r="F13" s="104" t="s">
        <v>201</v>
      </c>
      <c r="G13" s="103">
        <v>86.5</v>
      </c>
      <c r="H13" s="105">
        <v>45</v>
      </c>
      <c r="I13" s="106">
        <f t="shared" si="0"/>
        <v>45</v>
      </c>
      <c r="J13" s="144">
        <f>1+(MAX(Cena1)-I13)/(MAX(Cena1)-MIN(Cena1))*9</f>
        <v>-11.117174037909251</v>
      </c>
      <c r="K13" s="145">
        <f t="shared" si="1"/>
        <v>-8.8937392303274017</v>
      </c>
      <c r="L13" s="145">
        <f>1+(D13-MIN(Otsr1))/(MAX(Otsr1)-MIN(Otsr1))*9</f>
        <v>9.8524590163934427</v>
      </c>
      <c r="M13" s="145">
        <f t="shared" si="2"/>
        <v>1.9704918032786887</v>
      </c>
      <c r="N13" s="145">
        <f t="shared" si="5"/>
        <v>-6.9232474270487128</v>
      </c>
    </row>
    <row r="14" spans="1:127" s="55" customFormat="1" ht="19.5" thickBot="1" x14ac:dyDescent="0.35">
      <c r="A14" s="135"/>
      <c r="B14" s="33"/>
      <c r="C14" s="36" t="s">
        <v>18</v>
      </c>
      <c r="D14" s="36">
        <v>60</v>
      </c>
      <c r="E14" s="36" t="s">
        <v>292</v>
      </c>
      <c r="F14" s="37" t="s">
        <v>226</v>
      </c>
      <c r="G14" s="36">
        <v>204.6</v>
      </c>
      <c r="H14" s="38"/>
      <c r="I14" s="81">
        <v>204.6</v>
      </c>
      <c r="J14" s="144">
        <f>1+(MAX(Cena1)-I14)/(MAX(Cena1)-MIN(Cena1))*9</f>
        <v>-93.621481906950052</v>
      </c>
      <c r="K14" s="145">
        <f t="shared" si="1"/>
        <v>-74.897185525560047</v>
      </c>
      <c r="L14" s="145">
        <f>1+(D14-MIN(Otsr1))/(MAX(Otsr1)-MIN(Otsr1))*9</f>
        <v>9.8524590163934427</v>
      </c>
      <c r="M14" s="145">
        <f t="shared" si="2"/>
        <v>1.9704918032786887</v>
      </c>
      <c r="N14" s="145">
        <f t="shared" si="5"/>
        <v>-72.926693722281357</v>
      </c>
    </row>
    <row r="15" spans="1:127" s="55" customFormat="1" ht="75.75" thickBot="1" x14ac:dyDescent="0.35">
      <c r="A15" s="135"/>
      <c r="B15" s="33"/>
      <c r="C15" s="36" t="s">
        <v>41</v>
      </c>
      <c r="D15" s="36">
        <v>60</v>
      </c>
      <c r="E15" s="36" t="s">
        <v>333</v>
      </c>
      <c r="F15" s="37" t="s">
        <v>226</v>
      </c>
      <c r="G15" s="36">
        <v>63</v>
      </c>
      <c r="H15" s="38"/>
      <c r="I15" s="81">
        <v>63</v>
      </c>
      <c r="J15" s="144">
        <f>1+(MAX(Cena1)-I15)/(MAX(Cena1)-MIN(Cena1))*9</f>
        <v>-20.422171165996556</v>
      </c>
      <c r="K15" s="145">
        <f t="shared" si="1"/>
        <v>-16.337736932797245</v>
      </c>
      <c r="L15" s="145">
        <f>1+(D15-MIN(Otsr1))/(MAX(Otsr1)-MIN(Otsr1))*9</f>
        <v>9.8524590163934427</v>
      </c>
      <c r="M15" s="145">
        <f t="shared" si="2"/>
        <v>1.9704918032786887</v>
      </c>
      <c r="N15" s="145">
        <f t="shared" si="5"/>
        <v>-14.367245129518556</v>
      </c>
    </row>
    <row r="16" spans="1:127" s="55" customFormat="1" ht="19.5" thickBot="1" x14ac:dyDescent="0.35">
      <c r="A16" s="135"/>
      <c r="B16" s="33"/>
      <c r="C16" s="36" t="s">
        <v>19</v>
      </c>
      <c r="D16" s="36">
        <v>60</v>
      </c>
      <c r="E16" s="36" t="s">
        <v>382</v>
      </c>
      <c r="F16" s="37" t="s">
        <v>201</v>
      </c>
      <c r="G16" s="36">
        <v>126.5</v>
      </c>
      <c r="H16" s="38">
        <v>84.72</v>
      </c>
      <c r="I16" s="81">
        <f t="shared" si="0"/>
        <v>84.72</v>
      </c>
      <c r="J16" s="144">
        <f>1+(MAX(Cena1)-I16)/(MAX(Cena1)-MIN(Cena1))*9</f>
        <v>-31.650201033888578</v>
      </c>
      <c r="K16" s="145">
        <f t="shared" si="1"/>
        <v>-25.320160827110865</v>
      </c>
      <c r="L16" s="145">
        <f>1+(D16-MIN(Otsr1))/(MAX(Otsr1)-MIN(Otsr1))*9</f>
        <v>9.8524590163934427</v>
      </c>
      <c r="M16" s="145">
        <f t="shared" si="2"/>
        <v>1.9704918032786887</v>
      </c>
      <c r="N16" s="145">
        <f t="shared" si="5"/>
        <v>-23.349669023832178</v>
      </c>
    </row>
    <row r="17" spans="1:127" s="55" customFormat="1" ht="19.5" thickBot="1" x14ac:dyDescent="0.35">
      <c r="A17" s="135"/>
      <c r="B17" s="33"/>
      <c r="C17" s="36" t="s">
        <v>57</v>
      </c>
      <c r="D17" s="36">
        <v>60</v>
      </c>
      <c r="E17" s="36" t="s">
        <v>586</v>
      </c>
      <c r="F17" s="37" t="s">
        <v>469</v>
      </c>
      <c r="G17" s="36">
        <v>50</v>
      </c>
      <c r="H17" s="38">
        <v>49</v>
      </c>
      <c r="I17" s="81">
        <v>196</v>
      </c>
      <c r="J17" s="144">
        <f>1+(MAX(Cena1)-I17)/(MAX(Cena1)-MIN(Cena1))*9</f>
        <v>-89.175761056863891</v>
      </c>
      <c r="K17" s="145">
        <f t="shared" si="1"/>
        <v>-71.340608845491118</v>
      </c>
      <c r="L17" s="145">
        <f>1+(D17-MIN(Otsr1))/(MAX(Otsr1)-MIN(Otsr1))*9</f>
        <v>9.8524590163934427</v>
      </c>
      <c r="M17" s="145">
        <f t="shared" si="2"/>
        <v>1.9704918032786887</v>
      </c>
      <c r="N17" s="145">
        <f t="shared" si="5"/>
        <v>-69.370117042212428</v>
      </c>
    </row>
    <row r="18" spans="1:127" s="55" customFormat="1" ht="19.5" thickBot="1" x14ac:dyDescent="0.35">
      <c r="A18" s="135"/>
      <c r="B18" s="33"/>
      <c r="C18" s="36" t="s">
        <v>58</v>
      </c>
      <c r="D18" s="36">
        <v>60</v>
      </c>
      <c r="E18" s="36" t="s">
        <v>533</v>
      </c>
      <c r="F18" s="37" t="s">
        <v>469</v>
      </c>
      <c r="G18" s="36">
        <v>77.099999999999994</v>
      </c>
      <c r="H18" s="38">
        <v>77.099999999999994</v>
      </c>
      <c r="I18" s="81">
        <v>308.39999999999998</v>
      </c>
      <c r="J18" s="144">
        <f>1+(MAX(Cena1)-I18)/(MAX(Cena1)-MIN(Cena1))*9</f>
        <v>-147.28029867892019</v>
      </c>
      <c r="K18" s="145">
        <f t="shared" si="1"/>
        <v>-117.82423894313615</v>
      </c>
      <c r="L18" s="145">
        <f>1+(D18-MIN(Otsr1))/(MAX(Otsr1)-MIN(Otsr1))*9</f>
        <v>9.8524590163934427</v>
      </c>
      <c r="M18" s="145">
        <f t="shared" si="2"/>
        <v>1.9704918032786887</v>
      </c>
      <c r="N18" s="145">
        <f t="shared" si="5"/>
        <v>-115.85374713985746</v>
      </c>
    </row>
    <row r="19" spans="1:127" s="60" customFormat="1" ht="19.5" thickBot="1" x14ac:dyDescent="0.35">
      <c r="A19" s="136"/>
      <c r="B19" s="56"/>
      <c r="C19" s="57" t="s">
        <v>60</v>
      </c>
      <c r="D19" s="57">
        <v>60</v>
      </c>
      <c r="E19" s="57" t="s">
        <v>333</v>
      </c>
      <c r="F19" s="58" t="s">
        <v>201</v>
      </c>
      <c r="G19" s="57">
        <v>130</v>
      </c>
      <c r="H19" s="59"/>
      <c r="I19" s="82">
        <v>130</v>
      </c>
      <c r="J19" s="144">
        <f>1+(MAX(Cena1)-I19)/(MAX(Cena1)-MIN(Cena1))*9</f>
        <v>-55.057438253877095</v>
      </c>
      <c r="K19" s="145">
        <f t="shared" si="1"/>
        <v>-44.04595060310168</v>
      </c>
      <c r="L19" s="145">
        <f>1+(D19-MIN(Otsr1))/(MAX(Otsr1)-MIN(Otsr1))*9</f>
        <v>9.8524590163934427</v>
      </c>
      <c r="M19" s="145">
        <f t="shared" si="2"/>
        <v>1.9704918032786887</v>
      </c>
      <c r="N19" s="145">
        <f t="shared" si="5"/>
        <v>-42.075458799822989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</row>
    <row r="20" spans="1:127" s="54" customFormat="1" ht="19.5" thickBot="1" x14ac:dyDescent="0.35">
      <c r="A20" s="137">
        <v>4</v>
      </c>
      <c r="B20" s="127"/>
      <c r="C20" s="51" t="s">
        <v>32</v>
      </c>
      <c r="D20" s="51">
        <v>90</v>
      </c>
      <c r="E20" s="51" t="s">
        <v>195</v>
      </c>
      <c r="F20" s="52" t="s">
        <v>196</v>
      </c>
      <c r="G20" s="51">
        <v>17</v>
      </c>
      <c r="H20" s="107">
        <v>11</v>
      </c>
      <c r="I20" s="108">
        <f t="shared" si="0"/>
        <v>11</v>
      </c>
      <c r="J20" s="144">
        <f>1+(MAX(Cena1)-I20)/(MAX(Cena1)-MIN(Cena1))*9</f>
        <v>6.4589316484778863</v>
      </c>
      <c r="K20" s="145">
        <f t="shared" si="1"/>
        <v>5.1671453187823095</v>
      </c>
      <c r="L20" s="145">
        <f>1+(D20-MIN(Otsr1))/(MAX(Otsr1)-MIN(Otsr1))*9</f>
        <v>14.278688524590164</v>
      </c>
      <c r="M20" s="145">
        <f t="shared" si="2"/>
        <v>2.8557377049180328</v>
      </c>
      <c r="N20" s="145">
        <f t="shared" si="5"/>
        <v>8.0228830237003415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</row>
    <row r="21" spans="1:127" s="55" customFormat="1" ht="19.5" thickBot="1" x14ac:dyDescent="0.35">
      <c r="A21" s="138"/>
      <c r="B21" s="39"/>
      <c r="C21" s="36" t="s">
        <v>35</v>
      </c>
      <c r="D21" s="36">
        <v>60</v>
      </c>
      <c r="E21" s="36" t="s">
        <v>214</v>
      </c>
      <c r="F21" s="37" t="s">
        <v>196</v>
      </c>
      <c r="G21" s="36">
        <v>16.440000000000001</v>
      </c>
      <c r="H21" s="121">
        <v>11.1</v>
      </c>
      <c r="I21" s="108">
        <f t="shared" si="0"/>
        <v>11.1</v>
      </c>
      <c r="J21" s="144">
        <f>1+(MAX(Cena1)-I21)/(MAX(Cena1)-MIN(Cena1))*9</f>
        <v>6.407237219988513</v>
      </c>
      <c r="K21" s="145">
        <f t="shared" si="1"/>
        <v>5.1257897759908104</v>
      </c>
      <c r="L21" s="145">
        <f>1+(D21-MIN(Otsr1))/(MAX(Otsr1)-MIN(Otsr1))*9</f>
        <v>9.8524590163934427</v>
      </c>
      <c r="M21" s="145">
        <f t="shared" si="2"/>
        <v>1.9704918032786887</v>
      </c>
      <c r="N21" s="145">
        <f t="shared" si="5"/>
        <v>7.0962815792694993</v>
      </c>
    </row>
    <row r="22" spans="1:127" s="55" customFormat="1" ht="38.25" thickBot="1" x14ac:dyDescent="0.35">
      <c r="A22" s="138"/>
      <c r="B22" s="39"/>
      <c r="C22" s="103" t="s">
        <v>36</v>
      </c>
      <c r="D22" s="103">
        <v>60</v>
      </c>
      <c r="E22" s="103" t="s">
        <v>249</v>
      </c>
      <c r="F22" s="104" t="s">
        <v>196</v>
      </c>
      <c r="G22" s="103">
        <v>13</v>
      </c>
      <c r="H22" s="105">
        <v>10.5</v>
      </c>
      <c r="I22" s="106">
        <f t="shared" si="0"/>
        <v>10.5</v>
      </c>
      <c r="J22" s="144">
        <f>1+(MAX(Cena1)-I22)/(MAX(Cena1)-MIN(Cena1))*9</f>
        <v>6.7174037909247559</v>
      </c>
      <c r="K22" s="145">
        <f t="shared" si="1"/>
        <v>5.3739230327398051</v>
      </c>
      <c r="L22" s="145">
        <f>1+(D22-MIN(Otsr1))/(MAX(Otsr1)-MIN(Otsr1))*9</f>
        <v>9.8524590163934427</v>
      </c>
      <c r="M22" s="145">
        <f t="shared" si="2"/>
        <v>1.9704918032786887</v>
      </c>
      <c r="N22" s="145">
        <f t="shared" si="5"/>
        <v>7.344414836018494</v>
      </c>
    </row>
    <row r="23" spans="1:127" s="55" customFormat="1" ht="19.5" thickBot="1" x14ac:dyDescent="0.35">
      <c r="A23" s="138"/>
      <c r="B23" s="39"/>
      <c r="C23" s="36" t="s">
        <v>40</v>
      </c>
      <c r="D23" s="36">
        <v>60</v>
      </c>
      <c r="E23" s="36" t="s">
        <v>214</v>
      </c>
      <c r="F23" s="37" t="s">
        <v>196</v>
      </c>
      <c r="G23" s="36">
        <v>17.04</v>
      </c>
      <c r="H23" s="121">
        <v>10.6</v>
      </c>
      <c r="I23" s="122">
        <f t="shared" si="0"/>
        <v>10.6</v>
      </c>
      <c r="J23" s="144">
        <f>1+(MAX(Cena1)-I23)/(MAX(Cena1)-MIN(Cena1))*9</f>
        <v>6.6657093624353827</v>
      </c>
      <c r="K23" s="145">
        <f t="shared" si="1"/>
        <v>5.3325674899483069</v>
      </c>
      <c r="L23" s="145">
        <f>1+(D23-MIN(Otsr1))/(MAX(Otsr1)-MIN(Otsr1))*9</f>
        <v>9.8524590163934427</v>
      </c>
      <c r="M23" s="145">
        <f t="shared" si="2"/>
        <v>1.9704918032786887</v>
      </c>
      <c r="N23" s="145">
        <f t="shared" si="5"/>
        <v>7.3030592932269958</v>
      </c>
    </row>
    <row r="24" spans="1:127" s="55" customFormat="1" ht="19.5" thickBot="1" x14ac:dyDescent="0.35">
      <c r="A24" s="138"/>
      <c r="B24" s="39"/>
      <c r="C24" s="36" t="s">
        <v>45</v>
      </c>
      <c r="D24" s="36">
        <v>30</v>
      </c>
      <c r="E24" s="36" t="s">
        <v>364</v>
      </c>
      <c r="F24" s="37" t="s">
        <v>196</v>
      </c>
      <c r="G24" s="36">
        <v>28</v>
      </c>
      <c r="H24" s="121"/>
      <c r="I24" s="122">
        <v>28</v>
      </c>
      <c r="J24" s="144">
        <f>1+(MAX(Cena1)-I24)/(MAX(Cena1)-MIN(Cena1))*9</f>
        <v>-2.329121194715682</v>
      </c>
      <c r="K24" s="145">
        <f t="shared" si="1"/>
        <v>-1.8632969557725456</v>
      </c>
      <c r="L24" s="145">
        <f>1+(D24-MIN(Otsr1))/(MAX(Otsr1)-MIN(Otsr1))*9</f>
        <v>5.4262295081967213</v>
      </c>
      <c r="M24" s="145">
        <f t="shared" si="2"/>
        <v>1.0852459016393443</v>
      </c>
      <c r="N24" s="145">
        <f t="shared" si="5"/>
        <v>-0.7780510541332013</v>
      </c>
    </row>
    <row r="25" spans="1:127" s="55" customFormat="1" ht="19.5" thickBot="1" x14ac:dyDescent="0.35">
      <c r="A25" s="138"/>
      <c r="B25" s="39"/>
      <c r="C25" s="36" t="s">
        <v>48</v>
      </c>
      <c r="D25" s="36">
        <v>60</v>
      </c>
      <c r="E25" s="36" t="s">
        <v>442</v>
      </c>
      <c r="F25" s="37" t="s">
        <v>196</v>
      </c>
      <c r="G25" s="36">
        <v>30</v>
      </c>
      <c r="H25" s="121">
        <v>30</v>
      </c>
      <c r="I25" s="122">
        <f t="shared" si="0"/>
        <v>30</v>
      </c>
      <c r="J25" s="144">
        <f>1+(MAX(Cena1)-I25)/(MAX(Cena1)-MIN(Cena1))*9</f>
        <v>-3.3630097645031611</v>
      </c>
      <c r="K25" s="145">
        <f t="shared" si="1"/>
        <v>-2.6904078116025292</v>
      </c>
      <c r="L25" s="145">
        <f>1+(D25-MIN(Otsr1))/(MAX(Otsr1)-MIN(Otsr1))*9</f>
        <v>9.8524590163934427</v>
      </c>
      <c r="M25" s="145">
        <f t="shared" si="2"/>
        <v>1.9704918032786887</v>
      </c>
      <c r="N25" s="145">
        <f t="shared" si="5"/>
        <v>-0.71991600832384051</v>
      </c>
    </row>
    <row r="26" spans="1:127" s="55" customFormat="1" ht="19.5" thickBot="1" x14ac:dyDescent="0.35">
      <c r="A26" s="138"/>
      <c r="B26" s="39"/>
      <c r="C26" s="36" t="s">
        <v>50</v>
      </c>
      <c r="D26" s="36">
        <v>60</v>
      </c>
      <c r="E26" s="36" t="s">
        <v>364</v>
      </c>
      <c r="F26" s="37" t="s">
        <v>196</v>
      </c>
      <c r="G26" s="36">
        <v>16.559999999999999</v>
      </c>
      <c r="H26" s="121">
        <v>12.5</v>
      </c>
      <c r="I26" s="122">
        <f t="shared" si="0"/>
        <v>12.5</v>
      </c>
      <c r="J26" s="144">
        <f>1+(MAX(Cena1)-I26)/(MAX(Cena1)-MIN(Cena1))*9</f>
        <v>5.6835152211372773</v>
      </c>
      <c r="K26" s="145">
        <f t="shared" si="1"/>
        <v>4.546812176909822</v>
      </c>
      <c r="L26" s="145">
        <f>1+(D26-MIN(Otsr1))/(MAX(Otsr1)-MIN(Otsr1))*9</f>
        <v>9.8524590163934427</v>
      </c>
      <c r="M26" s="145">
        <f t="shared" si="2"/>
        <v>1.9704918032786887</v>
      </c>
      <c r="N26" s="145">
        <f t="shared" si="5"/>
        <v>6.5173039801885109</v>
      </c>
    </row>
    <row r="27" spans="1:127" s="55" customFormat="1" ht="19.5" thickBot="1" x14ac:dyDescent="0.35">
      <c r="A27" s="138"/>
      <c r="B27" s="39"/>
      <c r="C27" s="36" t="s">
        <v>57</v>
      </c>
      <c r="D27" s="36">
        <v>60</v>
      </c>
      <c r="E27" s="36" t="s">
        <v>364</v>
      </c>
      <c r="F27" s="37" t="s">
        <v>196</v>
      </c>
      <c r="G27" s="36">
        <v>22</v>
      </c>
      <c r="H27" s="121">
        <v>20</v>
      </c>
      <c r="I27" s="122">
        <f t="shared" si="0"/>
        <v>20</v>
      </c>
      <c r="J27" s="144">
        <f>1+(MAX(Cena1)-I27)/(MAX(Cena1)-MIN(Cena1))*9</f>
        <v>1.8064330844342327</v>
      </c>
      <c r="K27" s="145">
        <f t="shared" si="1"/>
        <v>1.4451464675473862</v>
      </c>
      <c r="L27" s="145">
        <f>1+(D27-MIN(Otsr1))/(MAX(Otsr1)-MIN(Otsr1))*9</f>
        <v>9.8524590163934427</v>
      </c>
      <c r="M27" s="145">
        <f t="shared" si="2"/>
        <v>1.9704918032786887</v>
      </c>
      <c r="N27" s="145">
        <f t="shared" si="5"/>
        <v>3.4156382708260749</v>
      </c>
    </row>
    <row r="28" spans="1:127" s="55" customFormat="1" ht="19.5" thickBot="1" x14ac:dyDescent="0.35">
      <c r="A28" s="138"/>
      <c r="B28" s="39"/>
      <c r="C28" s="36" t="s">
        <v>58</v>
      </c>
      <c r="D28" s="36">
        <v>60</v>
      </c>
      <c r="E28" s="36" t="s">
        <v>534</v>
      </c>
      <c r="F28" s="37" t="s">
        <v>196</v>
      </c>
      <c r="G28" s="36">
        <v>18.75</v>
      </c>
      <c r="H28" s="121">
        <v>18.75</v>
      </c>
      <c r="I28" s="122">
        <f t="shared" si="0"/>
        <v>18.75</v>
      </c>
      <c r="J28" s="144">
        <f>1+(MAX(Cena1)-I28)/(MAX(Cena1)-MIN(Cena1))*9</f>
        <v>2.4526134405514073</v>
      </c>
      <c r="K28" s="145">
        <f t="shared" si="1"/>
        <v>1.962090752441126</v>
      </c>
      <c r="L28" s="145">
        <f>1+(D28-MIN(Otsr1))/(MAX(Otsr1)-MIN(Otsr1))*9</f>
        <v>9.8524590163934427</v>
      </c>
      <c r="M28" s="145">
        <f t="shared" si="2"/>
        <v>1.9704918032786887</v>
      </c>
      <c r="N28" s="145">
        <f t="shared" si="5"/>
        <v>3.9325825557198146</v>
      </c>
    </row>
    <row r="29" spans="1:127" s="60" customFormat="1" ht="19.5" thickBot="1" x14ac:dyDescent="0.35">
      <c r="A29" s="139"/>
      <c r="B29" s="66"/>
      <c r="C29" s="57" t="s">
        <v>60</v>
      </c>
      <c r="D29" s="57">
        <v>60</v>
      </c>
      <c r="E29" s="57" t="s">
        <v>364</v>
      </c>
      <c r="F29" s="58" t="s">
        <v>196</v>
      </c>
      <c r="G29" s="57">
        <v>30</v>
      </c>
      <c r="H29" s="128"/>
      <c r="I29" s="129">
        <v>30</v>
      </c>
      <c r="J29" s="144">
        <f>1+(MAX(Cena1)-I29)/(MAX(Cena1)-MIN(Cena1))*9</f>
        <v>-3.3630097645031611</v>
      </c>
      <c r="K29" s="145">
        <f t="shared" si="1"/>
        <v>-2.6904078116025292</v>
      </c>
      <c r="L29" s="145">
        <f>1+(D29-MIN(Otsr1))/(MAX(Otsr1)-MIN(Otsr1))*9</f>
        <v>9.8524590163934427</v>
      </c>
      <c r="M29" s="145">
        <f t="shared" si="2"/>
        <v>1.9704918032786887</v>
      </c>
      <c r="N29" s="145">
        <f t="shared" si="5"/>
        <v>-0.71991600832384051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</row>
    <row r="30" spans="1:127" s="54" customFormat="1" ht="19.5" thickBot="1" x14ac:dyDescent="0.35">
      <c r="A30" s="134">
        <v>5</v>
      </c>
      <c r="B30" s="50"/>
      <c r="C30" s="51" t="s">
        <v>34</v>
      </c>
      <c r="D30" s="51">
        <v>0</v>
      </c>
      <c r="E30" s="51" t="s">
        <v>653</v>
      </c>
      <c r="F30" s="52" t="s">
        <v>201</v>
      </c>
      <c r="G30" s="51">
        <v>16.5</v>
      </c>
      <c r="H30" s="53"/>
      <c r="I30" s="80">
        <v>16.5</v>
      </c>
      <c r="J30" s="144">
        <f>1+(MAX(Cena1)-I30)/(MAX(Cena1)-MIN(Cena1))*9</f>
        <v>3.6157380815623203</v>
      </c>
      <c r="K30" s="145">
        <f t="shared" si="1"/>
        <v>2.8925904652498566</v>
      </c>
      <c r="L30" s="145">
        <f>1+(D30-MIN(Otsr1))/(MAX(Otsr1)-MIN(Otsr1))*9</f>
        <v>1</v>
      </c>
      <c r="M30" s="145">
        <f t="shared" si="2"/>
        <v>0.2</v>
      </c>
      <c r="N30" s="145">
        <f t="shared" si="5"/>
        <v>3.0925904652498568</v>
      </c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</row>
    <row r="31" spans="1:127" s="55" customFormat="1" ht="19.5" thickBot="1" x14ac:dyDescent="0.35">
      <c r="A31" s="135"/>
      <c r="B31" s="33"/>
      <c r="C31" s="103" t="s">
        <v>55</v>
      </c>
      <c r="D31" s="103">
        <v>60</v>
      </c>
      <c r="E31" s="103" t="s">
        <v>528</v>
      </c>
      <c r="F31" s="104" t="s">
        <v>201</v>
      </c>
      <c r="G31" s="103">
        <v>11.68</v>
      </c>
      <c r="H31" s="105">
        <v>10.51</v>
      </c>
      <c r="I31" s="106">
        <f t="shared" si="0"/>
        <v>10.51</v>
      </c>
      <c r="J31" s="144">
        <f>1+(MAX(Cena1)-I31)/(MAX(Cena1)-MIN(Cena1))*9</f>
        <v>6.7122343480758193</v>
      </c>
      <c r="K31" s="145">
        <f t="shared" si="1"/>
        <v>5.3697874784606556</v>
      </c>
      <c r="L31" s="145">
        <f>1+(D31-MIN(Otsr1))/(MAX(Otsr1)-MIN(Otsr1))*9</f>
        <v>9.8524590163934427</v>
      </c>
      <c r="M31" s="145">
        <f t="shared" si="2"/>
        <v>1.9704918032786887</v>
      </c>
      <c r="N31" s="145">
        <f t="shared" si="5"/>
        <v>7.3402792817393445</v>
      </c>
    </row>
    <row r="32" spans="1:127" s="55" customFormat="1" ht="19.5" thickBot="1" x14ac:dyDescent="0.35">
      <c r="A32" s="135"/>
      <c r="B32" s="33"/>
      <c r="C32" s="36" t="s">
        <v>57</v>
      </c>
      <c r="D32" s="36">
        <v>60</v>
      </c>
      <c r="E32" s="36" t="s">
        <v>587</v>
      </c>
      <c r="F32" s="37" t="s">
        <v>588</v>
      </c>
      <c r="G32" s="36">
        <v>123.16</v>
      </c>
      <c r="H32" s="38">
        <v>123</v>
      </c>
      <c r="I32" s="81">
        <v>24.6</v>
      </c>
      <c r="J32" s="144">
        <f>1+(MAX(Cena1)-I32)/(MAX(Cena1)-MIN(Cena1))*9</f>
        <v>-0.57151062607696912</v>
      </c>
      <c r="K32" s="145">
        <f t="shared" si="1"/>
        <v>-0.45720850086157533</v>
      </c>
      <c r="L32" s="145">
        <f>1+(D32-MIN(Otsr1))/(MAX(Otsr1)-MIN(Otsr1))*9</f>
        <v>9.8524590163934427</v>
      </c>
      <c r="M32" s="145">
        <f t="shared" si="2"/>
        <v>1.9704918032786887</v>
      </c>
      <c r="N32" s="145">
        <f t="shared" si="5"/>
        <v>1.5132833024171133</v>
      </c>
    </row>
    <row r="33" spans="1:127" s="55" customFormat="1" ht="19.5" thickBot="1" x14ac:dyDescent="0.35">
      <c r="A33" s="135"/>
      <c r="B33" s="33"/>
      <c r="C33" s="36" t="s">
        <v>59</v>
      </c>
      <c r="D33" s="36">
        <v>60</v>
      </c>
      <c r="E33" s="36" t="s">
        <v>624</v>
      </c>
      <c r="F33" s="37" t="s">
        <v>201</v>
      </c>
      <c r="G33" s="36">
        <v>27</v>
      </c>
      <c r="H33" s="38"/>
      <c r="I33" s="81">
        <v>27</v>
      </c>
      <c r="J33" s="144">
        <f>1+(MAX(Cena1)-I33)/(MAX(Cena1)-MIN(Cena1))*9</f>
        <v>-1.8121769098219422</v>
      </c>
      <c r="K33" s="145">
        <f t="shared" si="1"/>
        <v>-1.4497415278575538</v>
      </c>
      <c r="L33" s="145">
        <f>1+(D33-MIN(Otsr1))/(MAX(Otsr1)-MIN(Otsr1))*9</f>
        <v>9.8524590163934427</v>
      </c>
      <c r="M33" s="145">
        <f t="shared" si="2"/>
        <v>1.9704918032786887</v>
      </c>
      <c r="N33" s="145">
        <f t="shared" si="5"/>
        <v>0.52075027542113483</v>
      </c>
    </row>
    <row r="34" spans="1:127" s="60" customFormat="1" ht="19.5" thickBot="1" x14ac:dyDescent="0.35">
      <c r="A34" s="136"/>
      <c r="B34" s="56"/>
      <c r="C34" s="57" t="s">
        <v>59</v>
      </c>
      <c r="D34" s="57">
        <v>60</v>
      </c>
      <c r="E34" s="57" t="s">
        <v>625</v>
      </c>
      <c r="F34" s="58" t="s">
        <v>201</v>
      </c>
      <c r="G34" s="57">
        <v>42</v>
      </c>
      <c r="H34" s="59"/>
      <c r="I34" s="82">
        <v>42</v>
      </c>
      <c r="J34" s="144">
        <f>1+(MAX(Cena1)-I34)/(MAX(Cena1)-MIN(Cena1))*9</f>
        <v>-9.5663411832280332</v>
      </c>
      <c r="K34" s="145">
        <f t="shared" si="1"/>
        <v>-7.6530729465824265</v>
      </c>
      <c r="L34" s="145">
        <f>1+(D34-MIN(Otsr1))/(MAX(Otsr1)-MIN(Otsr1))*9</f>
        <v>9.8524590163934427</v>
      </c>
      <c r="M34" s="145">
        <f t="shared" si="2"/>
        <v>1.9704918032786887</v>
      </c>
      <c r="N34" s="145">
        <f t="shared" si="5"/>
        <v>-5.6825811433037376</v>
      </c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</row>
    <row r="35" spans="1:127" s="54" customFormat="1" ht="19.5" thickBot="1" x14ac:dyDescent="0.35">
      <c r="A35" s="134">
        <v>6</v>
      </c>
      <c r="B35" s="50"/>
      <c r="C35" s="99" t="s">
        <v>35</v>
      </c>
      <c r="D35" s="99">
        <v>60</v>
      </c>
      <c r="E35" s="99" t="s">
        <v>215</v>
      </c>
      <c r="F35" s="100" t="s">
        <v>196</v>
      </c>
      <c r="G35" s="99">
        <v>2.16</v>
      </c>
      <c r="H35" s="101"/>
      <c r="I35" s="102">
        <v>2.16</v>
      </c>
      <c r="J35" s="144">
        <f>1+(MAX(Cena1)-I35)/(MAX(Cena1)-MIN(Cena1))*9</f>
        <v>11.028719126938542</v>
      </c>
      <c r="K35" s="145">
        <f t="shared" si="1"/>
        <v>8.8229753015508336</v>
      </c>
      <c r="L35" s="145">
        <f>1+(D35-MIN(Otsr1))/(MAX(Otsr1)-MIN(Otsr1))*9</f>
        <v>9.8524590163934427</v>
      </c>
      <c r="M35" s="145">
        <f t="shared" si="2"/>
        <v>1.9704918032786887</v>
      </c>
      <c r="N35" s="145">
        <f t="shared" si="5"/>
        <v>10.793467104829523</v>
      </c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</row>
    <row r="36" spans="1:127" s="55" customFormat="1" ht="38.25" thickBot="1" x14ac:dyDescent="0.35">
      <c r="A36" s="135"/>
      <c r="B36" s="33"/>
      <c r="C36" s="36" t="s">
        <v>36</v>
      </c>
      <c r="D36" s="36">
        <v>60</v>
      </c>
      <c r="E36" s="36" t="s">
        <v>215</v>
      </c>
      <c r="F36" s="37" t="s">
        <v>196</v>
      </c>
      <c r="G36" s="36">
        <v>3.5</v>
      </c>
      <c r="H36" s="38">
        <v>2.5</v>
      </c>
      <c r="I36" s="81">
        <f t="shared" si="0"/>
        <v>2.5</v>
      </c>
      <c r="J36" s="144">
        <f>1+(MAX(Cena1)-I36)/(MAX(Cena1)-MIN(Cena1))*9</f>
        <v>10.852958070074671</v>
      </c>
      <c r="K36" s="145">
        <f t="shared" si="1"/>
        <v>8.6823664560597376</v>
      </c>
      <c r="L36" s="145">
        <f>1+(D36-MIN(Otsr1))/(MAX(Otsr1)-MIN(Otsr1))*9</f>
        <v>9.8524590163934427</v>
      </c>
      <c r="M36" s="145">
        <f t="shared" si="2"/>
        <v>1.9704918032786887</v>
      </c>
      <c r="N36" s="145">
        <f t="shared" si="5"/>
        <v>10.652858259338426</v>
      </c>
    </row>
    <row r="37" spans="1:127" s="55" customFormat="1" ht="19.5" thickBot="1" x14ac:dyDescent="0.35">
      <c r="A37" s="135"/>
      <c r="B37" s="33"/>
      <c r="C37" s="36" t="s">
        <v>38</v>
      </c>
      <c r="D37" s="36">
        <v>61</v>
      </c>
      <c r="E37" s="36" t="s">
        <v>279</v>
      </c>
      <c r="F37" s="37" t="s">
        <v>276</v>
      </c>
      <c r="G37" s="36">
        <v>0.8</v>
      </c>
      <c r="H37" s="38">
        <v>0.8</v>
      </c>
      <c r="I37" s="81">
        <v>8</v>
      </c>
      <c r="J37" s="144">
        <f>1+(MAX(Cena1)-I37)/(MAX(Cena1)-MIN(Cena1))*9</f>
        <v>8.0097645031591043</v>
      </c>
      <c r="K37" s="145">
        <f t="shared" si="1"/>
        <v>6.4078116025272838</v>
      </c>
      <c r="L37" s="145">
        <f>1+(D37-MIN(Otsr1))/(MAX(Otsr1)-MIN(Otsr1))*9</f>
        <v>10</v>
      </c>
      <c r="M37" s="145">
        <f t="shared" si="2"/>
        <v>2</v>
      </c>
      <c r="N37" s="145">
        <f t="shared" si="5"/>
        <v>8.4078116025272838</v>
      </c>
    </row>
    <row r="38" spans="1:127" s="55" customFormat="1" ht="19.5" thickBot="1" x14ac:dyDescent="0.35">
      <c r="A38" s="135"/>
      <c r="B38" s="33"/>
      <c r="C38" s="36" t="s">
        <v>38</v>
      </c>
      <c r="D38" s="36">
        <v>61</v>
      </c>
      <c r="E38" s="36" t="s">
        <v>279</v>
      </c>
      <c r="F38" s="37" t="s">
        <v>196</v>
      </c>
      <c r="G38" s="36">
        <v>3.3</v>
      </c>
      <c r="H38" s="38">
        <v>3</v>
      </c>
      <c r="I38" s="81">
        <f t="shared" si="0"/>
        <v>3</v>
      </c>
      <c r="J38" s="144">
        <f>1+(MAX(Cena1)-I38)/(MAX(Cena1)-MIN(Cena1))*9</f>
        <v>10.594485927627803</v>
      </c>
      <c r="K38" s="145">
        <f t="shared" si="1"/>
        <v>8.4755887421022429</v>
      </c>
      <c r="L38" s="145">
        <f>1+(D38-MIN(Otsr1))/(MAX(Otsr1)-MIN(Otsr1))*9</f>
        <v>10</v>
      </c>
      <c r="M38" s="145">
        <f t="shared" si="2"/>
        <v>2</v>
      </c>
      <c r="N38" s="145">
        <f t="shared" si="5"/>
        <v>10.475588742102243</v>
      </c>
    </row>
    <row r="39" spans="1:127" s="55" customFormat="1" ht="19.5" thickBot="1" x14ac:dyDescent="0.35">
      <c r="A39" s="135"/>
      <c r="B39" s="33"/>
      <c r="C39" s="36" t="s">
        <v>18</v>
      </c>
      <c r="D39" s="36">
        <v>60</v>
      </c>
      <c r="E39" s="36" t="s">
        <v>215</v>
      </c>
      <c r="F39" s="37" t="s">
        <v>196</v>
      </c>
      <c r="G39" s="36">
        <v>3.97</v>
      </c>
      <c r="H39" s="38"/>
      <c r="I39" s="81">
        <v>3.97</v>
      </c>
      <c r="J39" s="144">
        <f>1+(MAX(Cena1)-I39)/(MAX(Cena1)-MIN(Cena1))*9</f>
        <v>10.093049971280875</v>
      </c>
      <c r="K39" s="145">
        <f t="shared" si="1"/>
        <v>8.0744399770247011</v>
      </c>
      <c r="L39" s="145">
        <f>1+(D39-MIN(Otsr1))/(MAX(Otsr1)-MIN(Otsr1))*9</f>
        <v>9.8524590163934427</v>
      </c>
      <c r="M39" s="145">
        <f t="shared" si="2"/>
        <v>1.9704918032786887</v>
      </c>
      <c r="N39" s="145">
        <f t="shared" si="5"/>
        <v>10.04493178030339</v>
      </c>
    </row>
    <row r="40" spans="1:127" s="55" customFormat="1" ht="19.5" thickBot="1" x14ac:dyDescent="0.35">
      <c r="A40" s="135"/>
      <c r="B40" s="33"/>
      <c r="C40" s="36" t="s">
        <v>42</v>
      </c>
      <c r="D40" s="36">
        <v>40</v>
      </c>
      <c r="E40" s="36" t="s">
        <v>344</v>
      </c>
      <c r="F40" s="37" t="s">
        <v>196</v>
      </c>
      <c r="G40" s="36">
        <v>3.86</v>
      </c>
      <c r="H40" s="38">
        <v>1.1499999999999999</v>
      </c>
      <c r="I40" s="81">
        <f t="shared" si="0"/>
        <v>1.1499999999999999</v>
      </c>
      <c r="J40" s="144">
        <f>1+(MAX(Cena1)-I40)/(MAX(Cena1)-MIN(Cena1))*9</f>
        <v>11.55083285468122</v>
      </c>
      <c r="K40" s="145">
        <f t="shared" si="1"/>
        <v>9.2406662837449769</v>
      </c>
      <c r="L40" s="145">
        <f>1+(D40-MIN(Otsr1))/(MAX(Otsr1)-MIN(Otsr1))*9</f>
        <v>6.9016393442622945</v>
      </c>
      <c r="M40" s="145">
        <f t="shared" si="2"/>
        <v>1.380327868852459</v>
      </c>
      <c r="N40" s="145">
        <f t="shared" si="5"/>
        <v>10.620994152597437</v>
      </c>
    </row>
    <row r="41" spans="1:127" s="55" customFormat="1" ht="19.5" thickBot="1" x14ac:dyDescent="0.35">
      <c r="A41" s="135"/>
      <c r="B41" s="33"/>
      <c r="C41" s="36" t="s">
        <v>46</v>
      </c>
      <c r="D41" s="36">
        <v>60</v>
      </c>
      <c r="E41" s="36" t="s">
        <v>390</v>
      </c>
      <c r="F41" s="37" t="s">
        <v>196</v>
      </c>
      <c r="G41" s="36">
        <v>4.3499999999999996</v>
      </c>
      <c r="H41" s="38">
        <v>4.3499999999999996</v>
      </c>
      <c r="I41" s="81">
        <f t="shared" si="0"/>
        <v>4.3499999999999996</v>
      </c>
      <c r="J41" s="144">
        <f>1+(MAX(Cena1)-I41)/(MAX(Cena1)-MIN(Cena1))*9</f>
        <v>9.8966111430212553</v>
      </c>
      <c r="K41" s="145">
        <f t="shared" si="1"/>
        <v>7.9172889144170044</v>
      </c>
      <c r="L41" s="145">
        <f>1+(D41-MIN(Otsr1))/(MAX(Otsr1)-MIN(Otsr1))*9</f>
        <v>9.8524590163934427</v>
      </c>
      <c r="M41" s="145">
        <f t="shared" si="2"/>
        <v>1.9704918032786887</v>
      </c>
      <c r="N41" s="145">
        <f t="shared" si="5"/>
        <v>9.8877807176956924</v>
      </c>
    </row>
    <row r="42" spans="1:127" s="55" customFormat="1" ht="19.5" thickBot="1" x14ac:dyDescent="0.35">
      <c r="A42" s="135"/>
      <c r="B42" s="33"/>
      <c r="C42" s="36" t="s">
        <v>47</v>
      </c>
      <c r="D42" s="36">
        <v>60</v>
      </c>
      <c r="E42" s="36" t="s">
        <v>215</v>
      </c>
      <c r="F42" s="37" t="s">
        <v>196</v>
      </c>
      <c r="G42" s="36">
        <v>3.78</v>
      </c>
      <c r="H42" s="38">
        <v>3.08</v>
      </c>
      <c r="I42" s="81">
        <f t="shared" si="0"/>
        <v>3.08</v>
      </c>
      <c r="J42" s="144">
        <f>1+(MAX(Cena1)-I42)/(MAX(Cena1)-MIN(Cena1))*9</f>
        <v>10.553130384836301</v>
      </c>
      <c r="K42" s="145">
        <f t="shared" si="1"/>
        <v>8.4425043078690418</v>
      </c>
      <c r="L42" s="145">
        <f>1+(D42-MIN(Otsr1))/(MAX(Otsr1)-MIN(Otsr1))*9</f>
        <v>9.8524590163934427</v>
      </c>
      <c r="M42" s="145">
        <f t="shared" si="2"/>
        <v>1.9704918032786887</v>
      </c>
      <c r="N42" s="145">
        <f t="shared" si="5"/>
        <v>10.412996111147731</v>
      </c>
    </row>
    <row r="43" spans="1:127" s="55" customFormat="1" ht="19.5" thickBot="1" x14ac:dyDescent="0.35">
      <c r="A43" s="135"/>
      <c r="B43" s="33"/>
      <c r="C43" s="36" t="s">
        <v>50</v>
      </c>
      <c r="D43" s="36">
        <v>60</v>
      </c>
      <c r="E43" s="36" t="s">
        <v>215</v>
      </c>
      <c r="F43" s="37" t="s">
        <v>196</v>
      </c>
      <c r="G43" s="36">
        <v>2.2999999999999998</v>
      </c>
      <c r="H43" s="38">
        <v>2.2999999999999998</v>
      </c>
      <c r="I43" s="81">
        <f t="shared" si="0"/>
        <v>2.2999999999999998</v>
      </c>
      <c r="J43" s="144">
        <f>1+(MAX(Cena1)-I43)/(MAX(Cena1)-MIN(Cena1))*9</f>
        <v>10.956346927053419</v>
      </c>
      <c r="K43" s="145">
        <f t="shared" si="1"/>
        <v>8.7650775416427358</v>
      </c>
      <c r="L43" s="145">
        <f>1+(D43-MIN(Otsr1))/(MAX(Otsr1)-MIN(Otsr1))*9</f>
        <v>9.8524590163934427</v>
      </c>
      <c r="M43" s="145">
        <f t="shared" si="2"/>
        <v>1.9704918032786887</v>
      </c>
      <c r="N43" s="145">
        <f t="shared" si="5"/>
        <v>10.735569344921425</v>
      </c>
    </row>
    <row r="44" spans="1:127" s="55" customFormat="1" ht="38.25" thickBot="1" x14ac:dyDescent="0.35">
      <c r="A44" s="135"/>
      <c r="B44" s="33"/>
      <c r="C44" s="36" t="s">
        <v>52</v>
      </c>
      <c r="D44" s="36">
        <v>60</v>
      </c>
      <c r="E44" s="36" t="s">
        <v>215</v>
      </c>
      <c r="F44" s="37" t="s">
        <v>196</v>
      </c>
      <c r="G44" s="36">
        <v>2.25</v>
      </c>
      <c r="H44" s="38"/>
      <c r="I44" s="81">
        <v>2.25</v>
      </c>
      <c r="J44" s="144">
        <f>1+(MAX(Cena1)-I44)/(MAX(Cena1)-MIN(Cena1))*9</f>
        <v>10.982194141298105</v>
      </c>
      <c r="K44" s="145">
        <f t="shared" si="1"/>
        <v>8.785755313038484</v>
      </c>
      <c r="L44" s="145">
        <f>1+(D44-MIN(Otsr1))/(MAX(Otsr1)-MIN(Otsr1))*9</f>
        <v>9.8524590163934427</v>
      </c>
      <c r="M44" s="145">
        <f t="shared" si="2"/>
        <v>1.9704918032786887</v>
      </c>
      <c r="N44" s="145">
        <f t="shared" si="5"/>
        <v>10.756247116317173</v>
      </c>
    </row>
    <row r="45" spans="1:127" s="55" customFormat="1" ht="19.5" thickBot="1" x14ac:dyDescent="0.35">
      <c r="A45" s="135"/>
      <c r="B45" s="33"/>
      <c r="C45" s="36" t="s">
        <v>56</v>
      </c>
      <c r="D45" s="36">
        <v>60</v>
      </c>
      <c r="E45" s="36" t="s">
        <v>215</v>
      </c>
      <c r="F45" s="37" t="s">
        <v>196</v>
      </c>
      <c r="G45" s="36">
        <v>2.2000000000000002</v>
      </c>
      <c r="H45" s="38">
        <v>2</v>
      </c>
      <c r="I45" s="81">
        <f t="shared" si="0"/>
        <v>2</v>
      </c>
      <c r="J45" s="144">
        <f>1+(MAX(Cena1)-I45)/(MAX(Cena1)-MIN(Cena1))*9</f>
        <v>11.111430212521542</v>
      </c>
      <c r="K45" s="145">
        <f t="shared" si="1"/>
        <v>8.889144170017234</v>
      </c>
      <c r="L45" s="145">
        <f>1+(D45-MIN(Otsr1))/(MAX(Otsr1)-MIN(Otsr1))*9</f>
        <v>9.8524590163934427</v>
      </c>
      <c r="M45" s="145">
        <f t="shared" si="2"/>
        <v>1.9704918032786887</v>
      </c>
      <c r="N45" s="145">
        <f t="shared" si="5"/>
        <v>10.859635973295923</v>
      </c>
    </row>
    <row r="46" spans="1:127" s="55" customFormat="1" ht="19.5" thickBot="1" x14ac:dyDescent="0.35">
      <c r="A46" s="135"/>
      <c r="B46" s="33"/>
      <c r="C46" s="36" t="s">
        <v>57</v>
      </c>
      <c r="D46" s="36">
        <v>60</v>
      </c>
      <c r="E46" s="36" t="s">
        <v>589</v>
      </c>
      <c r="F46" s="37" t="s">
        <v>196</v>
      </c>
      <c r="G46" s="36">
        <v>3</v>
      </c>
      <c r="H46" s="38">
        <v>3</v>
      </c>
      <c r="I46" s="81">
        <f t="shared" si="0"/>
        <v>3</v>
      </c>
      <c r="J46" s="144">
        <f>1+(MAX(Cena1)-I46)/(MAX(Cena1)-MIN(Cena1))*9</f>
        <v>10.594485927627803</v>
      </c>
      <c r="K46" s="145">
        <f t="shared" si="1"/>
        <v>8.4755887421022429</v>
      </c>
      <c r="L46" s="145">
        <f>1+(D46-MIN(Otsr1))/(MAX(Otsr1)-MIN(Otsr1))*9</f>
        <v>9.8524590163934427</v>
      </c>
      <c r="M46" s="145">
        <f t="shared" si="2"/>
        <v>1.9704918032786887</v>
      </c>
      <c r="N46" s="145">
        <f t="shared" si="5"/>
        <v>10.446080545380932</v>
      </c>
    </row>
    <row r="47" spans="1:127" s="60" customFormat="1" ht="19.5" thickBot="1" x14ac:dyDescent="0.35">
      <c r="A47" s="136"/>
      <c r="B47" s="56"/>
      <c r="C47" s="57" t="s">
        <v>60</v>
      </c>
      <c r="D47" s="57">
        <v>60</v>
      </c>
      <c r="E47" s="57" t="s">
        <v>630</v>
      </c>
      <c r="F47" s="58" t="s">
        <v>196</v>
      </c>
      <c r="G47" s="57">
        <v>3.8</v>
      </c>
      <c r="H47" s="59"/>
      <c r="I47" s="82">
        <v>3.8</v>
      </c>
      <c r="J47" s="144">
        <f>1+(MAX(Cena1)-I47)/(MAX(Cena1)-MIN(Cena1))*9</f>
        <v>10.18093049971281</v>
      </c>
      <c r="K47" s="145">
        <f t="shared" si="1"/>
        <v>8.1447443997702482</v>
      </c>
      <c r="L47" s="145">
        <f>1+(D47-MIN(Otsr1))/(MAX(Otsr1)-MIN(Otsr1))*9</f>
        <v>9.8524590163934427</v>
      </c>
      <c r="M47" s="145">
        <f t="shared" si="2"/>
        <v>1.9704918032786887</v>
      </c>
      <c r="N47" s="145">
        <f t="shared" si="5"/>
        <v>10.115236203048937</v>
      </c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</row>
    <row r="48" spans="1:127" s="54" customFormat="1" ht="19.5" thickBot="1" x14ac:dyDescent="0.35">
      <c r="A48" s="134">
        <v>7</v>
      </c>
      <c r="B48" s="50"/>
      <c r="C48" s="51" t="s">
        <v>34</v>
      </c>
      <c r="D48" s="51">
        <v>0</v>
      </c>
      <c r="E48" s="51" t="s">
        <v>654</v>
      </c>
      <c r="F48" s="52" t="s">
        <v>196</v>
      </c>
      <c r="G48" s="51">
        <v>20.399999999999999</v>
      </c>
      <c r="H48" s="53"/>
      <c r="I48" s="80">
        <v>20.399999999999999</v>
      </c>
      <c r="J48" s="144">
        <f>1+(MAX(Cena1)-I48)/(MAX(Cena1)-MIN(Cena1))*9</f>
        <v>1.5996553704767376</v>
      </c>
      <c r="K48" s="145">
        <f t="shared" si="1"/>
        <v>1.2797242963813902</v>
      </c>
      <c r="L48" s="145">
        <f>1+(D48-MIN(Otsr1))/(MAX(Otsr1)-MIN(Otsr1))*9</f>
        <v>1</v>
      </c>
      <c r="M48" s="145">
        <f t="shared" si="2"/>
        <v>0.2</v>
      </c>
      <c r="N48" s="145">
        <f t="shared" si="5"/>
        <v>1.4797242963813901</v>
      </c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</row>
    <row r="49" spans="1:127" s="55" customFormat="1" ht="19.5" thickBot="1" x14ac:dyDescent="0.35">
      <c r="A49" s="135"/>
      <c r="B49" s="33"/>
      <c r="C49" s="36" t="s">
        <v>35</v>
      </c>
      <c r="D49" s="36">
        <v>60</v>
      </c>
      <c r="E49" s="36" t="s">
        <v>216</v>
      </c>
      <c r="F49" s="37" t="s">
        <v>196</v>
      </c>
      <c r="G49" s="36">
        <v>11.28</v>
      </c>
      <c r="H49" s="38"/>
      <c r="I49" s="81">
        <v>11.28</v>
      </c>
      <c r="J49" s="144">
        <f>1+(MAX(Cena1)-I49)/(MAX(Cena1)-MIN(Cena1))*9</f>
        <v>6.3141872487076398</v>
      </c>
      <c r="K49" s="145">
        <f t="shared" si="1"/>
        <v>5.051349798966112</v>
      </c>
      <c r="L49" s="145">
        <f>1+(D49-MIN(Otsr1))/(MAX(Otsr1)-MIN(Otsr1))*9</f>
        <v>9.8524590163934427</v>
      </c>
      <c r="M49" s="145">
        <f t="shared" si="2"/>
        <v>1.9704918032786887</v>
      </c>
      <c r="N49" s="145">
        <f t="shared" si="5"/>
        <v>7.0218416022448009</v>
      </c>
    </row>
    <row r="50" spans="1:127" s="55" customFormat="1" ht="38.25" thickBot="1" x14ac:dyDescent="0.35">
      <c r="A50" s="135"/>
      <c r="B50" s="33"/>
      <c r="C50" s="36" t="s">
        <v>36</v>
      </c>
      <c r="D50" s="36">
        <v>60</v>
      </c>
      <c r="E50" s="36" t="s">
        <v>334</v>
      </c>
      <c r="F50" s="37" t="s">
        <v>196</v>
      </c>
      <c r="G50" s="36">
        <v>11.6</v>
      </c>
      <c r="H50" s="38">
        <v>5.5</v>
      </c>
      <c r="I50" s="81">
        <f t="shared" si="0"/>
        <v>5.5</v>
      </c>
      <c r="J50" s="144">
        <f>1+(MAX(Cena1)-I50)/(MAX(Cena1)-MIN(Cena1))*9</f>
        <v>9.3021252153934526</v>
      </c>
      <c r="K50" s="145">
        <f t="shared" si="1"/>
        <v>7.4417001723147624</v>
      </c>
      <c r="L50" s="145">
        <f>1+(D50-MIN(Otsr1))/(MAX(Otsr1)-MIN(Otsr1))*9</f>
        <v>9.8524590163934427</v>
      </c>
      <c r="M50" s="145">
        <f t="shared" si="2"/>
        <v>1.9704918032786887</v>
      </c>
      <c r="N50" s="145">
        <f t="shared" si="5"/>
        <v>9.4121919755934513</v>
      </c>
    </row>
    <row r="51" spans="1:127" s="55" customFormat="1" ht="19.5" thickBot="1" x14ac:dyDescent="0.35">
      <c r="A51" s="135"/>
      <c r="B51" s="33"/>
      <c r="C51" s="103" t="s">
        <v>38</v>
      </c>
      <c r="D51" s="103">
        <v>61</v>
      </c>
      <c r="E51" s="103" t="s">
        <v>280</v>
      </c>
      <c r="F51" s="104" t="s">
        <v>196</v>
      </c>
      <c r="G51" s="103">
        <v>14.9</v>
      </c>
      <c r="H51" s="105">
        <v>5.4</v>
      </c>
      <c r="I51" s="106">
        <f t="shared" si="0"/>
        <v>5.4</v>
      </c>
      <c r="J51" s="144">
        <f>1+(MAX(Cena1)-I51)/(MAX(Cena1)-MIN(Cena1))*9</f>
        <v>9.3538196438828258</v>
      </c>
      <c r="K51" s="145">
        <f t="shared" si="1"/>
        <v>7.4830557151062607</v>
      </c>
      <c r="L51" s="145">
        <f>1+(D51-MIN(Otsr1))/(MAX(Otsr1)-MIN(Otsr1))*9</f>
        <v>10</v>
      </c>
      <c r="M51" s="145">
        <f t="shared" si="2"/>
        <v>2</v>
      </c>
      <c r="N51" s="145">
        <f t="shared" si="5"/>
        <v>9.4830557151062607</v>
      </c>
    </row>
    <row r="52" spans="1:127" s="55" customFormat="1" ht="19.5" thickBot="1" x14ac:dyDescent="0.35">
      <c r="A52" s="135"/>
      <c r="B52" s="33"/>
      <c r="C52" s="36" t="s">
        <v>40</v>
      </c>
      <c r="D52" s="36">
        <v>60</v>
      </c>
      <c r="E52" s="36" t="s">
        <v>307</v>
      </c>
      <c r="F52" s="37" t="s">
        <v>196</v>
      </c>
      <c r="G52" s="36">
        <v>14.55</v>
      </c>
      <c r="H52" s="38">
        <v>14.55</v>
      </c>
      <c r="I52" s="81">
        <f t="shared" si="0"/>
        <v>14.55</v>
      </c>
      <c r="J52" s="144">
        <f>1+(MAX(Cena1)-I52)/(MAX(Cena1)-MIN(Cena1))*9</f>
        <v>4.623779437105112</v>
      </c>
      <c r="K52" s="145">
        <f t="shared" si="1"/>
        <v>3.6990235496840898</v>
      </c>
      <c r="L52" s="145">
        <f>1+(D52-MIN(Otsr1))/(MAX(Otsr1)-MIN(Otsr1))*9</f>
        <v>9.8524590163934427</v>
      </c>
      <c r="M52" s="145">
        <f t="shared" si="2"/>
        <v>1.9704918032786887</v>
      </c>
      <c r="N52" s="145">
        <f t="shared" si="5"/>
        <v>5.6695153529627786</v>
      </c>
    </row>
    <row r="53" spans="1:127" s="55" customFormat="1" ht="75.75" thickBot="1" x14ac:dyDescent="0.35">
      <c r="A53" s="135"/>
      <c r="B53" s="33"/>
      <c r="C53" s="36" t="s">
        <v>41</v>
      </c>
      <c r="D53" s="36">
        <v>60</v>
      </c>
      <c r="E53" s="36" t="s">
        <v>334</v>
      </c>
      <c r="F53" s="37" t="s">
        <v>196</v>
      </c>
      <c r="G53" s="36">
        <v>15.8</v>
      </c>
      <c r="H53" s="38"/>
      <c r="I53" s="81">
        <v>15.8</v>
      </c>
      <c r="J53" s="144">
        <f>1+(MAX(Cena1)-I53)/(MAX(Cena1)-MIN(Cena1))*9</f>
        <v>3.9775990809879374</v>
      </c>
      <c r="K53" s="145">
        <f t="shared" si="1"/>
        <v>3.18207926479035</v>
      </c>
      <c r="L53" s="145">
        <f>1+(D53-MIN(Otsr1))/(MAX(Otsr1)-MIN(Otsr1))*9</f>
        <v>9.8524590163934427</v>
      </c>
      <c r="M53" s="145">
        <f t="shared" si="2"/>
        <v>1.9704918032786887</v>
      </c>
      <c r="N53" s="145">
        <f t="shared" si="5"/>
        <v>5.1525710680690384</v>
      </c>
    </row>
    <row r="54" spans="1:127" s="55" customFormat="1" ht="19.5" thickBot="1" x14ac:dyDescent="0.35">
      <c r="A54" s="135"/>
      <c r="B54" s="33"/>
      <c r="C54" s="36" t="s">
        <v>46</v>
      </c>
      <c r="D54" s="36">
        <v>60</v>
      </c>
      <c r="E54" s="36" t="s">
        <v>391</v>
      </c>
      <c r="F54" s="37" t="s">
        <v>196</v>
      </c>
      <c r="G54" s="36">
        <v>15.9</v>
      </c>
      <c r="H54" s="38">
        <v>15.9</v>
      </c>
      <c r="I54" s="81">
        <f t="shared" ref="I54:I108" si="6">H54</f>
        <v>15.9</v>
      </c>
      <c r="J54" s="144">
        <f>1+(MAX(Cena1)-I54)/(MAX(Cena1)-MIN(Cena1))*9</f>
        <v>3.9259046524985637</v>
      </c>
      <c r="K54" s="145">
        <f t="shared" si="1"/>
        <v>3.1407237219988513</v>
      </c>
      <c r="L54" s="145">
        <f>1+(D54-MIN(Otsr1))/(MAX(Otsr1)-MIN(Otsr1))*9</f>
        <v>9.8524590163934427</v>
      </c>
      <c r="M54" s="145">
        <f t="shared" si="2"/>
        <v>1.9704918032786887</v>
      </c>
      <c r="N54" s="145">
        <f t="shared" si="5"/>
        <v>5.1112155252775402</v>
      </c>
    </row>
    <row r="55" spans="1:127" s="55" customFormat="1" ht="19.5" thickBot="1" x14ac:dyDescent="0.35">
      <c r="A55" s="135"/>
      <c r="B55" s="33"/>
      <c r="C55" s="36" t="s">
        <v>47</v>
      </c>
      <c r="D55" s="36">
        <v>60</v>
      </c>
      <c r="E55" s="36" t="s">
        <v>391</v>
      </c>
      <c r="F55" s="37" t="s">
        <v>196</v>
      </c>
      <c r="G55" s="36">
        <v>12.85</v>
      </c>
      <c r="H55" s="38">
        <v>12</v>
      </c>
      <c r="I55" s="81">
        <f t="shared" si="6"/>
        <v>12</v>
      </c>
      <c r="J55" s="144">
        <f>1+(MAX(Cena1)-I55)/(MAX(Cena1)-MIN(Cena1))*9</f>
        <v>5.9419873635841469</v>
      </c>
      <c r="K55" s="145">
        <f t="shared" si="1"/>
        <v>4.7535898908673175</v>
      </c>
      <c r="L55" s="145">
        <f>1+(D55-MIN(Otsr1))/(MAX(Otsr1)-MIN(Otsr1))*9</f>
        <v>9.8524590163934427</v>
      </c>
      <c r="M55" s="145">
        <f t="shared" si="2"/>
        <v>1.9704918032786887</v>
      </c>
      <c r="N55" s="145">
        <f t="shared" si="5"/>
        <v>6.7240816941460064</v>
      </c>
    </row>
    <row r="56" spans="1:127" s="55" customFormat="1" ht="19.5" thickBot="1" x14ac:dyDescent="0.35">
      <c r="A56" s="135"/>
      <c r="B56" s="33"/>
      <c r="C56" s="36" t="s">
        <v>48</v>
      </c>
      <c r="D56" s="36">
        <v>60</v>
      </c>
      <c r="E56" s="36" t="s">
        <v>443</v>
      </c>
      <c r="F56" s="37" t="s">
        <v>196</v>
      </c>
      <c r="G56" s="36">
        <v>28</v>
      </c>
      <c r="H56" s="38">
        <v>28</v>
      </c>
      <c r="I56" s="81">
        <f t="shared" si="6"/>
        <v>28</v>
      </c>
      <c r="J56" s="144">
        <f>1+(MAX(Cena1)-I56)/(MAX(Cena1)-MIN(Cena1))*9</f>
        <v>-2.329121194715682</v>
      </c>
      <c r="K56" s="145">
        <f t="shared" si="1"/>
        <v>-1.8632969557725456</v>
      </c>
      <c r="L56" s="145">
        <f>1+(D56-MIN(Otsr1))/(MAX(Otsr1)-MIN(Otsr1))*9</f>
        <v>9.8524590163934427</v>
      </c>
      <c r="M56" s="145">
        <f t="shared" si="2"/>
        <v>1.9704918032786887</v>
      </c>
      <c r="N56" s="145">
        <f t="shared" si="5"/>
        <v>0.10719484750614305</v>
      </c>
    </row>
    <row r="57" spans="1:127" s="55" customFormat="1" ht="19.5" thickBot="1" x14ac:dyDescent="0.35">
      <c r="A57" s="135"/>
      <c r="B57" s="33"/>
      <c r="C57" s="36" t="s">
        <v>50</v>
      </c>
      <c r="D57" s="36">
        <v>60</v>
      </c>
      <c r="E57" s="36" t="s">
        <v>443</v>
      </c>
      <c r="F57" s="37" t="s">
        <v>196</v>
      </c>
      <c r="G57" s="36">
        <v>28.9</v>
      </c>
      <c r="H57" s="38">
        <v>28.9</v>
      </c>
      <c r="I57" s="81">
        <f t="shared" si="6"/>
        <v>28.9</v>
      </c>
      <c r="J57" s="144">
        <f>1+(MAX(Cena1)-I57)/(MAX(Cena1)-MIN(Cena1))*9</f>
        <v>-2.7943710511200468</v>
      </c>
      <c r="K57" s="145">
        <f t="shared" si="1"/>
        <v>-2.2354968408960376</v>
      </c>
      <c r="L57" s="145">
        <f>1+(D57-MIN(Otsr1))/(MAX(Otsr1)-MIN(Otsr1))*9</f>
        <v>9.8524590163934427</v>
      </c>
      <c r="M57" s="145">
        <f t="shared" si="2"/>
        <v>1.9704918032786887</v>
      </c>
      <c r="N57" s="145">
        <f t="shared" si="5"/>
        <v>-0.26500503761734895</v>
      </c>
    </row>
    <row r="58" spans="1:127" s="55" customFormat="1" ht="19.5" thickBot="1" x14ac:dyDescent="0.35">
      <c r="A58" s="135"/>
      <c r="B58" s="33"/>
      <c r="C58" s="36" t="s">
        <v>50</v>
      </c>
      <c r="D58" s="36">
        <v>60</v>
      </c>
      <c r="E58" s="36" t="s">
        <v>465</v>
      </c>
      <c r="F58" s="37" t="s">
        <v>196</v>
      </c>
      <c r="G58" s="36">
        <v>15.37</v>
      </c>
      <c r="H58" s="38">
        <v>15.37</v>
      </c>
      <c r="I58" s="81">
        <f t="shared" si="6"/>
        <v>15.37</v>
      </c>
      <c r="J58" s="144">
        <f>1+(MAX(Cena1)-I58)/(MAX(Cena1)-MIN(Cena1))*9</f>
        <v>4.1998851234922459</v>
      </c>
      <c r="K58" s="145">
        <f t="shared" si="1"/>
        <v>3.359908098793797</v>
      </c>
      <c r="L58" s="145">
        <f>1+(D58-MIN(Otsr1))/(MAX(Otsr1)-MIN(Otsr1))*9</f>
        <v>9.8524590163934427</v>
      </c>
      <c r="M58" s="145">
        <f t="shared" si="2"/>
        <v>1.9704918032786887</v>
      </c>
      <c r="N58" s="145">
        <f t="shared" si="5"/>
        <v>5.3303999020724859</v>
      </c>
    </row>
    <row r="59" spans="1:127" s="55" customFormat="1" ht="19.5" thickBot="1" x14ac:dyDescent="0.35">
      <c r="A59" s="135"/>
      <c r="B59" s="33"/>
      <c r="C59" s="36" t="s">
        <v>50</v>
      </c>
      <c r="D59" s="36">
        <v>60</v>
      </c>
      <c r="E59" s="36" t="s">
        <v>466</v>
      </c>
      <c r="F59" s="37" t="s">
        <v>196</v>
      </c>
      <c r="G59" s="36">
        <v>6.3</v>
      </c>
      <c r="H59" s="38">
        <v>5.9</v>
      </c>
      <c r="I59" s="81">
        <f t="shared" si="6"/>
        <v>5.9</v>
      </c>
      <c r="J59" s="144">
        <f>1+(MAX(Cena1)-I59)/(MAX(Cena1)-MIN(Cena1))*9</f>
        <v>9.0953475014359562</v>
      </c>
      <c r="K59" s="145">
        <f t="shared" si="1"/>
        <v>7.2762780011487651</v>
      </c>
      <c r="L59" s="145">
        <f>1+(D59-MIN(Otsr1))/(MAX(Otsr1)-MIN(Otsr1))*9</f>
        <v>9.8524590163934427</v>
      </c>
      <c r="M59" s="145">
        <f t="shared" si="2"/>
        <v>1.9704918032786887</v>
      </c>
      <c r="N59" s="145">
        <f t="shared" si="5"/>
        <v>9.2467698044274531</v>
      </c>
    </row>
    <row r="60" spans="1:127" s="55" customFormat="1" ht="19.5" thickBot="1" x14ac:dyDescent="0.35">
      <c r="A60" s="135"/>
      <c r="B60" s="33"/>
      <c r="C60" s="36" t="s">
        <v>57</v>
      </c>
      <c r="D60" s="36">
        <v>60</v>
      </c>
      <c r="E60" s="36" t="s">
        <v>590</v>
      </c>
      <c r="F60" s="37" t="s">
        <v>196</v>
      </c>
      <c r="G60" s="36">
        <v>29</v>
      </c>
      <c r="H60" s="38">
        <v>25</v>
      </c>
      <c r="I60" s="81">
        <f t="shared" si="6"/>
        <v>25</v>
      </c>
      <c r="J60" s="144">
        <f>1+(MAX(Cena1)-I60)/(MAX(Cena1)-MIN(Cena1))*9</f>
        <v>-0.77828834003446401</v>
      </c>
      <c r="K60" s="145">
        <f t="shared" si="1"/>
        <v>-0.62263067202757127</v>
      </c>
      <c r="L60" s="145">
        <f>1+(D60-MIN(Otsr1))/(MAX(Otsr1)-MIN(Otsr1))*9</f>
        <v>9.8524590163934427</v>
      </c>
      <c r="M60" s="145">
        <f t="shared" si="2"/>
        <v>1.9704918032786887</v>
      </c>
      <c r="N60" s="145">
        <f t="shared" si="5"/>
        <v>1.3478611312511175</v>
      </c>
    </row>
    <row r="61" spans="1:127" s="55" customFormat="1" ht="19.5" thickBot="1" x14ac:dyDescent="0.35">
      <c r="A61" s="135"/>
      <c r="B61" s="33"/>
      <c r="C61" s="36" t="s">
        <v>58</v>
      </c>
      <c r="D61" s="36">
        <v>60</v>
      </c>
      <c r="E61" s="36" t="s">
        <v>535</v>
      </c>
      <c r="F61" s="37" t="s">
        <v>196</v>
      </c>
      <c r="G61" s="36">
        <v>27.63</v>
      </c>
      <c r="H61" s="38">
        <v>27.63</v>
      </c>
      <c r="I61" s="81">
        <f t="shared" si="6"/>
        <v>27.63</v>
      </c>
      <c r="J61" s="144">
        <f>1+(MAX(Cena1)-I61)/(MAX(Cena1)-MIN(Cena1))*9</f>
        <v>-2.1378518093049981</v>
      </c>
      <c r="K61" s="145">
        <f t="shared" si="1"/>
        <v>-1.7102814474439985</v>
      </c>
      <c r="L61" s="145">
        <f>1+(D61-MIN(Otsr1))/(MAX(Otsr1)-MIN(Otsr1))*9</f>
        <v>9.8524590163934427</v>
      </c>
      <c r="M61" s="145">
        <f t="shared" si="2"/>
        <v>1.9704918032786887</v>
      </c>
      <c r="N61" s="145">
        <f t="shared" si="5"/>
        <v>0.26021035583469021</v>
      </c>
    </row>
    <row r="62" spans="1:127" s="60" customFormat="1" ht="19.5" thickBot="1" x14ac:dyDescent="0.35">
      <c r="A62" s="136"/>
      <c r="B62" s="56"/>
      <c r="C62" s="57" t="s">
        <v>60</v>
      </c>
      <c r="D62" s="57">
        <v>60</v>
      </c>
      <c r="E62" s="57" t="s">
        <v>631</v>
      </c>
      <c r="F62" s="58" t="s">
        <v>196</v>
      </c>
      <c r="G62" s="57">
        <v>18.5</v>
      </c>
      <c r="H62" s="59"/>
      <c r="I62" s="82">
        <v>18.5</v>
      </c>
      <c r="J62" s="144">
        <f>1+(MAX(Cena1)-I62)/(MAX(Cena1)-MIN(Cena1))*9</f>
        <v>2.5818495117748417</v>
      </c>
      <c r="K62" s="145">
        <f t="shared" si="1"/>
        <v>2.0654796094198735</v>
      </c>
      <c r="L62" s="145">
        <f>1+(D62-MIN(Otsr1))/(MAX(Otsr1)-MIN(Otsr1))*9</f>
        <v>9.8524590163934427</v>
      </c>
      <c r="M62" s="145">
        <f t="shared" si="2"/>
        <v>1.9704918032786887</v>
      </c>
      <c r="N62" s="145">
        <f t="shared" si="5"/>
        <v>4.0359714126985624</v>
      </c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</row>
    <row r="63" spans="1:127" s="54" customFormat="1" ht="19.5" thickBot="1" x14ac:dyDescent="0.35">
      <c r="A63" s="137">
        <v>8</v>
      </c>
      <c r="B63" s="50"/>
      <c r="C63" s="99" t="s">
        <v>35</v>
      </c>
      <c r="D63" s="99">
        <v>60</v>
      </c>
      <c r="E63" s="99" t="s">
        <v>217</v>
      </c>
      <c r="F63" s="100" t="s">
        <v>218</v>
      </c>
      <c r="G63" s="99">
        <v>8.73</v>
      </c>
      <c r="H63" s="101">
        <v>6.42</v>
      </c>
      <c r="I63" s="102">
        <f>6.42/170*200</f>
        <v>7.5529411764705889</v>
      </c>
      <c r="J63" s="144">
        <f>1+(MAX(Cena1)-I63)/(MAX(Cena1)-MIN(Cena1))*9</f>
        <v>8.2408690069939521</v>
      </c>
      <c r="K63" s="145">
        <f t="shared" si="1"/>
        <v>6.5926952055951622</v>
      </c>
      <c r="L63" s="145">
        <f>1+(D63-MIN(Otsr1))/(MAX(Otsr1)-MIN(Otsr1))*9</f>
        <v>9.8524590163934427</v>
      </c>
      <c r="M63" s="145">
        <f t="shared" si="2"/>
        <v>1.9704918032786887</v>
      </c>
      <c r="N63" s="145">
        <f t="shared" si="5"/>
        <v>8.5631870088738502</v>
      </c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  <c r="DL63" s="55"/>
      <c r="DM63" s="55"/>
      <c r="DN63" s="55"/>
      <c r="DO63" s="55"/>
      <c r="DP63" s="55"/>
      <c r="DQ63" s="55"/>
      <c r="DR63" s="55"/>
      <c r="DS63" s="55"/>
      <c r="DT63" s="55"/>
      <c r="DU63" s="55"/>
      <c r="DV63" s="55"/>
      <c r="DW63" s="55"/>
    </row>
    <row r="64" spans="1:127" s="55" customFormat="1" ht="19.5" thickBot="1" x14ac:dyDescent="0.35">
      <c r="A64" s="138"/>
      <c r="B64" s="33"/>
      <c r="C64" s="36" t="s">
        <v>18</v>
      </c>
      <c r="D64" s="36">
        <v>60</v>
      </c>
      <c r="E64" s="36" t="s">
        <v>293</v>
      </c>
      <c r="F64" s="37" t="s">
        <v>294</v>
      </c>
      <c r="G64" s="36">
        <v>15.11</v>
      </c>
      <c r="H64" s="38"/>
      <c r="I64" s="81">
        <v>15.11</v>
      </c>
      <c r="J64" s="144">
        <f>1+(MAX(Cena1)-I64)/(MAX(Cena1)-MIN(Cena1))*9</f>
        <v>4.3342906375646182</v>
      </c>
      <c r="K64" s="145">
        <f t="shared" si="1"/>
        <v>3.4674325100516947</v>
      </c>
      <c r="L64" s="145">
        <f>1+(D64-MIN(Otsr1))/(MAX(Otsr1)-MIN(Otsr1))*9</f>
        <v>9.8524590163934427</v>
      </c>
      <c r="M64" s="145">
        <f t="shared" si="2"/>
        <v>1.9704918032786887</v>
      </c>
      <c r="N64" s="145">
        <f t="shared" si="5"/>
        <v>5.4379243133303836</v>
      </c>
    </row>
    <row r="65" spans="1:127" s="55" customFormat="1" ht="19.5" thickBot="1" x14ac:dyDescent="0.35">
      <c r="A65" s="138"/>
      <c r="B65" s="33"/>
      <c r="C65" s="36" t="s">
        <v>40</v>
      </c>
      <c r="D65" s="36">
        <v>60</v>
      </c>
      <c r="E65" s="36" t="s">
        <v>308</v>
      </c>
      <c r="F65" s="37" t="s">
        <v>309</v>
      </c>
      <c r="G65" s="36">
        <v>16.100000000000001</v>
      </c>
      <c r="H65" s="38">
        <v>16.100000000000001</v>
      </c>
      <c r="I65" s="81">
        <f>16.1/150*200</f>
        <v>21.466666666666669</v>
      </c>
      <c r="J65" s="144">
        <f>1+(MAX(Cena1)-I65)/(MAX(Cena1)-MIN(Cena1))*9</f>
        <v>1.0482481332567473</v>
      </c>
      <c r="K65" s="145">
        <f t="shared" si="1"/>
        <v>0.83859850660539781</v>
      </c>
      <c r="L65" s="145">
        <f>1+(D65-MIN(Otsr1))/(MAX(Otsr1)-MIN(Otsr1))*9</f>
        <v>9.8524590163934427</v>
      </c>
      <c r="M65" s="145">
        <f t="shared" si="2"/>
        <v>1.9704918032786887</v>
      </c>
      <c r="N65" s="145">
        <f t="shared" si="5"/>
        <v>2.8090903098840867</v>
      </c>
    </row>
    <row r="66" spans="1:127" s="55" customFormat="1" ht="19.5" thickBot="1" x14ac:dyDescent="0.35">
      <c r="A66" s="138"/>
      <c r="B66" s="33"/>
      <c r="C66" s="36" t="s">
        <v>45</v>
      </c>
      <c r="D66" s="36">
        <v>30</v>
      </c>
      <c r="E66" s="36" t="s">
        <v>365</v>
      </c>
      <c r="F66" s="37" t="s">
        <v>294</v>
      </c>
      <c r="G66" s="36">
        <v>17</v>
      </c>
      <c r="H66" s="38"/>
      <c r="I66" s="81">
        <v>17</v>
      </c>
      <c r="J66" s="144">
        <f>1+(MAX(Cena1)-I66)/(MAX(Cena1)-MIN(Cena1))*9</f>
        <v>3.3572659391154507</v>
      </c>
      <c r="K66" s="145">
        <f t="shared" si="1"/>
        <v>2.6858127512923606</v>
      </c>
      <c r="L66" s="145">
        <f>1+(D66-MIN(Otsr1))/(MAX(Otsr1)-MIN(Otsr1))*9</f>
        <v>5.4262295081967213</v>
      </c>
      <c r="M66" s="145">
        <f t="shared" si="2"/>
        <v>1.0852459016393443</v>
      </c>
      <c r="N66" s="145">
        <f t="shared" si="5"/>
        <v>3.7710586529317052</v>
      </c>
    </row>
    <row r="67" spans="1:127" s="55" customFormat="1" ht="19.5" thickBot="1" x14ac:dyDescent="0.35">
      <c r="A67" s="138"/>
      <c r="B67" s="33"/>
      <c r="C67" s="36" t="s">
        <v>46</v>
      </c>
      <c r="D67" s="36">
        <v>60</v>
      </c>
      <c r="E67" s="36" t="s">
        <v>293</v>
      </c>
      <c r="F67" s="37" t="s">
        <v>294</v>
      </c>
      <c r="G67" s="36">
        <v>10.35</v>
      </c>
      <c r="H67" s="121">
        <v>10.35</v>
      </c>
      <c r="I67" s="122">
        <f t="shared" si="6"/>
        <v>10.35</v>
      </c>
      <c r="J67" s="144">
        <f>1+(MAX(Cena1)-I67)/(MAX(Cena1)-MIN(Cena1))*9</f>
        <v>6.7949454336588175</v>
      </c>
      <c r="K67" s="145">
        <f t="shared" ref="K67:K130" si="7">J67*0.8</f>
        <v>5.4359563469270542</v>
      </c>
      <c r="L67" s="145">
        <f>1+(D67-MIN(Otsr1))/(MAX(Otsr1)-MIN(Otsr1))*9</f>
        <v>9.8524590163934427</v>
      </c>
      <c r="M67" s="145">
        <f t="shared" ref="M67:M130" si="8">L67*0.2</f>
        <v>1.9704918032786887</v>
      </c>
      <c r="N67" s="145">
        <f t="shared" si="5"/>
        <v>7.4064481502057431</v>
      </c>
    </row>
    <row r="68" spans="1:127" s="55" customFormat="1" ht="19.5" thickBot="1" x14ac:dyDescent="0.35">
      <c r="A68" s="138"/>
      <c r="B68" s="33"/>
      <c r="C68" s="36" t="s">
        <v>47</v>
      </c>
      <c r="D68" s="36">
        <v>60</v>
      </c>
      <c r="E68" s="36" t="s">
        <v>293</v>
      </c>
      <c r="F68" s="37" t="s">
        <v>294</v>
      </c>
      <c r="G68" s="36">
        <v>8.44</v>
      </c>
      <c r="H68" s="121">
        <v>7.9</v>
      </c>
      <c r="I68" s="122">
        <f t="shared" si="6"/>
        <v>7.9</v>
      </c>
      <c r="J68" s="144">
        <f>1+(MAX(Cena1)-I68)/(MAX(Cena1)-MIN(Cena1))*9</f>
        <v>8.0614589316484793</v>
      </c>
      <c r="K68" s="145">
        <f t="shared" si="7"/>
        <v>6.4491671453187838</v>
      </c>
      <c r="L68" s="145">
        <f>1+(D68-MIN(Otsr1))/(MAX(Otsr1)-MIN(Otsr1))*9</f>
        <v>9.8524590163934427</v>
      </c>
      <c r="M68" s="145">
        <f t="shared" si="8"/>
        <v>1.9704918032786887</v>
      </c>
      <c r="N68" s="145">
        <f t="shared" si="5"/>
        <v>8.4196589485974727</v>
      </c>
    </row>
    <row r="69" spans="1:127" s="55" customFormat="1" ht="19.5" thickBot="1" x14ac:dyDescent="0.35">
      <c r="A69" s="138"/>
      <c r="B69" s="33"/>
      <c r="C69" s="36" t="s">
        <v>48</v>
      </c>
      <c r="D69" s="36">
        <v>60</v>
      </c>
      <c r="E69" s="36" t="s">
        <v>444</v>
      </c>
      <c r="F69" s="37" t="s">
        <v>294</v>
      </c>
      <c r="G69" s="36">
        <v>14</v>
      </c>
      <c r="H69" s="121">
        <v>14</v>
      </c>
      <c r="I69" s="122">
        <f t="shared" si="6"/>
        <v>14</v>
      </c>
      <c r="J69" s="144">
        <f>1+(MAX(Cena1)-I69)/(MAX(Cena1)-MIN(Cena1))*9</f>
        <v>4.9080987937966682</v>
      </c>
      <c r="K69" s="145">
        <f t="shared" si="7"/>
        <v>3.9264790350373349</v>
      </c>
      <c r="L69" s="145">
        <f>1+(D69-MIN(Otsr1))/(MAX(Otsr1)-MIN(Otsr1))*9</f>
        <v>9.8524590163934427</v>
      </c>
      <c r="M69" s="145">
        <f t="shared" si="8"/>
        <v>1.9704918032786887</v>
      </c>
      <c r="N69" s="145">
        <f t="shared" si="5"/>
        <v>5.8969708383160233</v>
      </c>
    </row>
    <row r="70" spans="1:127" s="55" customFormat="1" ht="19.5" thickBot="1" x14ac:dyDescent="0.35">
      <c r="A70" s="138"/>
      <c r="B70" s="33"/>
      <c r="C70" s="36" t="s">
        <v>50</v>
      </c>
      <c r="D70" s="36">
        <v>60</v>
      </c>
      <c r="E70" s="36" t="s">
        <v>365</v>
      </c>
      <c r="F70" s="37" t="s">
        <v>294</v>
      </c>
      <c r="G70" s="36">
        <v>9.7200000000000006</v>
      </c>
      <c r="H70" s="121">
        <v>8.3000000000000007</v>
      </c>
      <c r="I70" s="122">
        <f t="shared" si="6"/>
        <v>8.3000000000000007</v>
      </c>
      <c r="J70" s="144">
        <f>1+(MAX(Cena1)-I70)/(MAX(Cena1)-MIN(Cena1))*9</f>
        <v>7.8546812176909828</v>
      </c>
      <c r="K70" s="145">
        <f t="shared" si="7"/>
        <v>6.2837449741527864</v>
      </c>
      <c r="L70" s="145">
        <f>1+(D70-MIN(Otsr1))/(MAX(Otsr1)-MIN(Otsr1))*9</f>
        <v>9.8524590163934427</v>
      </c>
      <c r="M70" s="145">
        <f t="shared" si="8"/>
        <v>1.9704918032786887</v>
      </c>
      <c r="N70" s="145">
        <f t="shared" si="5"/>
        <v>8.2542367774314744</v>
      </c>
    </row>
    <row r="71" spans="1:127" s="55" customFormat="1" ht="38.25" thickBot="1" x14ac:dyDescent="0.35">
      <c r="A71" s="138"/>
      <c r="B71" s="33"/>
      <c r="C71" s="36" t="s">
        <v>52</v>
      </c>
      <c r="D71" s="36">
        <v>60</v>
      </c>
      <c r="E71" s="36" t="s">
        <v>365</v>
      </c>
      <c r="F71" s="37" t="s">
        <v>294</v>
      </c>
      <c r="G71" s="36">
        <v>9.3000000000000007</v>
      </c>
      <c r="H71" s="121">
        <v>7.85</v>
      </c>
      <c r="I71" s="122">
        <f t="shared" si="6"/>
        <v>7.85</v>
      </c>
      <c r="J71" s="144">
        <f>1+(MAX(Cena1)-I71)/(MAX(Cena1)-MIN(Cena1))*9</f>
        <v>8.0873061458931659</v>
      </c>
      <c r="K71" s="145">
        <f t="shared" si="7"/>
        <v>6.4698449167145329</v>
      </c>
      <c r="L71" s="145">
        <f>1+(D71-MIN(Otsr1))/(MAX(Otsr1)-MIN(Otsr1))*9</f>
        <v>9.8524590163934427</v>
      </c>
      <c r="M71" s="145">
        <f t="shared" si="8"/>
        <v>1.9704918032786887</v>
      </c>
      <c r="N71" s="145">
        <f t="shared" si="5"/>
        <v>8.4403367199932209</v>
      </c>
    </row>
    <row r="72" spans="1:127" s="55" customFormat="1" ht="19.5" thickBot="1" x14ac:dyDescent="0.35">
      <c r="A72" s="138"/>
      <c r="B72" s="33"/>
      <c r="C72" s="36" t="s">
        <v>57</v>
      </c>
      <c r="D72" s="36">
        <v>60</v>
      </c>
      <c r="E72" s="36" t="s">
        <v>365</v>
      </c>
      <c r="F72" s="37" t="s">
        <v>294</v>
      </c>
      <c r="G72" s="36">
        <v>11.28</v>
      </c>
      <c r="H72" s="121">
        <v>9</v>
      </c>
      <c r="I72" s="122">
        <f t="shared" si="6"/>
        <v>9</v>
      </c>
      <c r="J72" s="144">
        <f>1+(MAX(Cena1)-I72)/(MAX(Cena1)-MIN(Cena1))*9</f>
        <v>7.4928202182653658</v>
      </c>
      <c r="K72" s="145">
        <f t="shared" si="7"/>
        <v>5.9942561746122927</v>
      </c>
      <c r="L72" s="145">
        <f>1+(D72-MIN(Otsr1))/(MAX(Otsr1)-MIN(Otsr1))*9</f>
        <v>9.8524590163934427</v>
      </c>
      <c r="M72" s="145">
        <f t="shared" si="8"/>
        <v>1.9704918032786887</v>
      </c>
      <c r="N72" s="145">
        <f t="shared" si="5"/>
        <v>7.9647479778909815</v>
      </c>
    </row>
    <row r="73" spans="1:127" s="55" customFormat="1" ht="19.5" thickBot="1" x14ac:dyDescent="0.35">
      <c r="A73" s="138"/>
      <c r="B73" s="33"/>
      <c r="C73" s="36" t="s">
        <v>58</v>
      </c>
      <c r="D73" s="36">
        <v>60</v>
      </c>
      <c r="E73" s="36" t="s">
        <v>293</v>
      </c>
      <c r="F73" s="37" t="s">
        <v>294</v>
      </c>
      <c r="G73" s="36">
        <v>17.38</v>
      </c>
      <c r="H73" s="38">
        <v>17.38</v>
      </c>
      <c r="I73" s="81">
        <f t="shared" si="6"/>
        <v>17.38</v>
      </c>
      <c r="J73" s="144">
        <f>1+(MAX(Cena1)-I73)/(MAX(Cena1)-MIN(Cena1))*9</f>
        <v>3.1608271108558301</v>
      </c>
      <c r="K73" s="145">
        <f t="shared" si="7"/>
        <v>2.5286616886846645</v>
      </c>
      <c r="L73" s="145">
        <f>1+(D73-MIN(Otsr1))/(MAX(Otsr1)-MIN(Otsr1))*9</f>
        <v>9.8524590163934427</v>
      </c>
      <c r="M73" s="145">
        <f t="shared" si="8"/>
        <v>1.9704918032786887</v>
      </c>
      <c r="N73" s="145">
        <f t="shared" si="5"/>
        <v>4.4991534919633533</v>
      </c>
    </row>
    <row r="74" spans="1:127" s="55" customFormat="1" ht="19.5" thickBot="1" x14ac:dyDescent="0.35">
      <c r="A74" s="138"/>
      <c r="B74" s="33"/>
      <c r="C74" s="36" t="s">
        <v>60</v>
      </c>
      <c r="D74" s="36">
        <v>60</v>
      </c>
      <c r="E74" s="36" t="s">
        <v>632</v>
      </c>
      <c r="F74" s="37" t="s">
        <v>294</v>
      </c>
      <c r="G74" s="36">
        <v>15.65</v>
      </c>
      <c r="H74" s="38"/>
      <c r="I74" s="81">
        <v>15.65</v>
      </c>
      <c r="J74" s="144">
        <f>1+(MAX(Cena1)-I74)/(MAX(Cena1)-MIN(Cena1))*9</f>
        <v>4.0551407237219985</v>
      </c>
      <c r="K74" s="145">
        <f t="shared" si="7"/>
        <v>3.2441125789775991</v>
      </c>
      <c r="L74" s="145">
        <f>1+(D74-MIN(Otsr1))/(MAX(Otsr1)-MIN(Otsr1))*9</f>
        <v>9.8524590163934427</v>
      </c>
      <c r="M74" s="145">
        <f t="shared" si="8"/>
        <v>1.9704918032786887</v>
      </c>
      <c r="N74" s="145">
        <f t="shared" si="5"/>
        <v>5.2146043822562875</v>
      </c>
    </row>
    <row r="75" spans="1:127" s="60" customFormat="1" ht="19.5" thickBot="1" x14ac:dyDescent="0.35">
      <c r="A75" s="139"/>
      <c r="B75" s="56"/>
      <c r="C75" s="57" t="s">
        <v>62</v>
      </c>
      <c r="D75" s="57">
        <v>60</v>
      </c>
      <c r="E75" s="57" t="s">
        <v>293</v>
      </c>
      <c r="F75" s="58" t="s">
        <v>294</v>
      </c>
      <c r="G75" s="57">
        <v>11.5</v>
      </c>
      <c r="H75" s="59">
        <v>11.4</v>
      </c>
      <c r="I75" s="82">
        <f t="shared" si="6"/>
        <v>11.4</v>
      </c>
      <c r="J75" s="144">
        <f>1+(MAX(Cena1)-I75)/(MAX(Cena1)-MIN(Cena1))*9</f>
        <v>6.2521539345203907</v>
      </c>
      <c r="K75" s="145">
        <f t="shared" si="7"/>
        <v>5.0017231476163131</v>
      </c>
      <c r="L75" s="145">
        <f>1+(D75-MIN(Otsr1))/(MAX(Otsr1)-MIN(Otsr1))*9</f>
        <v>9.8524590163934427</v>
      </c>
      <c r="M75" s="145">
        <f t="shared" si="8"/>
        <v>1.9704918032786887</v>
      </c>
      <c r="N75" s="145">
        <f t="shared" ref="N75:N138" si="9">M75+K75</f>
        <v>6.972214950895002</v>
      </c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  <c r="DL75" s="55"/>
      <c r="DM75" s="55"/>
      <c r="DN75" s="55"/>
      <c r="DO75" s="55"/>
      <c r="DP75" s="55"/>
      <c r="DQ75" s="55"/>
      <c r="DR75" s="55"/>
      <c r="DS75" s="55"/>
      <c r="DT75" s="55"/>
      <c r="DU75" s="55"/>
      <c r="DV75" s="55"/>
      <c r="DW75" s="55"/>
    </row>
    <row r="76" spans="1:127" s="54" customFormat="1" ht="19.5" thickBot="1" x14ac:dyDescent="0.35">
      <c r="A76" s="134">
        <v>9</v>
      </c>
      <c r="B76" s="50"/>
      <c r="C76" s="51" t="s">
        <v>35</v>
      </c>
      <c r="D76" s="51">
        <v>60</v>
      </c>
      <c r="E76" s="51" t="s">
        <v>219</v>
      </c>
      <c r="F76" s="52" t="s">
        <v>220</v>
      </c>
      <c r="G76" s="51">
        <v>10.32</v>
      </c>
      <c r="H76" s="53"/>
      <c r="I76" s="80">
        <f>10.32/4*10</f>
        <v>25.8</v>
      </c>
      <c r="J76" s="144">
        <f>1+(MAX(Cena1)-I76)/(MAX(Cena1)-MIN(Cena1))*9</f>
        <v>-1.191843767949456</v>
      </c>
      <c r="K76" s="145">
        <f t="shared" si="7"/>
        <v>-0.95347501435956483</v>
      </c>
      <c r="L76" s="145">
        <f>1+(D76-MIN(Otsr1))/(MAX(Otsr1)-MIN(Otsr1))*9</f>
        <v>9.8524590163934427</v>
      </c>
      <c r="M76" s="145">
        <f t="shared" si="8"/>
        <v>1.9704918032786887</v>
      </c>
      <c r="N76" s="145">
        <f t="shared" si="9"/>
        <v>1.0170167889191237</v>
      </c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  <c r="DL76" s="55"/>
      <c r="DM76" s="55"/>
      <c r="DN76" s="55"/>
      <c r="DO76" s="55"/>
      <c r="DP76" s="55"/>
      <c r="DQ76" s="55"/>
      <c r="DR76" s="55"/>
      <c r="DS76" s="55"/>
      <c r="DT76" s="55"/>
      <c r="DU76" s="55"/>
      <c r="DV76" s="55"/>
      <c r="DW76" s="55"/>
    </row>
    <row r="77" spans="1:127" s="55" customFormat="1" ht="38.25" thickBot="1" x14ac:dyDescent="0.35">
      <c r="A77" s="135"/>
      <c r="B77" s="33"/>
      <c r="C77" s="36" t="s">
        <v>36</v>
      </c>
      <c r="D77" s="36">
        <v>60</v>
      </c>
      <c r="E77" s="36" t="s">
        <v>250</v>
      </c>
      <c r="F77" s="37" t="s">
        <v>251</v>
      </c>
      <c r="G77" s="36">
        <v>9</v>
      </c>
      <c r="H77" s="38">
        <v>7</v>
      </c>
      <c r="I77" s="81">
        <f>H77/8*10</f>
        <v>8.75</v>
      </c>
      <c r="J77" s="144">
        <f>1+(MAX(Cena1)-I77)/(MAX(Cena1)-MIN(Cena1))*9</f>
        <v>7.6220562894887998</v>
      </c>
      <c r="K77" s="145">
        <f t="shared" si="7"/>
        <v>6.09764503159104</v>
      </c>
      <c r="L77" s="145">
        <f>1+(D77-MIN(Otsr1))/(MAX(Otsr1)-MIN(Otsr1))*9</f>
        <v>9.8524590163934427</v>
      </c>
      <c r="M77" s="145">
        <f t="shared" si="8"/>
        <v>1.9704918032786887</v>
      </c>
      <c r="N77" s="145">
        <f t="shared" si="9"/>
        <v>8.068136834869728</v>
      </c>
    </row>
    <row r="78" spans="1:127" s="55" customFormat="1" ht="19.5" thickBot="1" x14ac:dyDescent="0.35">
      <c r="A78" s="135"/>
      <c r="B78" s="33"/>
      <c r="C78" s="36" t="s">
        <v>18</v>
      </c>
      <c r="D78" s="36">
        <v>60</v>
      </c>
      <c r="E78" s="36" t="s">
        <v>250</v>
      </c>
      <c r="F78" s="37" t="s">
        <v>251</v>
      </c>
      <c r="G78" s="36">
        <v>11.07</v>
      </c>
      <c r="H78" s="38"/>
      <c r="I78" s="81">
        <f>G78/8*10</f>
        <v>13.8375</v>
      </c>
      <c r="J78" s="144">
        <f>1+(MAX(Cena1)-I78)/(MAX(Cena1)-MIN(Cena1))*9</f>
        <v>4.9921022400919011</v>
      </c>
      <c r="K78" s="145">
        <f t="shared" si="7"/>
        <v>3.993681792073521</v>
      </c>
      <c r="L78" s="145">
        <f>1+(D78-MIN(Otsr1))/(MAX(Otsr1)-MIN(Otsr1))*9</f>
        <v>9.8524590163934427</v>
      </c>
      <c r="M78" s="145">
        <f t="shared" si="8"/>
        <v>1.9704918032786887</v>
      </c>
      <c r="N78" s="145">
        <f t="shared" si="9"/>
        <v>5.9641735953522099</v>
      </c>
    </row>
    <row r="79" spans="1:127" s="55" customFormat="1" ht="19.5" thickBot="1" x14ac:dyDescent="0.35">
      <c r="A79" s="135"/>
      <c r="B79" s="33"/>
      <c r="C79" s="36" t="s">
        <v>42</v>
      </c>
      <c r="D79" s="36">
        <v>40</v>
      </c>
      <c r="E79" s="36" t="s">
        <v>219</v>
      </c>
      <c r="F79" s="37" t="s">
        <v>251</v>
      </c>
      <c r="G79" s="36">
        <v>12.88</v>
      </c>
      <c r="H79" s="38">
        <v>8.2799999999999994</v>
      </c>
      <c r="I79" s="81">
        <f t="shared" ref="I79" si="10">H79/8*10</f>
        <v>10.35</v>
      </c>
      <c r="J79" s="144">
        <f>1+(MAX(Cena1)-I79)/(MAX(Cena1)-MIN(Cena1))*9</f>
        <v>6.7949454336588175</v>
      </c>
      <c r="K79" s="145">
        <f t="shared" si="7"/>
        <v>5.4359563469270542</v>
      </c>
      <c r="L79" s="145">
        <f>1+(D79-MIN(Otsr1))/(MAX(Otsr1)-MIN(Otsr1))*9</f>
        <v>6.9016393442622945</v>
      </c>
      <c r="M79" s="145">
        <f t="shared" si="8"/>
        <v>1.380327868852459</v>
      </c>
      <c r="N79" s="145">
        <f t="shared" si="9"/>
        <v>6.8162842157795129</v>
      </c>
    </row>
    <row r="80" spans="1:127" s="55" customFormat="1" ht="19.5" thickBot="1" x14ac:dyDescent="0.35">
      <c r="A80" s="135"/>
      <c r="B80" s="33"/>
      <c r="C80" s="36" t="s">
        <v>19</v>
      </c>
      <c r="D80" s="36">
        <v>60</v>
      </c>
      <c r="E80" s="36" t="s">
        <v>250</v>
      </c>
      <c r="F80" s="37" t="s">
        <v>220</v>
      </c>
      <c r="G80" s="36">
        <v>23.4</v>
      </c>
      <c r="H80" s="38"/>
      <c r="I80" s="81">
        <f>23.4/4*10</f>
        <v>58.5</v>
      </c>
      <c r="J80" s="144">
        <f>1+(MAX(Cena1)-I80)/(MAX(Cena1)-MIN(Cena1))*9</f>
        <v>-18.095921883974729</v>
      </c>
      <c r="K80" s="145">
        <f t="shared" si="7"/>
        <v>-14.476737507179784</v>
      </c>
      <c r="L80" s="145">
        <f>1+(D80-MIN(Otsr1))/(MAX(Otsr1)-MIN(Otsr1))*9</f>
        <v>9.8524590163934427</v>
      </c>
      <c r="M80" s="145">
        <f t="shared" si="8"/>
        <v>1.9704918032786887</v>
      </c>
      <c r="N80" s="145">
        <f t="shared" si="9"/>
        <v>-12.506245703901095</v>
      </c>
    </row>
    <row r="81" spans="1:127" s="55" customFormat="1" ht="19.5" thickBot="1" x14ac:dyDescent="0.35">
      <c r="A81" s="135"/>
      <c r="B81" s="33"/>
      <c r="C81" s="36" t="s">
        <v>46</v>
      </c>
      <c r="D81" s="36">
        <v>60</v>
      </c>
      <c r="E81" s="36" t="s">
        <v>250</v>
      </c>
      <c r="F81" s="37" t="s">
        <v>324</v>
      </c>
      <c r="G81" s="36">
        <v>9.3000000000000007</v>
      </c>
      <c r="H81" s="38">
        <v>9.3000000000000007</v>
      </c>
      <c r="I81" s="81">
        <f>H81*2</f>
        <v>18.600000000000001</v>
      </c>
      <c r="J81" s="144">
        <f>1+(MAX(Cena1)-I81)/(MAX(Cena1)-MIN(Cena1))*9</f>
        <v>2.5301550832854671</v>
      </c>
      <c r="K81" s="145">
        <f t="shared" si="7"/>
        <v>2.024124066628374</v>
      </c>
      <c r="L81" s="145">
        <f>1+(D81-MIN(Otsr1))/(MAX(Otsr1)-MIN(Otsr1))*9</f>
        <v>9.8524590163934427</v>
      </c>
      <c r="M81" s="145">
        <f t="shared" si="8"/>
        <v>1.9704918032786887</v>
      </c>
      <c r="N81" s="145">
        <f t="shared" si="9"/>
        <v>3.9946158699070624</v>
      </c>
    </row>
    <row r="82" spans="1:127" s="55" customFormat="1" ht="19.5" thickBot="1" x14ac:dyDescent="0.35">
      <c r="A82" s="135"/>
      <c r="B82" s="33"/>
      <c r="C82" s="36" t="s">
        <v>47</v>
      </c>
      <c r="D82" s="36">
        <v>60</v>
      </c>
      <c r="E82" s="36" t="s">
        <v>250</v>
      </c>
      <c r="F82" s="37" t="s">
        <v>354</v>
      </c>
      <c r="G82" s="36">
        <v>6.17</v>
      </c>
      <c r="H82" s="38">
        <v>6</v>
      </c>
      <c r="I82" s="81">
        <f>H82*2</f>
        <v>12</v>
      </c>
      <c r="J82" s="144">
        <f>1+(MAX(Cena1)-I82)/(MAX(Cena1)-MIN(Cena1))*9</f>
        <v>5.9419873635841469</v>
      </c>
      <c r="K82" s="145">
        <f t="shared" si="7"/>
        <v>4.7535898908673175</v>
      </c>
      <c r="L82" s="145">
        <f>1+(D82-MIN(Otsr1))/(MAX(Otsr1)-MIN(Otsr1))*9</f>
        <v>9.8524590163934427</v>
      </c>
      <c r="M82" s="145">
        <f t="shared" si="8"/>
        <v>1.9704918032786887</v>
      </c>
      <c r="N82" s="145">
        <f t="shared" si="9"/>
        <v>6.7240816941460064</v>
      </c>
    </row>
    <row r="83" spans="1:127" s="55" customFormat="1" ht="19.5" thickBot="1" x14ac:dyDescent="0.35">
      <c r="A83" s="135"/>
      <c r="B83" s="33"/>
      <c r="C83" s="36" t="s">
        <v>50</v>
      </c>
      <c r="D83" s="36">
        <v>60</v>
      </c>
      <c r="E83" s="36" t="s">
        <v>467</v>
      </c>
      <c r="F83" s="37" t="s">
        <v>205</v>
      </c>
      <c r="G83" s="36">
        <v>7.5</v>
      </c>
      <c r="H83" s="38">
        <v>7.5</v>
      </c>
      <c r="I83" s="81">
        <f t="shared" si="6"/>
        <v>7.5</v>
      </c>
      <c r="J83" s="144">
        <f>1+(MAX(Cena1)-I83)/(MAX(Cena1)-MIN(Cena1))*9</f>
        <v>8.2682366456059739</v>
      </c>
      <c r="K83" s="145">
        <f t="shared" si="7"/>
        <v>6.6145893164847793</v>
      </c>
      <c r="L83" s="145">
        <f>1+(D83-MIN(Otsr1))/(MAX(Otsr1)-MIN(Otsr1))*9</f>
        <v>9.8524590163934427</v>
      </c>
      <c r="M83" s="145">
        <f t="shared" si="8"/>
        <v>1.9704918032786887</v>
      </c>
      <c r="N83" s="145">
        <f t="shared" si="9"/>
        <v>8.5850811197634673</v>
      </c>
    </row>
    <row r="84" spans="1:127" s="55" customFormat="1" ht="19.5" thickBot="1" x14ac:dyDescent="0.35">
      <c r="A84" s="135"/>
      <c r="B84" s="33"/>
      <c r="C84" s="36" t="s">
        <v>51</v>
      </c>
      <c r="D84" s="36">
        <v>60</v>
      </c>
      <c r="E84" s="36" t="s">
        <v>250</v>
      </c>
      <c r="F84" s="37" t="s">
        <v>205</v>
      </c>
      <c r="G84" s="36">
        <v>9.6</v>
      </c>
      <c r="H84" s="38"/>
      <c r="I84" s="81">
        <v>9.6</v>
      </c>
      <c r="J84" s="144">
        <f>1+(MAX(Cena1)-I84)/(MAX(Cena1)-MIN(Cena1))*9</f>
        <v>7.182653647329122</v>
      </c>
      <c r="K84" s="145">
        <f t="shared" si="7"/>
        <v>5.746122917863298</v>
      </c>
      <c r="L84" s="145">
        <f>1+(D84-MIN(Otsr1))/(MAX(Otsr1)-MIN(Otsr1))*9</f>
        <v>9.8524590163934427</v>
      </c>
      <c r="M84" s="145">
        <f t="shared" si="8"/>
        <v>1.9704918032786887</v>
      </c>
      <c r="N84" s="145">
        <f t="shared" si="9"/>
        <v>7.7166147211419869</v>
      </c>
    </row>
    <row r="85" spans="1:127" s="55" customFormat="1" ht="38.25" thickBot="1" x14ac:dyDescent="0.35">
      <c r="A85" s="135"/>
      <c r="B85" s="33"/>
      <c r="C85" s="36" t="s">
        <v>52</v>
      </c>
      <c r="D85" s="36">
        <v>60</v>
      </c>
      <c r="E85" s="36" t="s">
        <v>250</v>
      </c>
      <c r="F85" s="37" t="s">
        <v>354</v>
      </c>
      <c r="G85" s="36">
        <v>7</v>
      </c>
      <c r="H85" s="38">
        <v>6</v>
      </c>
      <c r="I85" s="81">
        <v>12</v>
      </c>
      <c r="J85" s="144">
        <f>1+(MAX(Cena1)-I85)/(MAX(Cena1)-MIN(Cena1))*9</f>
        <v>5.9419873635841469</v>
      </c>
      <c r="K85" s="145">
        <f t="shared" si="7"/>
        <v>4.7535898908673175</v>
      </c>
      <c r="L85" s="145">
        <f>1+(D85-MIN(Otsr1))/(MAX(Otsr1)-MIN(Otsr1))*9</f>
        <v>9.8524590163934427</v>
      </c>
      <c r="M85" s="145">
        <f t="shared" si="8"/>
        <v>1.9704918032786887</v>
      </c>
      <c r="N85" s="145">
        <f t="shared" si="9"/>
        <v>6.7240816941460064</v>
      </c>
    </row>
    <row r="86" spans="1:127" s="55" customFormat="1" ht="19.5" thickBot="1" x14ac:dyDescent="0.35">
      <c r="A86" s="135"/>
      <c r="B86" s="33"/>
      <c r="C86" s="103" t="s">
        <v>56</v>
      </c>
      <c r="D86" s="103">
        <v>60</v>
      </c>
      <c r="E86" s="103" t="s">
        <v>250</v>
      </c>
      <c r="F86" s="104" t="s">
        <v>251</v>
      </c>
      <c r="G86" s="103">
        <v>7.35</v>
      </c>
      <c r="H86" s="105">
        <v>5.65</v>
      </c>
      <c r="I86" s="106">
        <f>H86/8*10</f>
        <v>7.0625</v>
      </c>
      <c r="J86" s="144">
        <f>1+(MAX(Cena1)-I86)/(MAX(Cena1)-MIN(Cena1))*9</f>
        <v>8.4943997702469858</v>
      </c>
      <c r="K86" s="145">
        <f t="shared" si="7"/>
        <v>6.7955198161975892</v>
      </c>
      <c r="L86" s="145">
        <f>1+(D86-MIN(Otsr1))/(MAX(Otsr1)-MIN(Otsr1))*9</f>
        <v>9.8524590163934427</v>
      </c>
      <c r="M86" s="145">
        <f t="shared" si="8"/>
        <v>1.9704918032786887</v>
      </c>
      <c r="N86" s="145">
        <f t="shared" si="9"/>
        <v>8.7660116194762772</v>
      </c>
    </row>
    <row r="87" spans="1:127" s="60" customFormat="1" ht="19.5" thickBot="1" x14ac:dyDescent="0.35">
      <c r="A87" s="136"/>
      <c r="B87" s="56"/>
      <c r="C87" s="57" t="s">
        <v>60</v>
      </c>
      <c r="D87" s="57">
        <v>60</v>
      </c>
      <c r="E87" s="57" t="s">
        <v>250</v>
      </c>
      <c r="F87" s="58" t="s">
        <v>251</v>
      </c>
      <c r="G87" s="57">
        <v>12.35</v>
      </c>
      <c r="H87" s="59"/>
      <c r="I87" s="82">
        <f>G87/8*10</f>
        <v>15.4375</v>
      </c>
      <c r="J87" s="144">
        <f>1+(MAX(Cena1)-I87)/(MAX(Cena1)-MIN(Cena1))*9</f>
        <v>4.164991384261918</v>
      </c>
      <c r="K87" s="145">
        <f t="shared" si="7"/>
        <v>3.3319931074095344</v>
      </c>
      <c r="L87" s="145">
        <f>1+(D87-MIN(Otsr1))/(MAX(Otsr1)-MIN(Otsr1))*9</f>
        <v>9.8524590163934427</v>
      </c>
      <c r="M87" s="145">
        <f t="shared" si="8"/>
        <v>1.9704918032786887</v>
      </c>
      <c r="N87" s="145">
        <f t="shared" si="9"/>
        <v>5.3024849106882233</v>
      </c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  <c r="DR87" s="55"/>
      <c r="DS87" s="55"/>
      <c r="DT87" s="55"/>
      <c r="DU87" s="55"/>
      <c r="DV87" s="55"/>
      <c r="DW87" s="55"/>
    </row>
    <row r="88" spans="1:127" s="54" customFormat="1" ht="19.5" thickBot="1" x14ac:dyDescent="0.35">
      <c r="A88" s="134">
        <v>10</v>
      </c>
      <c r="B88" s="50"/>
      <c r="C88" s="51" t="s">
        <v>48</v>
      </c>
      <c r="D88" s="51">
        <v>60</v>
      </c>
      <c r="E88" s="51" t="s">
        <v>445</v>
      </c>
      <c r="F88" s="52" t="s">
        <v>196</v>
      </c>
      <c r="G88" s="51">
        <v>140</v>
      </c>
      <c r="H88" s="53">
        <v>140</v>
      </c>
      <c r="I88" s="80">
        <f t="shared" si="6"/>
        <v>140</v>
      </c>
      <c r="J88" s="144">
        <f>1+(MAX(Cena1)-I88)/(MAX(Cena1)-MIN(Cena1))*9</f>
        <v>-60.226881102814488</v>
      </c>
      <c r="K88" s="145">
        <f t="shared" si="7"/>
        <v>-48.181504882251595</v>
      </c>
      <c r="L88" s="145">
        <f>1+(D88-MIN(Otsr1))/(MAX(Otsr1)-MIN(Otsr1))*9</f>
        <v>9.8524590163934427</v>
      </c>
      <c r="M88" s="145">
        <f t="shared" si="8"/>
        <v>1.9704918032786887</v>
      </c>
      <c r="N88" s="145">
        <f t="shared" si="9"/>
        <v>-46.211013078972904</v>
      </c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  <c r="DR88" s="55"/>
      <c r="DS88" s="55"/>
      <c r="DT88" s="55"/>
      <c r="DU88" s="55"/>
      <c r="DV88" s="55"/>
      <c r="DW88" s="55"/>
    </row>
    <row r="89" spans="1:127" s="55" customFormat="1" ht="19.5" thickBot="1" x14ac:dyDescent="0.35">
      <c r="A89" s="135"/>
      <c r="B89" s="70"/>
      <c r="C89" s="40" t="s">
        <v>40</v>
      </c>
      <c r="D89" s="74">
        <v>60</v>
      </c>
      <c r="E89" s="40" t="s">
        <v>470</v>
      </c>
      <c r="F89" s="41" t="s">
        <v>196</v>
      </c>
      <c r="G89" s="74">
        <v>385.8</v>
      </c>
      <c r="H89" s="73"/>
      <c r="I89" s="84"/>
      <c r="J89" s="144">
        <f>1+(MAX(Cena1)-I89)/(MAX(Cena1)-MIN(Cena1))*9</f>
        <v>12.145318782309019</v>
      </c>
      <c r="K89" s="145">
        <f t="shared" si="7"/>
        <v>9.7162550258472162</v>
      </c>
      <c r="L89" s="145">
        <f>1+(D89-MIN(Otsr1))/(MAX(Otsr1)-MIN(Otsr1))*9</f>
        <v>9.8524590163934427</v>
      </c>
      <c r="M89" s="145">
        <f t="shared" si="8"/>
        <v>1.9704918032786887</v>
      </c>
      <c r="N89" s="145">
        <f t="shared" si="9"/>
        <v>11.686746829125905</v>
      </c>
    </row>
    <row r="90" spans="1:127" s="55" customFormat="1" ht="19.5" thickBot="1" x14ac:dyDescent="0.35">
      <c r="A90" s="135"/>
      <c r="B90" s="33"/>
      <c r="C90" s="40" t="s">
        <v>49</v>
      </c>
      <c r="D90" s="40">
        <v>30</v>
      </c>
      <c r="E90" s="40" t="s">
        <v>461</v>
      </c>
      <c r="F90" s="41" t="s">
        <v>196</v>
      </c>
      <c r="G90" s="40">
        <v>370</v>
      </c>
      <c r="H90" s="38"/>
      <c r="I90" s="81"/>
      <c r="J90" s="144">
        <f>1+(MAX(Cena1)-I90)/(MAX(Cena1)-MIN(Cena1))*9</f>
        <v>12.145318782309019</v>
      </c>
      <c r="K90" s="145">
        <f t="shared" si="7"/>
        <v>9.7162550258472162</v>
      </c>
      <c r="L90" s="145">
        <f>1+(D90-MIN(Otsr1))/(MAX(Otsr1)-MIN(Otsr1))*9</f>
        <v>5.4262295081967213</v>
      </c>
      <c r="M90" s="145">
        <f t="shared" si="8"/>
        <v>1.0852459016393443</v>
      </c>
      <c r="N90" s="145">
        <f t="shared" si="9"/>
        <v>10.801500927486561</v>
      </c>
    </row>
    <row r="91" spans="1:127" s="55" customFormat="1" ht="19.5" thickBot="1" x14ac:dyDescent="0.35">
      <c r="A91" s="135"/>
      <c r="B91" s="33"/>
      <c r="C91" s="40" t="s">
        <v>50</v>
      </c>
      <c r="D91" s="40">
        <v>60</v>
      </c>
      <c r="E91" s="40" t="s">
        <v>468</v>
      </c>
      <c r="F91" s="41" t="s">
        <v>196</v>
      </c>
      <c r="G91" s="40">
        <v>478.08</v>
      </c>
      <c r="H91" s="38"/>
      <c r="I91" s="81"/>
      <c r="J91" s="144">
        <f>1+(MAX(Cena1)-I91)/(MAX(Cena1)-MIN(Cena1))*9</f>
        <v>12.145318782309019</v>
      </c>
      <c r="K91" s="145">
        <f t="shared" si="7"/>
        <v>9.7162550258472162</v>
      </c>
      <c r="L91" s="145">
        <f>1+(D91-MIN(Otsr1))/(MAX(Otsr1)-MIN(Otsr1))*9</f>
        <v>9.8524590163934427</v>
      </c>
      <c r="M91" s="145">
        <f t="shared" si="8"/>
        <v>1.9704918032786887</v>
      </c>
      <c r="N91" s="145">
        <f t="shared" si="9"/>
        <v>11.686746829125905</v>
      </c>
    </row>
    <row r="92" spans="1:127" s="55" customFormat="1" ht="19.5" thickBot="1" x14ac:dyDescent="0.35">
      <c r="A92" s="135"/>
      <c r="B92" s="33"/>
      <c r="C92" s="40" t="s">
        <v>50</v>
      </c>
      <c r="D92" s="40">
        <v>60</v>
      </c>
      <c r="E92" s="40" t="s">
        <v>468</v>
      </c>
      <c r="F92" s="41" t="s">
        <v>469</v>
      </c>
      <c r="G92" s="40">
        <v>1134.18</v>
      </c>
      <c r="H92" s="38"/>
      <c r="I92" s="81"/>
      <c r="J92" s="144">
        <f>1+(MAX(Cena1)-I92)/(MAX(Cena1)-MIN(Cena1))*9</f>
        <v>12.145318782309019</v>
      </c>
      <c r="K92" s="145">
        <f t="shared" si="7"/>
        <v>9.7162550258472162</v>
      </c>
      <c r="L92" s="145">
        <f>1+(D92-MIN(Otsr1))/(MAX(Otsr1)-MIN(Otsr1))*9</f>
        <v>9.8524590163934427</v>
      </c>
      <c r="M92" s="145">
        <f t="shared" si="8"/>
        <v>1.9704918032786887</v>
      </c>
      <c r="N92" s="145">
        <f t="shared" si="9"/>
        <v>11.686746829125905</v>
      </c>
    </row>
    <row r="93" spans="1:127" s="55" customFormat="1" ht="19.5" thickBot="1" x14ac:dyDescent="0.35">
      <c r="A93" s="135"/>
      <c r="B93" s="33"/>
      <c r="C93" s="40" t="s">
        <v>50</v>
      </c>
      <c r="D93" s="40">
        <v>60</v>
      </c>
      <c r="E93" s="40" t="s">
        <v>470</v>
      </c>
      <c r="F93" s="41" t="s">
        <v>196</v>
      </c>
      <c r="G93" s="40">
        <v>399</v>
      </c>
      <c r="H93" s="38"/>
      <c r="I93" s="81"/>
      <c r="J93" s="144">
        <f>1+(MAX(Cena1)-I93)/(MAX(Cena1)-MIN(Cena1))*9</f>
        <v>12.145318782309019</v>
      </c>
      <c r="K93" s="145">
        <f t="shared" si="7"/>
        <v>9.7162550258472162</v>
      </c>
      <c r="L93" s="145">
        <f>1+(D93-MIN(Otsr1))/(MAX(Otsr1)-MIN(Otsr1))*9</f>
        <v>9.8524590163934427</v>
      </c>
      <c r="M93" s="145">
        <f t="shared" si="8"/>
        <v>1.9704918032786887</v>
      </c>
      <c r="N93" s="145">
        <f t="shared" si="9"/>
        <v>11.686746829125905</v>
      </c>
    </row>
    <row r="94" spans="1:127" s="60" customFormat="1" ht="19.5" thickBot="1" x14ac:dyDescent="0.35">
      <c r="A94" s="136"/>
      <c r="B94" s="56"/>
      <c r="C94" s="109" t="s">
        <v>58</v>
      </c>
      <c r="D94" s="109">
        <v>60</v>
      </c>
      <c r="E94" s="109" t="s">
        <v>445</v>
      </c>
      <c r="F94" s="110" t="s">
        <v>469</v>
      </c>
      <c r="G94" s="109">
        <v>276.57</v>
      </c>
      <c r="H94" s="111">
        <v>276.57</v>
      </c>
      <c r="I94" s="112">
        <f>H94/250*100</f>
        <v>110.62799999999999</v>
      </c>
      <c r="J94" s="144">
        <f>1+(MAX(Cena1)-I94)/(MAX(Cena1)-MIN(Cena1))*9</f>
        <v>-45.043193566915569</v>
      </c>
      <c r="K94" s="145">
        <f t="shared" si="7"/>
        <v>-36.034554853532455</v>
      </c>
      <c r="L94" s="145">
        <f>1+(D94-MIN(Otsr1))/(MAX(Otsr1)-MIN(Otsr1))*9</f>
        <v>9.8524590163934427</v>
      </c>
      <c r="M94" s="145">
        <f t="shared" si="8"/>
        <v>1.9704918032786887</v>
      </c>
      <c r="N94" s="145">
        <f t="shared" si="9"/>
        <v>-34.064063050253765</v>
      </c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  <c r="DR94" s="55"/>
      <c r="DS94" s="55"/>
      <c r="DT94" s="55"/>
      <c r="DU94" s="55"/>
      <c r="DV94" s="55"/>
      <c r="DW94" s="55"/>
    </row>
    <row r="95" spans="1:127" s="54" customFormat="1" ht="19.5" thickBot="1" x14ac:dyDescent="0.35">
      <c r="A95" s="134">
        <v>11</v>
      </c>
      <c r="B95" s="50"/>
      <c r="C95" s="51" t="s">
        <v>32</v>
      </c>
      <c r="D95" s="51">
        <v>90</v>
      </c>
      <c r="E95" s="51" t="s">
        <v>198</v>
      </c>
      <c r="F95" s="52" t="s">
        <v>196</v>
      </c>
      <c r="G95" s="51">
        <v>45</v>
      </c>
      <c r="H95" s="53">
        <v>39</v>
      </c>
      <c r="I95" s="80">
        <f t="shared" si="6"/>
        <v>39</v>
      </c>
      <c r="J95" s="144">
        <f>1+(MAX(Cena1)-I95)/(MAX(Cena1)-MIN(Cena1))*9</f>
        <v>-8.0155083285468134</v>
      </c>
      <c r="K95" s="145">
        <f t="shared" si="7"/>
        <v>-6.4124066628374514</v>
      </c>
      <c r="L95" s="145">
        <f>1+(D95-MIN(Otsr1))/(MAX(Otsr1)-MIN(Otsr1))*9</f>
        <v>14.278688524590164</v>
      </c>
      <c r="M95" s="145">
        <f t="shared" si="8"/>
        <v>2.8557377049180328</v>
      </c>
      <c r="N95" s="145">
        <f t="shared" si="9"/>
        <v>-3.5566689579194186</v>
      </c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  <c r="DR95" s="55"/>
      <c r="DS95" s="55"/>
      <c r="DT95" s="55"/>
      <c r="DU95" s="55"/>
      <c r="DV95" s="55"/>
      <c r="DW95" s="55"/>
    </row>
    <row r="96" spans="1:127" s="55" customFormat="1" ht="19.5" thickBot="1" x14ac:dyDescent="0.35">
      <c r="A96" s="135"/>
      <c r="B96" s="33"/>
      <c r="C96" s="36" t="s">
        <v>35</v>
      </c>
      <c r="D96" s="36">
        <v>60</v>
      </c>
      <c r="E96" s="36" t="s">
        <v>221</v>
      </c>
      <c r="F96" s="37" t="s">
        <v>196</v>
      </c>
      <c r="G96" s="36">
        <v>38.700000000000003</v>
      </c>
      <c r="H96" s="38"/>
      <c r="I96" s="81">
        <v>38.700000000000003</v>
      </c>
      <c r="J96" s="144">
        <f>1+(MAX(Cena1)-I96)/(MAX(Cena1)-MIN(Cena1))*9</f>
        <v>-7.8604250430786937</v>
      </c>
      <c r="K96" s="145">
        <f t="shared" si="7"/>
        <v>-6.288340034462955</v>
      </c>
      <c r="L96" s="145">
        <f>1+(D96-MIN(Otsr1))/(MAX(Otsr1)-MIN(Otsr1))*9</f>
        <v>9.8524590163934427</v>
      </c>
      <c r="M96" s="145">
        <f t="shared" si="8"/>
        <v>1.9704918032786887</v>
      </c>
      <c r="N96" s="145">
        <f t="shared" si="9"/>
        <v>-4.3178482311842661</v>
      </c>
    </row>
    <row r="97" spans="1:127" s="55" customFormat="1" ht="19.5" thickBot="1" x14ac:dyDescent="0.35">
      <c r="A97" s="135"/>
      <c r="B97" s="33"/>
      <c r="C97" s="36" t="s">
        <v>40</v>
      </c>
      <c r="D97" s="36">
        <v>60</v>
      </c>
      <c r="E97" s="36" t="s">
        <v>310</v>
      </c>
      <c r="F97" s="37" t="s">
        <v>196</v>
      </c>
      <c r="G97" s="36">
        <v>59.76</v>
      </c>
      <c r="H97" s="38">
        <v>18.5</v>
      </c>
      <c r="I97" s="81">
        <f t="shared" si="6"/>
        <v>18.5</v>
      </c>
      <c r="J97" s="144">
        <f>1+(MAX(Cena1)-I97)/(MAX(Cena1)-MIN(Cena1))*9</f>
        <v>2.5818495117748417</v>
      </c>
      <c r="K97" s="145">
        <f t="shared" si="7"/>
        <v>2.0654796094198735</v>
      </c>
      <c r="L97" s="145">
        <f>1+(D97-MIN(Otsr1))/(MAX(Otsr1)-MIN(Otsr1))*9</f>
        <v>9.8524590163934427</v>
      </c>
      <c r="M97" s="145">
        <f t="shared" si="8"/>
        <v>1.9704918032786887</v>
      </c>
      <c r="N97" s="145">
        <f t="shared" si="9"/>
        <v>4.0359714126985624</v>
      </c>
    </row>
    <row r="98" spans="1:127" s="55" customFormat="1" ht="19.5" thickBot="1" x14ac:dyDescent="0.35">
      <c r="A98" s="135"/>
      <c r="B98" s="33"/>
      <c r="C98" s="36" t="s">
        <v>44</v>
      </c>
      <c r="D98" s="36">
        <v>60</v>
      </c>
      <c r="E98" s="36" t="s">
        <v>362</v>
      </c>
      <c r="F98" s="37" t="s">
        <v>196</v>
      </c>
      <c r="G98" s="36">
        <v>20</v>
      </c>
      <c r="H98" s="38">
        <v>19.5</v>
      </c>
      <c r="I98" s="81">
        <f t="shared" si="6"/>
        <v>19.5</v>
      </c>
      <c r="J98" s="144">
        <f>1+(MAX(Cena1)-I98)/(MAX(Cena1)-MIN(Cena1))*9</f>
        <v>2.0649052268811023</v>
      </c>
      <c r="K98" s="145">
        <f t="shared" si="7"/>
        <v>1.651924181504882</v>
      </c>
      <c r="L98" s="145">
        <f>1+(D98-MIN(Otsr1))/(MAX(Otsr1)-MIN(Otsr1))*9</f>
        <v>9.8524590163934427</v>
      </c>
      <c r="M98" s="145">
        <f t="shared" si="8"/>
        <v>1.9704918032786887</v>
      </c>
      <c r="N98" s="145">
        <f t="shared" si="9"/>
        <v>3.6224159847835704</v>
      </c>
    </row>
    <row r="99" spans="1:127" s="55" customFormat="1" ht="19.5" thickBot="1" x14ac:dyDescent="0.35">
      <c r="A99" s="135"/>
      <c r="B99" s="33"/>
      <c r="C99" s="36" t="s">
        <v>46</v>
      </c>
      <c r="D99" s="36">
        <v>60</v>
      </c>
      <c r="E99" s="36" t="s">
        <v>392</v>
      </c>
      <c r="F99" s="37" t="s">
        <v>196</v>
      </c>
      <c r="G99" s="36">
        <v>57.6</v>
      </c>
      <c r="H99" s="38">
        <v>57.6</v>
      </c>
      <c r="I99" s="81">
        <f t="shared" si="6"/>
        <v>57.6</v>
      </c>
      <c r="J99" s="144">
        <f>1+(MAX(Cena1)-I99)/(MAX(Cena1)-MIN(Cena1))*9</f>
        <v>-17.63067202757037</v>
      </c>
      <c r="K99" s="145">
        <f t="shared" si="7"/>
        <v>-14.104537622056297</v>
      </c>
      <c r="L99" s="145">
        <f>1+(D99-MIN(Otsr1))/(MAX(Otsr1)-MIN(Otsr1))*9</f>
        <v>9.8524590163934427</v>
      </c>
      <c r="M99" s="145">
        <f t="shared" si="8"/>
        <v>1.9704918032786887</v>
      </c>
      <c r="N99" s="145">
        <f t="shared" si="9"/>
        <v>-12.134045818777608</v>
      </c>
    </row>
    <row r="100" spans="1:127" s="55" customFormat="1" ht="19.5" thickBot="1" x14ac:dyDescent="0.35">
      <c r="A100" s="135"/>
      <c r="B100" s="33"/>
      <c r="C100" s="36" t="s">
        <v>47</v>
      </c>
      <c r="D100" s="36">
        <v>60</v>
      </c>
      <c r="E100" s="36" t="s">
        <v>392</v>
      </c>
      <c r="F100" s="37" t="s">
        <v>196</v>
      </c>
      <c r="G100" s="36">
        <v>48.07</v>
      </c>
      <c r="H100" s="38">
        <v>47</v>
      </c>
      <c r="I100" s="81">
        <f t="shared" si="6"/>
        <v>47</v>
      </c>
      <c r="J100" s="144">
        <f>1+(MAX(Cena1)-I100)/(MAX(Cena1)-MIN(Cena1))*9</f>
        <v>-12.151062607696728</v>
      </c>
      <c r="K100" s="145">
        <f t="shared" si="7"/>
        <v>-9.7208500861573839</v>
      </c>
      <c r="L100" s="145">
        <f>1+(D100-MIN(Otsr1))/(MAX(Otsr1)-MIN(Otsr1))*9</f>
        <v>9.8524590163934427</v>
      </c>
      <c r="M100" s="145">
        <f t="shared" si="8"/>
        <v>1.9704918032786887</v>
      </c>
      <c r="N100" s="145">
        <f t="shared" si="9"/>
        <v>-7.750358282878695</v>
      </c>
    </row>
    <row r="101" spans="1:127" s="55" customFormat="1" ht="19.5" thickBot="1" x14ac:dyDescent="0.35">
      <c r="A101" s="135"/>
      <c r="B101" s="33"/>
      <c r="C101" s="103" t="s">
        <v>48</v>
      </c>
      <c r="D101" s="103">
        <v>60</v>
      </c>
      <c r="E101" s="103" t="s">
        <v>446</v>
      </c>
      <c r="F101" s="104" t="s">
        <v>196</v>
      </c>
      <c r="G101" s="103">
        <v>60</v>
      </c>
      <c r="H101" s="105">
        <v>15</v>
      </c>
      <c r="I101" s="106">
        <f t="shared" si="6"/>
        <v>15</v>
      </c>
      <c r="J101" s="144">
        <f>1+(MAX(Cena1)-I101)/(MAX(Cena1)-MIN(Cena1))*9</f>
        <v>4.3911545089029289</v>
      </c>
      <c r="K101" s="145">
        <f t="shared" si="7"/>
        <v>3.5129236071223433</v>
      </c>
      <c r="L101" s="145">
        <f>1+(D101-MIN(Otsr1))/(MAX(Otsr1)-MIN(Otsr1))*9</f>
        <v>9.8524590163934427</v>
      </c>
      <c r="M101" s="145">
        <f t="shared" si="8"/>
        <v>1.9704918032786887</v>
      </c>
      <c r="N101" s="145">
        <f t="shared" si="9"/>
        <v>5.4834154104010322</v>
      </c>
    </row>
    <row r="102" spans="1:127" s="55" customFormat="1" ht="19.5" thickBot="1" x14ac:dyDescent="0.35">
      <c r="A102" s="135"/>
      <c r="B102" s="33"/>
      <c r="C102" s="36" t="s">
        <v>50</v>
      </c>
      <c r="D102" s="36">
        <v>60</v>
      </c>
      <c r="E102" s="36" t="s">
        <v>392</v>
      </c>
      <c r="F102" s="37" t="s">
        <v>196</v>
      </c>
      <c r="G102" s="36">
        <v>60.59</v>
      </c>
      <c r="H102" s="38">
        <v>60.59</v>
      </c>
      <c r="I102" s="81">
        <f t="shared" si="6"/>
        <v>60.59</v>
      </c>
      <c r="J102" s="144">
        <f>1+(MAX(Cena1)-I102)/(MAX(Cena1)-MIN(Cena1))*9</f>
        <v>-19.176335439402646</v>
      </c>
      <c r="K102" s="145">
        <f t="shared" si="7"/>
        <v>-15.341068351522118</v>
      </c>
      <c r="L102" s="145">
        <f>1+(D102-MIN(Otsr1))/(MAX(Otsr1)-MIN(Otsr1))*9</f>
        <v>9.8524590163934427</v>
      </c>
      <c r="M102" s="145">
        <f t="shared" si="8"/>
        <v>1.9704918032786887</v>
      </c>
      <c r="N102" s="145">
        <f t="shared" si="9"/>
        <v>-13.370576548243429</v>
      </c>
    </row>
    <row r="103" spans="1:127" s="55" customFormat="1" ht="19.5" thickBot="1" x14ac:dyDescent="0.35">
      <c r="A103" s="135"/>
      <c r="B103" s="33"/>
      <c r="C103" s="36" t="s">
        <v>57</v>
      </c>
      <c r="D103" s="36">
        <v>60</v>
      </c>
      <c r="E103" s="36" t="s">
        <v>392</v>
      </c>
      <c r="F103" s="37" t="s">
        <v>196</v>
      </c>
      <c r="G103" s="36">
        <v>50</v>
      </c>
      <c r="H103" s="38">
        <v>49</v>
      </c>
      <c r="I103" s="81">
        <f t="shared" si="6"/>
        <v>49</v>
      </c>
      <c r="J103" s="144">
        <f>1+(MAX(Cena1)-I103)/(MAX(Cena1)-MIN(Cena1))*9</f>
        <v>-13.184951177484207</v>
      </c>
      <c r="K103" s="145">
        <f t="shared" si="7"/>
        <v>-10.547960941987366</v>
      </c>
      <c r="L103" s="145">
        <f>1+(D103-MIN(Otsr1))/(MAX(Otsr1)-MIN(Otsr1))*9</f>
        <v>9.8524590163934427</v>
      </c>
      <c r="M103" s="145">
        <f t="shared" si="8"/>
        <v>1.9704918032786887</v>
      </c>
      <c r="N103" s="145">
        <f t="shared" si="9"/>
        <v>-8.5774691387086772</v>
      </c>
    </row>
    <row r="104" spans="1:127" s="55" customFormat="1" ht="19.5" thickBot="1" x14ac:dyDescent="0.35">
      <c r="A104" s="135"/>
      <c r="B104" s="33"/>
      <c r="C104" s="36" t="s">
        <v>58</v>
      </c>
      <c r="D104" s="36">
        <v>60</v>
      </c>
      <c r="E104" s="36" t="s">
        <v>536</v>
      </c>
      <c r="F104" s="37" t="s">
        <v>196</v>
      </c>
      <c r="G104" s="36">
        <v>71.25</v>
      </c>
      <c r="H104" s="38">
        <v>71.25</v>
      </c>
      <c r="I104" s="81">
        <f t="shared" si="6"/>
        <v>71.25</v>
      </c>
      <c r="J104" s="144">
        <f>1+(MAX(Cena1)-I104)/(MAX(Cena1)-MIN(Cena1))*9</f>
        <v>-24.686961516369905</v>
      </c>
      <c r="K104" s="145">
        <f t="shared" si="7"/>
        <v>-19.749569213095924</v>
      </c>
      <c r="L104" s="145">
        <f>1+(D104-MIN(Otsr1))/(MAX(Otsr1)-MIN(Otsr1))*9</f>
        <v>9.8524590163934427</v>
      </c>
      <c r="M104" s="145">
        <f t="shared" si="8"/>
        <v>1.9704918032786887</v>
      </c>
      <c r="N104" s="145">
        <f t="shared" si="9"/>
        <v>-17.779077409817237</v>
      </c>
    </row>
    <row r="105" spans="1:127" s="60" customFormat="1" ht="19.5" thickBot="1" x14ac:dyDescent="0.35">
      <c r="A105" s="136"/>
      <c r="B105" s="56"/>
      <c r="C105" s="57" t="s">
        <v>60</v>
      </c>
      <c r="D105" s="57">
        <v>60</v>
      </c>
      <c r="E105" s="57" t="s">
        <v>392</v>
      </c>
      <c r="F105" s="58" t="s">
        <v>196</v>
      </c>
      <c r="G105" s="57">
        <v>76</v>
      </c>
      <c r="H105" s="59"/>
      <c r="I105" s="82">
        <v>76</v>
      </c>
      <c r="J105" s="144">
        <f>1+(MAX(Cena1)-I105)/(MAX(Cena1)-MIN(Cena1))*9</f>
        <v>-27.142446869615167</v>
      </c>
      <c r="K105" s="145">
        <f t="shared" si="7"/>
        <v>-21.713957495692135</v>
      </c>
      <c r="L105" s="145">
        <f>1+(D105-MIN(Otsr1))/(MAX(Otsr1)-MIN(Otsr1))*9</f>
        <v>9.8524590163934427</v>
      </c>
      <c r="M105" s="145">
        <f t="shared" si="8"/>
        <v>1.9704918032786887</v>
      </c>
      <c r="N105" s="145">
        <f t="shared" si="9"/>
        <v>-19.743465692413448</v>
      </c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  <c r="DR105" s="55"/>
      <c r="DS105" s="55"/>
      <c r="DT105" s="55"/>
      <c r="DU105" s="55"/>
      <c r="DV105" s="55"/>
      <c r="DW105" s="55"/>
    </row>
    <row r="106" spans="1:127" s="54" customFormat="1" ht="19.5" thickBot="1" x14ac:dyDescent="0.35">
      <c r="A106" s="134">
        <v>12</v>
      </c>
      <c r="B106" s="50"/>
      <c r="C106" s="99" t="s">
        <v>34</v>
      </c>
      <c r="D106" s="99">
        <v>0</v>
      </c>
      <c r="E106" s="99" t="s">
        <v>208</v>
      </c>
      <c r="F106" s="100" t="s">
        <v>196</v>
      </c>
      <c r="G106" s="99">
        <v>11.5</v>
      </c>
      <c r="H106" s="101">
        <v>9.7799999999999994</v>
      </c>
      <c r="I106" s="102">
        <f t="shared" si="6"/>
        <v>9.7799999999999994</v>
      </c>
      <c r="J106" s="144">
        <f>1+(MAX(Cena1)-I106)/(MAX(Cena1)-MIN(Cena1))*9</f>
        <v>7.0896036760482488</v>
      </c>
      <c r="K106" s="145">
        <f t="shared" si="7"/>
        <v>5.6716829408385996</v>
      </c>
      <c r="L106" s="145">
        <f>1+(D106-MIN(Otsr1))/(MAX(Otsr1)-MIN(Otsr1))*9</f>
        <v>1</v>
      </c>
      <c r="M106" s="145">
        <f t="shared" si="8"/>
        <v>0.2</v>
      </c>
      <c r="N106" s="145">
        <f t="shared" si="9"/>
        <v>5.8716829408385998</v>
      </c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  <c r="DR106" s="55"/>
      <c r="DS106" s="55"/>
      <c r="DT106" s="55"/>
      <c r="DU106" s="55"/>
      <c r="DV106" s="55"/>
      <c r="DW106" s="55"/>
    </row>
    <row r="107" spans="1:127" s="55" customFormat="1" ht="19.5" thickBot="1" x14ac:dyDescent="0.35">
      <c r="A107" s="135"/>
      <c r="B107" s="33"/>
      <c r="C107" s="36" t="s">
        <v>38</v>
      </c>
      <c r="D107" s="36">
        <v>61</v>
      </c>
      <c r="E107" s="36" t="s">
        <v>208</v>
      </c>
      <c r="F107" s="37" t="s">
        <v>196</v>
      </c>
      <c r="G107" s="36">
        <v>18</v>
      </c>
      <c r="H107" s="38">
        <v>18</v>
      </c>
      <c r="I107" s="81">
        <f t="shared" si="6"/>
        <v>18</v>
      </c>
      <c r="J107" s="144">
        <f>1+(MAX(Cena1)-I107)/(MAX(Cena1)-MIN(Cena1))*9</f>
        <v>2.8403216542217113</v>
      </c>
      <c r="K107" s="145">
        <f t="shared" si="7"/>
        <v>2.2722573233773691</v>
      </c>
      <c r="L107" s="145">
        <f>1+(D107-MIN(Otsr1))/(MAX(Otsr1)-MIN(Otsr1))*9</f>
        <v>10</v>
      </c>
      <c r="M107" s="145">
        <f t="shared" si="8"/>
        <v>2</v>
      </c>
      <c r="N107" s="145">
        <f t="shared" si="9"/>
        <v>4.2722573233773691</v>
      </c>
    </row>
    <row r="108" spans="1:127" s="55" customFormat="1" ht="19.5" thickBot="1" x14ac:dyDescent="0.35">
      <c r="A108" s="135"/>
      <c r="B108" s="33"/>
      <c r="C108" s="36" t="s">
        <v>47</v>
      </c>
      <c r="D108" s="36">
        <v>60</v>
      </c>
      <c r="E108" s="36" t="s">
        <v>418</v>
      </c>
      <c r="F108" s="37" t="s">
        <v>196</v>
      </c>
      <c r="G108" s="36">
        <v>20.93</v>
      </c>
      <c r="H108" s="38">
        <v>20.93</v>
      </c>
      <c r="I108" s="81">
        <f t="shared" si="6"/>
        <v>20.93</v>
      </c>
      <c r="J108" s="144">
        <f>1+(MAX(Cena1)-I108)/(MAX(Cena1)-MIN(Cena1))*9</f>
        <v>1.3256748994830554</v>
      </c>
      <c r="K108" s="145">
        <f t="shared" si="7"/>
        <v>1.0605399195864444</v>
      </c>
      <c r="L108" s="145">
        <f>1+(D108-MIN(Otsr1))/(MAX(Otsr1)-MIN(Otsr1))*9</f>
        <v>9.8524590163934427</v>
      </c>
      <c r="M108" s="145">
        <f t="shared" si="8"/>
        <v>1.9704918032786887</v>
      </c>
      <c r="N108" s="145">
        <f t="shared" si="9"/>
        <v>3.0310317228651331</v>
      </c>
    </row>
    <row r="109" spans="1:127" s="55" customFormat="1" ht="19.5" thickBot="1" x14ac:dyDescent="0.35">
      <c r="A109" s="135"/>
      <c r="B109" s="33"/>
      <c r="C109" s="36" t="s">
        <v>48</v>
      </c>
      <c r="D109" s="36">
        <v>60</v>
      </c>
      <c r="E109" s="36" t="s">
        <v>418</v>
      </c>
      <c r="F109" s="37" t="s">
        <v>196</v>
      </c>
      <c r="G109" s="36">
        <v>24</v>
      </c>
      <c r="H109" s="38">
        <v>24</v>
      </c>
      <c r="I109" s="81">
        <f t="shared" ref="I109:I162" si="11">H109</f>
        <v>24</v>
      </c>
      <c r="J109" s="144">
        <f>1+(MAX(Cena1)-I109)/(MAX(Cena1)-MIN(Cena1))*9</f>
        <v>-0.26134405514072467</v>
      </c>
      <c r="K109" s="145">
        <f t="shared" si="7"/>
        <v>-0.20907524411257974</v>
      </c>
      <c r="L109" s="145">
        <f>1+(D109-MIN(Otsr1))/(MAX(Otsr1)-MIN(Otsr1))*9</f>
        <v>9.8524590163934427</v>
      </c>
      <c r="M109" s="145">
        <f t="shared" si="8"/>
        <v>1.9704918032786887</v>
      </c>
      <c r="N109" s="145">
        <f t="shared" si="9"/>
        <v>1.7614165591661088</v>
      </c>
    </row>
    <row r="110" spans="1:127" s="55" customFormat="1" ht="19.5" thickBot="1" x14ac:dyDescent="0.35">
      <c r="A110" s="135"/>
      <c r="B110" s="33"/>
      <c r="C110" s="36" t="s">
        <v>50</v>
      </c>
      <c r="D110" s="36">
        <v>60</v>
      </c>
      <c r="E110" s="36" t="s">
        <v>471</v>
      </c>
      <c r="F110" s="37" t="s">
        <v>196</v>
      </c>
      <c r="G110" s="36">
        <v>10.98</v>
      </c>
      <c r="H110" s="38">
        <v>9.8800000000000008</v>
      </c>
      <c r="I110" s="81">
        <f t="shared" si="11"/>
        <v>9.8800000000000008</v>
      </c>
      <c r="J110" s="144">
        <f>1+(MAX(Cena1)-I110)/(MAX(Cena1)-MIN(Cena1))*9</f>
        <v>7.0379092475588747</v>
      </c>
      <c r="K110" s="145">
        <f t="shared" si="7"/>
        <v>5.6303273980471005</v>
      </c>
      <c r="L110" s="145">
        <f>1+(D110-MIN(Otsr1))/(MAX(Otsr1)-MIN(Otsr1))*9</f>
        <v>9.8524590163934427</v>
      </c>
      <c r="M110" s="145">
        <f t="shared" si="8"/>
        <v>1.9704918032786887</v>
      </c>
      <c r="N110" s="145">
        <f t="shared" si="9"/>
        <v>7.6008192013257894</v>
      </c>
    </row>
    <row r="111" spans="1:127" s="55" customFormat="1" ht="19.5" thickBot="1" x14ac:dyDescent="0.35">
      <c r="A111" s="135"/>
      <c r="B111" s="33"/>
      <c r="C111" s="36" t="s">
        <v>55</v>
      </c>
      <c r="D111" s="36">
        <v>60</v>
      </c>
      <c r="E111" s="36" t="s">
        <v>529</v>
      </c>
      <c r="F111" s="37" t="s">
        <v>196</v>
      </c>
      <c r="G111" s="36">
        <v>19.04</v>
      </c>
      <c r="H111" s="38">
        <v>17.14</v>
      </c>
      <c r="I111" s="81">
        <f t="shared" si="11"/>
        <v>17.14</v>
      </c>
      <c r="J111" s="144">
        <f>1+(MAX(Cena1)-I111)/(MAX(Cena1)-MIN(Cena1))*9</f>
        <v>3.284893739230327</v>
      </c>
      <c r="K111" s="145">
        <f t="shared" si="7"/>
        <v>2.6279149913842619</v>
      </c>
      <c r="L111" s="145">
        <f>1+(D111-MIN(Otsr1))/(MAX(Otsr1)-MIN(Otsr1))*9</f>
        <v>9.8524590163934427</v>
      </c>
      <c r="M111" s="145">
        <f t="shared" si="8"/>
        <v>1.9704918032786887</v>
      </c>
      <c r="N111" s="145">
        <f t="shared" si="9"/>
        <v>4.5984067946629503</v>
      </c>
    </row>
    <row r="112" spans="1:127" s="60" customFormat="1" ht="19.5" thickBot="1" x14ac:dyDescent="0.35">
      <c r="A112" s="136"/>
      <c r="B112" s="56"/>
      <c r="C112" s="57" t="s">
        <v>58</v>
      </c>
      <c r="D112" s="57">
        <v>60</v>
      </c>
      <c r="E112" s="57" t="s">
        <v>537</v>
      </c>
      <c r="F112" s="58" t="s">
        <v>196</v>
      </c>
      <c r="G112" s="57">
        <v>22.13</v>
      </c>
      <c r="H112" s="59">
        <v>22.13</v>
      </c>
      <c r="I112" s="82">
        <f t="shared" si="11"/>
        <v>22.13</v>
      </c>
      <c r="J112" s="144">
        <f>1+(MAX(Cena1)-I112)/(MAX(Cena1)-MIN(Cena1))*9</f>
        <v>0.70534175761056839</v>
      </c>
      <c r="K112" s="145">
        <f t="shared" si="7"/>
        <v>0.56427340608845478</v>
      </c>
      <c r="L112" s="145">
        <f>1+(D112-MIN(Otsr1))/(MAX(Otsr1)-MIN(Otsr1))*9</f>
        <v>9.8524590163934427</v>
      </c>
      <c r="M112" s="145">
        <f t="shared" si="8"/>
        <v>1.9704918032786887</v>
      </c>
      <c r="N112" s="145">
        <f t="shared" si="9"/>
        <v>2.5347652093671433</v>
      </c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  <c r="DR112" s="55"/>
      <c r="DS112" s="55"/>
      <c r="DT112" s="55"/>
      <c r="DU112" s="55"/>
      <c r="DV112" s="55"/>
      <c r="DW112" s="55"/>
    </row>
    <row r="113" spans="1:127" s="54" customFormat="1" ht="19.5" thickBot="1" x14ac:dyDescent="0.35">
      <c r="A113" s="134">
        <v>13</v>
      </c>
      <c r="B113" s="50"/>
      <c r="C113" s="51" t="s">
        <v>34</v>
      </c>
      <c r="D113" s="51">
        <v>0</v>
      </c>
      <c r="E113" s="51" t="s">
        <v>655</v>
      </c>
      <c r="F113" s="37" t="s">
        <v>196</v>
      </c>
      <c r="G113" s="51">
        <v>14.16</v>
      </c>
      <c r="H113" s="53"/>
      <c r="I113" s="80">
        <v>14.16</v>
      </c>
      <c r="J113" s="144">
        <f>1+(MAX(Cena1)-I113)/(MAX(Cena1)-MIN(Cena1))*9</f>
        <v>4.82538770821367</v>
      </c>
      <c r="K113" s="145">
        <f t="shared" si="7"/>
        <v>3.8603101665709363</v>
      </c>
      <c r="L113" s="145">
        <f>1+(D113-MIN(Otsr1))/(MAX(Otsr1)-MIN(Otsr1))*9</f>
        <v>1</v>
      </c>
      <c r="M113" s="145">
        <f t="shared" si="8"/>
        <v>0.2</v>
      </c>
      <c r="N113" s="145">
        <f t="shared" si="9"/>
        <v>4.060310166570936</v>
      </c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  <c r="DR113" s="55"/>
      <c r="DS113" s="55"/>
      <c r="DT113" s="55"/>
      <c r="DU113" s="55"/>
      <c r="DV113" s="55"/>
      <c r="DW113" s="55"/>
    </row>
    <row r="114" spans="1:127" s="55" customFormat="1" ht="38.25" thickBot="1" x14ac:dyDescent="0.35">
      <c r="A114" s="135"/>
      <c r="B114" s="33"/>
      <c r="C114" s="103" t="s">
        <v>36</v>
      </c>
      <c r="D114" s="103">
        <v>60</v>
      </c>
      <c r="E114" s="103" t="s">
        <v>252</v>
      </c>
      <c r="F114" s="104" t="s">
        <v>196</v>
      </c>
      <c r="G114" s="103">
        <v>15</v>
      </c>
      <c r="H114" s="105">
        <v>9.1999999999999993</v>
      </c>
      <c r="I114" s="106">
        <f t="shared" si="11"/>
        <v>9.1999999999999993</v>
      </c>
      <c r="J114" s="144">
        <f>1+(MAX(Cena1)-I114)/(MAX(Cena1)-MIN(Cena1))*9</f>
        <v>7.3894313612866176</v>
      </c>
      <c r="K114" s="145">
        <f t="shared" si="7"/>
        <v>5.9115450890292944</v>
      </c>
      <c r="L114" s="145">
        <f>1+(D114-MIN(Otsr1))/(MAX(Otsr1)-MIN(Otsr1))*9</f>
        <v>9.8524590163934427</v>
      </c>
      <c r="M114" s="145">
        <f t="shared" si="8"/>
        <v>1.9704918032786887</v>
      </c>
      <c r="N114" s="145">
        <f t="shared" si="9"/>
        <v>7.8820368923079833</v>
      </c>
    </row>
    <row r="115" spans="1:127" s="55" customFormat="1" ht="19.5" thickBot="1" x14ac:dyDescent="0.35">
      <c r="A115" s="135"/>
      <c r="B115" s="33"/>
      <c r="C115" s="36" t="s">
        <v>38</v>
      </c>
      <c r="D115" s="36">
        <v>61</v>
      </c>
      <c r="E115" s="36" t="s">
        <v>281</v>
      </c>
      <c r="F115" s="37" t="s">
        <v>196</v>
      </c>
      <c r="G115" s="36">
        <v>18.899999999999999</v>
      </c>
      <c r="H115" s="38">
        <v>18.899999999999999</v>
      </c>
      <c r="I115" s="81">
        <f t="shared" si="11"/>
        <v>18.899999999999999</v>
      </c>
      <c r="J115" s="144">
        <f>1+(MAX(Cena1)-I115)/(MAX(Cena1)-MIN(Cena1))*9</f>
        <v>2.3750717978173466</v>
      </c>
      <c r="K115" s="145">
        <f t="shared" si="7"/>
        <v>1.9000574382538773</v>
      </c>
      <c r="L115" s="145">
        <f>1+(D115-MIN(Otsr1))/(MAX(Otsr1)-MIN(Otsr1))*9</f>
        <v>10</v>
      </c>
      <c r="M115" s="145">
        <f t="shared" si="8"/>
        <v>2</v>
      </c>
      <c r="N115" s="145">
        <f t="shared" si="9"/>
        <v>3.9000574382538771</v>
      </c>
    </row>
    <row r="116" spans="1:127" s="55" customFormat="1" ht="19.5" thickBot="1" x14ac:dyDescent="0.35">
      <c r="A116" s="135"/>
      <c r="B116" s="33"/>
      <c r="C116" s="36" t="s">
        <v>18</v>
      </c>
      <c r="D116" s="36">
        <v>60</v>
      </c>
      <c r="E116" s="36" t="s">
        <v>295</v>
      </c>
      <c r="F116" s="37" t="s">
        <v>196</v>
      </c>
      <c r="G116" s="36">
        <v>28.6</v>
      </c>
      <c r="H116" s="38"/>
      <c r="I116" s="81">
        <v>28.6</v>
      </c>
      <c r="J116" s="144">
        <f>1+(MAX(Cena1)-I116)/(MAX(Cena1)-MIN(Cena1))*9</f>
        <v>-2.6392877656519262</v>
      </c>
      <c r="K116" s="145">
        <f t="shared" si="7"/>
        <v>-2.1114302125215412</v>
      </c>
      <c r="L116" s="145">
        <f>1+(D116-MIN(Otsr1))/(MAX(Otsr1)-MIN(Otsr1))*9</f>
        <v>9.8524590163934427</v>
      </c>
      <c r="M116" s="145">
        <f t="shared" si="8"/>
        <v>1.9704918032786887</v>
      </c>
      <c r="N116" s="145">
        <f t="shared" si="9"/>
        <v>-0.1409384092428525</v>
      </c>
    </row>
    <row r="117" spans="1:127" s="55" customFormat="1" ht="75.75" thickBot="1" x14ac:dyDescent="0.35">
      <c r="A117" s="135"/>
      <c r="B117" s="33"/>
      <c r="C117" s="36" t="s">
        <v>41</v>
      </c>
      <c r="D117" s="36">
        <v>60</v>
      </c>
      <c r="E117" s="36" t="s">
        <v>335</v>
      </c>
      <c r="F117" s="37" t="s">
        <v>196</v>
      </c>
      <c r="G117" s="36">
        <v>10.3</v>
      </c>
      <c r="H117" s="38"/>
      <c r="I117" s="81">
        <v>10.3</v>
      </c>
      <c r="J117" s="144">
        <f>1+(MAX(Cena1)-I117)/(MAX(Cena1)-MIN(Cena1))*9</f>
        <v>6.8207926479035041</v>
      </c>
      <c r="K117" s="145">
        <f t="shared" si="7"/>
        <v>5.4566341183228033</v>
      </c>
      <c r="L117" s="145">
        <f>1+(D117-MIN(Otsr1))/(MAX(Otsr1)-MIN(Otsr1))*9</f>
        <v>9.8524590163934427</v>
      </c>
      <c r="M117" s="145">
        <f t="shared" si="8"/>
        <v>1.9704918032786887</v>
      </c>
      <c r="N117" s="145">
        <f t="shared" si="9"/>
        <v>7.4271259216014922</v>
      </c>
    </row>
    <row r="118" spans="1:127" s="55" customFormat="1" ht="19.5" thickBot="1" x14ac:dyDescent="0.35">
      <c r="A118" s="135"/>
      <c r="B118" s="33"/>
      <c r="C118" s="36" t="s">
        <v>45</v>
      </c>
      <c r="D118" s="36">
        <v>30</v>
      </c>
      <c r="E118" s="36" t="s">
        <v>366</v>
      </c>
      <c r="F118" s="37" t="s">
        <v>196</v>
      </c>
      <c r="G118" s="36">
        <v>26.7</v>
      </c>
      <c r="H118" s="38"/>
      <c r="I118" s="81">
        <v>26.7</v>
      </c>
      <c r="J118" s="144">
        <f>1+(MAX(Cena1)-I118)/(MAX(Cena1)-MIN(Cena1))*9</f>
        <v>-1.6570936243538208</v>
      </c>
      <c r="K118" s="145">
        <f t="shared" si="7"/>
        <v>-1.3256748994830567</v>
      </c>
      <c r="L118" s="145">
        <f>1+(D118-MIN(Otsr1))/(MAX(Otsr1)-MIN(Otsr1))*9</f>
        <v>5.4262295081967213</v>
      </c>
      <c r="M118" s="145">
        <f t="shared" si="8"/>
        <v>1.0852459016393443</v>
      </c>
      <c r="N118" s="145">
        <f t="shared" si="9"/>
        <v>-0.24042899784371241</v>
      </c>
    </row>
    <row r="119" spans="1:127" s="55" customFormat="1" ht="19.5" thickBot="1" x14ac:dyDescent="0.35">
      <c r="A119" s="135"/>
      <c r="B119" s="33"/>
      <c r="C119" s="36" t="s">
        <v>47</v>
      </c>
      <c r="D119" s="36">
        <v>60</v>
      </c>
      <c r="E119" s="36" t="s">
        <v>419</v>
      </c>
      <c r="F119" s="37" t="s">
        <v>196</v>
      </c>
      <c r="G119" s="36">
        <v>13.59</v>
      </c>
      <c r="H119" s="38">
        <v>13</v>
      </c>
      <c r="I119" s="81">
        <f t="shared" si="11"/>
        <v>13</v>
      </c>
      <c r="J119" s="144">
        <f>1+(MAX(Cena1)-I119)/(MAX(Cena1)-MIN(Cena1))*9</f>
        <v>5.4250430786904085</v>
      </c>
      <c r="K119" s="145">
        <f t="shared" si="7"/>
        <v>4.3400344629523273</v>
      </c>
      <c r="L119" s="145">
        <f>1+(D119-MIN(Otsr1))/(MAX(Otsr1)-MIN(Otsr1))*9</f>
        <v>9.8524590163934427</v>
      </c>
      <c r="M119" s="145">
        <f t="shared" si="8"/>
        <v>1.9704918032786887</v>
      </c>
      <c r="N119" s="145">
        <f t="shared" si="9"/>
        <v>6.3105262662310162</v>
      </c>
    </row>
    <row r="120" spans="1:127" s="55" customFormat="1" ht="19.5" thickBot="1" x14ac:dyDescent="0.35">
      <c r="A120" s="135"/>
      <c r="B120" s="33"/>
      <c r="C120" s="36" t="s">
        <v>50</v>
      </c>
      <c r="D120" s="36">
        <v>60</v>
      </c>
      <c r="E120" s="36" t="s">
        <v>366</v>
      </c>
      <c r="F120" s="37" t="s">
        <v>196</v>
      </c>
      <c r="G120" s="36">
        <v>15.5</v>
      </c>
      <c r="H120" s="38">
        <v>15.5</v>
      </c>
      <c r="I120" s="81">
        <f t="shared" si="11"/>
        <v>15.5</v>
      </c>
      <c r="J120" s="144">
        <f>1+(MAX(Cena1)-I120)/(MAX(Cena1)-MIN(Cena1))*9</f>
        <v>4.1326823664560592</v>
      </c>
      <c r="K120" s="145">
        <f t="shared" si="7"/>
        <v>3.3061458931648477</v>
      </c>
      <c r="L120" s="145">
        <f>1+(D120-MIN(Otsr1))/(MAX(Otsr1)-MIN(Otsr1))*9</f>
        <v>9.8524590163934427</v>
      </c>
      <c r="M120" s="145">
        <f t="shared" si="8"/>
        <v>1.9704918032786887</v>
      </c>
      <c r="N120" s="145">
        <f t="shared" si="9"/>
        <v>5.2766376964435366</v>
      </c>
    </row>
    <row r="121" spans="1:127" s="55" customFormat="1" ht="19.5" thickBot="1" x14ac:dyDescent="0.35">
      <c r="A121" s="135"/>
      <c r="B121" s="33"/>
      <c r="C121" s="36" t="s">
        <v>50</v>
      </c>
      <c r="D121" s="36">
        <v>60</v>
      </c>
      <c r="E121" s="36" t="s">
        <v>472</v>
      </c>
      <c r="F121" s="37" t="s">
        <v>196</v>
      </c>
      <c r="G121" s="36">
        <v>13.5</v>
      </c>
      <c r="H121" s="38">
        <v>9.5</v>
      </c>
      <c r="I121" s="81">
        <f t="shared" si="11"/>
        <v>9.5</v>
      </c>
      <c r="J121" s="144">
        <f>1+(MAX(Cena1)-I121)/(MAX(Cena1)-MIN(Cena1))*9</f>
        <v>7.2343480758184961</v>
      </c>
      <c r="K121" s="145">
        <f t="shared" si="7"/>
        <v>5.7874784606547971</v>
      </c>
      <c r="L121" s="145">
        <f>1+(D121-MIN(Otsr1))/(MAX(Otsr1)-MIN(Otsr1))*9</f>
        <v>9.8524590163934427</v>
      </c>
      <c r="M121" s="145">
        <f t="shared" si="8"/>
        <v>1.9704918032786887</v>
      </c>
      <c r="N121" s="145">
        <f t="shared" si="9"/>
        <v>7.757970263933486</v>
      </c>
    </row>
    <row r="122" spans="1:127" s="55" customFormat="1" ht="19.5" thickBot="1" x14ac:dyDescent="0.35">
      <c r="A122" s="135"/>
      <c r="B122" s="33"/>
      <c r="C122" s="36" t="s">
        <v>57</v>
      </c>
      <c r="D122" s="36">
        <v>60</v>
      </c>
      <c r="E122" s="36" t="s">
        <v>366</v>
      </c>
      <c r="F122" s="37" t="s">
        <v>196</v>
      </c>
      <c r="G122" s="36">
        <v>22</v>
      </c>
      <c r="H122" s="38">
        <v>20</v>
      </c>
      <c r="I122" s="81">
        <f t="shared" si="11"/>
        <v>20</v>
      </c>
      <c r="J122" s="144">
        <f>1+(MAX(Cena1)-I122)/(MAX(Cena1)-MIN(Cena1))*9</f>
        <v>1.8064330844342327</v>
      </c>
      <c r="K122" s="145">
        <f t="shared" si="7"/>
        <v>1.4451464675473862</v>
      </c>
      <c r="L122" s="145">
        <f>1+(D122-MIN(Otsr1))/(MAX(Otsr1)-MIN(Otsr1))*9</f>
        <v>9.8524590163934427</v>
      </c>
      <c r="M122" s="145">
        <f t="shared" si="8"/>
        <v>1.9704918032786887</v>
      </c>
      <c r="N122" s="145">
        <f t="shared" si="9"/>
        <v>3.4156382708260749</v>
      </c>
    </row>
    <row r="123" spans="1:127" s="55" customFormat="1" ht="19.5" thickBot="1" x14ac:dyDescent="0.35">
      <c r="A123" s="135"/>
      <c r="B123" s="33"/>
      <c r="C123" s="36" t="s">
        <v>58</v>
      </c>
      <c r="D123" s="36">
        <v>60</v>
      </c>
      <c r="E123" s="36" t="s">
        <v>538</v>
      </c>
      <c r="F123" s="37" t="s">
        <v>196</v>
      </c>
      <c r="G123" s="36">
        <v>26.75</v>
      </c>
      <c r="H123" s="38">
        <v>26.75</v>
      </c>
      <c r="I123" s="81">
        <f t="shared" si="11"/>
        <v>26.75</v>
      </c>
      <c r="J123" s="144">
        <f>1+(MAX(Cena1)-I123)/(MAX(Cena1)-MIN(Cena1))*9</f>
        <v>-1.6829408385985078</v>
      </c>
      <c r="K123" s="145">
        <f t="shared" si="7"/>
        <v>-1.3463526708788063</v>
      </c>
      <c r="L123" s="145">
        <f>1+(D123-MIN(Otsr1))/(MAX(Otsr1)-MIN(Otsr1))*9</f>
        <v>9.8524590163934427</v>
      </c>
      <c r="M123" s="145">
        <f t="shared" si="8"/>
        <v>1.9704918032786887</v>
      </c>
      <c r="N123" s="145">
        <f t="shared" si="9"/>
        <v>0.62413913239988239</v>
      </c>
    </row>
    <row r="124" spans="1:127" s="55" customFormat="1" ht="19.5" thickBot="1" x14ac:dyDescent="0.35">
      <c r="A124" s="135"/>
      <c r="B124" s="33"/>
      <c r="C124" s="36" t="s">
        <v>60</v>
      </c>
      <c r="D124" s="36">
        <v>60</v>
      </c>
      <c r="E124" s="36" t="s">
        <v>633</v>
      </c>
      <c r="F124" s="37" t="s">
        <v>196</v>
      </c>
      <c r="G124" s="36">
        <v>25.5</v>
      </c>
      <c r="H124" s="38"/>
      <c r="I124" s="81">
        <v>25.5</v>
      </c>
      <c r="J124" s="144">
        <f>1+(MAX(Cena1)-I124)/(MAX(Cena1)-MIN(Cena1))*9</f>
        <v>-1.0367604824813337</v>
      </c>
      <c r="K124" s="145">
        <f t="shared" si="7"/>
        <v>-0.82940838598506694</v>
      </c>
      <c r="L124" s="145">
        <f>1+(D124-MIN(Otsr1))/(MAX(Otsr1)-MIN(Otsr1))*9</f>
        <v>9.8524590163934427</v>
      </c>
      <c r="M124" s="145">
        <f t="shared" si="8"/>
        <v>1.9704918032786887</v>
      </c>
      <c r="N124" s="145">
        <f t="shared" si="9"/>
        <v>1.1410834172936217</v>
      </c>
    </row>
    <row r="125" spans="1:127" s="60" customFormat="1" ht="19.5" thickBot="1" x14ac:dyDescent="0.35">
      <c r="A125" s="136"/>
      <c r="B125" s="56"/>
      <c r="C125" s="57" t="s">
        <v>62</v>
      </c>
      <c r="D125" s="57">
        <v>60</v>
      </c>
      <c r="E125" s="57" t="s">
        <v>519</v>
      </c>
      <c r="F125" s="58" t="s">
        <v>196</v>
      </c>
      <c r="G125" s="57">
        <v>17.5</v>
      </c>
      <c r="H125" s="59">
        <v>17.2</v>
      </c>
      <c r="I125" s="82">
        <f t="shared" si="11"/>
        <v>17.2</v>
      </c>
      <c r="J125" s="144">
        <f>1+(MAX(Cena1)-I125)/(MAX(Cena1)-MIN(Cena1))*9</f>
        <v>3.2538770821367029</v>
      </c>
      <c r="K125" s="145">
        <f t="shared" si="7"/>
        <v>2.6031016657093624</v>
      </c>
      <c r="L125" s="145">
        <f>1+(D125-MIN(Otsr1))/(MAX(Otsr1)-MIN(Otsr1))*9</f>
        <v>9.8524590163934427</v>
      </c>
      <c r="M125" s="145">
        <f t="shared" si="8"/>
        <v>1.9704918032786887</v>
      </c>
      <c r="N125" s="145">
        <f t="shared" si="9"/>
        <v>4.5735934689880509</v>
      </c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  <c r="DR125" s="55"/>
      <c r="DS125" s="55"/>
      <c r="DT125" s="55"/>
      <c r="DU125" s="55"/>
      <c r="DV125" s="55"/>
      <c r="DW125" s="55"/>
    </row>
    <row r="126" spans="1:127" s="54" customFormat="1" ht="19.5" thickBot="1" x14ac:dyDescent="0.35">
      <c r="A126" s="134">
        <v>14</v>
      </c>
      <c r="B126" s="50"/>
      <c r="C126" s="51" t="s">
        <v>34</v>
      </c>
      <c r="D126" s="51">
        <v>0</v>
      </c>
      <c r="E126" s="51" t="s">
        <v>656</v>
      </c>
      <c r="F126" s="37" t="s">
        <v>196</v>
      </c>
      <c r="G126" s="51">
        <v>14.03</v>
      </c>
      <c r="H126" s="53"/>
      <c r="I126" s="80">
        <v>14.03</v>
      </c>
      <c r="J126" s="144">
        <f>1+(MAX(Cena1)-I126)/(MAX(Cena1)-MIN(Cena1))*9</f>
        <v>4.8925904652498566</v>
      </c>
      <c r="K126" s="145">
        <f t="shared" si="7"/>
        <v>3.9140723721998856</v>
      </c>
      <c r="L126" s="145">
        <f>1+(D126-MIN(Otsr1))/(MAX(Otsr1)-MIN(Otsr1))*9</f>
        <v>1</v>
      </c>
      <c r="M126" s="145">
        <f t="shared" si="8"/>
        <v>0.2</v>
      </c>
      <c r="N126" s="145">
        <f t="shared" si="9"/>
        <v>4.1140723721998853</v>
      </c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  <c r="DR126" s="55"/>
      <c r="DS126" s="55"/>
      <c r="DT126" s="55"/>
      <c r="DU126" s="55"/>
      <c r="DV126" s="55"/>
      <c r="DW126" s="55"/>
    </row>
    <row r="127" spans="1:127" s="55" customFormat="1" ht="19.5" thickBot="1" x14ac:dyDescent="0.35">
      <c r="A127" s="135"/>
      <c r="B127" s="33"/>
      <c r="C127" s="36" t="s">
        <v>35</v>
      </c>
      <c r="D127" s="36">
        <v>60</v>
      </c>
      <c r="E127" s="36" t="s">
        <v>222</v>
      </c>
      <c r="F127" s="37" t="s">
        <v>196</v>
      </c>
      <c r="G127" s="36">
        <v>9.8699999999999992</v>
      </c>
      <c r="H127" s="38"/>
      <c r="I127" s="81">
        <v>9.8699999999999992</v>
      </c>
      <c r="J127" s="144">
        <f>1+(MAX(Cena1)-I127)/(MAX(Cena1)-MIN(Cena1))*9</f>
        <v>7.0430786904078122</v>
      </c>
      <c r="K127" s="145">
        <f t="shared" si="7"/>
        <v>5.6344629523262499</v>
      </c>
      <c r="L127" s="145">
        <f>1+(D127-MIN(Otsr1))/(MAX(Otsr1)-MIN(Otsr1))*9</f>
        <v>9.8524590163934427</v>
      </c>
      <c r="M127" s="145">
        <f t="shared" si="8"/>
        <v>1.9704918032786887</v>
      </c>
      <c r="N127" s="145">
        <f t="shared" si="9"/>
        <v>7.6049547556049388</v>
      </c>
    </row>
    <row r="128" spans="1:127" s="55" customFormat="1" ht="38.25" thickBot="1" x14ac:dyDescent="0.35">
      <c r="A128" s="135"/>
      <c r="B128" s="33"/>
      <c r="C128" s="103" t="s">
        <v>36</v>
      </c>
      <c r="D128" s="103">
        <v>60</v>
      </c>
      <c r="E128" s="103" t="s">
        <v>253</v>
      </c>
      <c r="F128" s="104" t="s">
        <v>196</v>
      </c>
      <c r="G128" s="103">
        <v>13.2</v>
      </c>
      <c r="H128" s="105">
        <v>7.5</v>
      </c>
      <c r="I128" s="106">
        <f t="shared" si="11"/>
        <v>7.5</v>
      </c>
      <c r="J128" s="144">
        <f>1+(MAX(Cena1)-I128)/(MAX(Cena1)-MIN(Cena1))*9</f>
        <v>8.2682366456059739</v>
      </c>
      <c r="K128" s="145">
        <f t="shared" si="7"/>
        <v>6.6145893164847793</v>
      </c>
      <c r="L128" s="145">
        <f>1+(D128-MIN(Otsr1))/(MAX(Otsr1)-MIN(Otsr1))*9</f>
        <v>9.8524590163934427</v>
      </c>
      <c r="M128" s="145">
        <f t="shared" si="8"/>
        <v>1.9704918032786887</v>
      </c>
      <c r="N128" s="145">
        <f t="shared" si="9"/>
        <v>8.5850811197634673</v>
      </c>
    </row>
    <row r="129" spans="1:127" s="55" customFormat="1" ht="19.5" thickBot="1" x14ac:dyDescent="0.35">
      <c r="A129" s="135"/>
      <c r="B129" s="33"/>
      <c r="C129" s="36" t="s">
        <v>38</v>
      </c>
      <c r="D129" s="36">
        <v>61</v>
      </c>
      <c r="E129" s="36" t="s">
        <v>282</v>
      </c>
      <c r="F129" s="37" t="s">
        <v>196</v>
      </c>
      <c r="G129" s="36">
        <v>9.8000000000000007</v>
      </c>
      <c r="H129" s="38">
        <v>8.1</v>
      </c>
      <c r="I129" s="81">
        <f t="shared" si="11"/>
        <v>8.1</v>
      </c>
      <c r="J129" s="144">
        <f>1+(MAX(Cena1)-I129)/(MAX(Cena1)-MIN(Cena1))*9</f>
        <v>7.958070074669731</v>
      </c>
      <c r="K129" s="145">
        <f t="shared" si="7"/>
        <v>6.3664560597357855</v>
      </c>
      <c r="L129" s="145">
        <f>1+(D129-MIN(Otsr1))/(MAX(Otsr1)-MIN(Otsr1))*9</f>
        <v>10</v>
      </c>
      <c r="M129" s="145">
        <f t="shared" si="8"/>
        <v>2</v>
      </c>
      <c r="N129" s="145">
        <f t="shared" si="9"/>
        <v>8.3664560597357855</v>
      </c>
    </row>
    <row r="130" spans="1:127" s="55" customFormat="1" ht="19.5" thickBot="1" x14ac:dyDescent="0.35">
      <c r="A130" s="135"/>
      <c r="B130" s="33"/>
      <c r="C130" s="36" t="s">
        <v>18</v>
      </c>
      <c r="D130" s="36">
        <v>60</v>
      </c>
      <c r="E130" s="36" t="s">
        <v>296</v>
      </c>
      <c r="F130" s="37" t="s">
        <v>196</v>
      </c>
      <c r="G130" s="36">
        <v>20.9</v>
      </c>
      <c r="H130" s="38"/>
      <c r="I130" s="81">
        <v>20.9</v>
      </c>
      <c r="J130" s="144">
        <f>1+(MAX(Cena1)-I130)/(MAX(Cena1)-MIN(Cena1))*9</f>
        <v>1.3411832280298679</v>
      </c>
      <c r="K130" s="145">
        <f t="shared" si="7"/>
        <v>1.0729465824238944</v>
      </c>
      <c r="L130" s="145">
        <f>1+(D130-MIN(Otsr1))/(MAX(Otsr1)-MIN(Otsr1))*9</f>
        <v>9.8524590163934427</v>
      </c>
      <c r="M130" s="145">
        <f t="shared" si="8"/>
        <v>1.9704918032786887</v>
      </c>
      <c r="N130" s="145">
        <f t="shared" si="9"/>
        <v>3.0434383857025828</v>
      </c>
    </row>
    <row r="131" spans="1:127" s="55" customFormat="1" ht="19.5" thickBot="1" x14ac:dyDescent="0.35">
      <c r="A131" s="135"/>
      <c r="B131" s="33"/>
      <c r="C131" s="36" t="s">
        <v>40</v>
      </c>
      <c r="D131" s="36">
        <v>60</v>
      </c>
      <c r="E131" s="36" t="s">
        <v>311</v>
      </c>
      <c r="F131" s="37" t="s">
        <v>196</v>
      </c>
      <c r="G131" s="36">
        <v>14.88</v>
      </c>
      <c r="H131" s="38">
        <v>8.5</v>
      </c>
      <c r="I131" s="81">
        <f t="shared" si="11"/>
        <v>8.5</v>
      </c>
      <c r="J131" s="144">
        <f>1+(MAX(Cena1)-I131)/(MAX(Cena1)-MIN(Cena1))*9</f>
        <v>7.7512923607122355</v>
      </c>
      <c r="K131" s="145">
        <f t="shared" ref="K131:K194" si="12">J131*0.8</f>
        <v>6.2010338885697891</v>
      </c>
      <c r="L131" s="145">
        <f>1+(D131-MIN(Otsr1))/(MAX(Otsr1)-MIN(Otsr1))*9</f>
        <v>9.8524590163934427</v>
      </c>
      <c r="M131" s="145">
        <f t="shared" ref="M131:M194" si="13">L131*0.2</f>
        <v>1.9704918032786887</v>
      </c>
      <c r="N131" s="145">
        <f t="shared" si="9"/>
        <v>8.171525691848478</v>
      </c>
    </row>
    <row r="132" spans="1:127" s="55" customFormat="1" ht="57.75" customHeight="1" thickBot="1" x14ac:dyDescent="0.35">
      <c r="A132" s="135"/>
      <c r="B132" s="33"/>
      <c r="C132" s="36" t="s">
        <v>41</v>
      </c>
      <c r="D132" s="36">
        <v>60</v>
      </c>
      <c r="E132" s="36" t="s">
        <v>336</v>
      </c>
      <c r="F132" s="37" t="s">
        <v>196</v>
      </c>
      <c r="G132" s="36">
        <v>9.1999999999999993</v>
      </c>
      <c r="H132" s="38"/>
      <c r="I132" s="81">
        <v>9.1999999999999993</v>
      </c>
      <c r="J132" s="144">
        <f>1+(MAX(Cena1)-I132)/(MAX(Cena1)-MIN(Cena1))*9</f>
        <v>7.3894313612866176</v>
      </c>
      <c r="K132" s="145">
        <f t="shared" si="12"/>
        <v>5.9115450890292944</v>
      </c>
      <c r="L132" s="145">
        <f>1+(D132-MIN(Otsr1))/(MAX(Otsr1)-MIN(Otsr1))*9</f>
        <v>9.8524590163934427</v>
      </c>
      <c r="M132" s="145">
        <f t="shared" si="13"/>
        <v>1.9704918032786887</v>
      </c>
      <c r="N132" s="145">
        <f t="shared" si="9"/>
        <v>7.8820368923079833</v>
      </c>
    </row>
    <row r="133" spans="1:127" s="55" customFormat="1" ht="19.5" thickBot="1" x14ac:dyDescent="0.35">
      <c r="A133" s="135"/>
      <c r="B133" s="33"/>
      <c r="C133" s="36" t="s">
        <v>45</v>
      </c>
      <c r="D133" s="36">
        <v>30</v>
      </c>
      <c r="E133" s="36" t="s">
        <v>367</v>
      </c>
      <c r="F133" s="37" t="s">
        <v>196</v>
      </c>
      <c r="G133" s="36">
        <v>16.5</v>
      </c>
      <c r="H133" s="38"/>
      <c r="I133" s="81">
        <v>16.5</v>
      </c>
      <c r="J133" s="144">
        <f>1+(MAX(Cena1)-I133)/(MAX(Cena1)-MIN(Cena1))*9</f>
        <v>3.6157380815623203</v>
      </c>
      <c r="K133" s="145">
        <f t="shared" si="12"/>
        <v>2.8925904652498566</v>
      </c>
      <c r="L133" s="145">
        <f>1+(D133-MIN(Otsr1))/(MAX(Otsr1)-MIN(Otsr1))*9</f>
        <v>5.4262295081967213</v>
      </c>
      <c r="M133" s="145">
        <f t="shared" si="13"/>
        <v>1.0852459016393443</v>
      </c>
      <c r="N133" s="145">
        <f t="shared" si="9"/>
        <v>3.9778363668892007</v>
      </c>
    </row>
    <row r="134" spans="1:127" s="55" customFormat="1" ht="19.5" thickBot="1" x14ac:dyDescent="0.35">
      <c r="A134" s="135"/>
      <c r="B134" s="33"/>
      <c r="C134" s="36" t="s">
        <v>46</v>
      </c>
      <c r="D134" s="36">
        <v>60</v>
      </c>
      <c r="E134" s="36" t="s">
        <v>393</v>
      </c>
      <c r="F134" s="37" t="s">
        <v>196</v>
      </c>
      <c r="G134" s="36">
        <v>16.100000000000001</v>
      </c>
      <c r="H134" s="38">
        <v>16.100000000000001</v>
      </c>
      <c r="I134" s="81">
        <f t="shared" si="11"/>
        <v>16.100000000000001</v>
      </c>
      <c r="J134" s="144">
        <f>1+(MAX(Cena1)-I134)/(MAX(Cena1)-MIN(Cena1))*9</f>
        <v>3.822515795519815</v>
      </c>
      <c r="K134" s="145">
        <f t="shared" si="12"/>
        <v>3.0580126364158522</v>
      </c>
      <c r="L134" s="145">
        <f>1+(D134-MIN(Otsr1))/(MAX(Otsr1)-MIN(Otsr1))*9</f>
        <v>9.8524590163934427</v>
      </c>
      <c r="M134" s="145">
        <f t="shared" si="13"/>
        <v>1.9704918032786887</v>
      </c>
      <c r="N134" s="145">
        <f t="shared" si="9"/>
        <v>5.0285044396945411</v>
      </c>
    </row>
    <row r="135" spans="1:127" s="55" customFormat="1" ht="19.5" thickBot="1" x14ac:dyDescent="0.35">
      <c r="A135" s="135"/>
      <c r="B135" s="33"/>
      <c r="C135" s="36" t="s">
        <v>46</v>
      </c>
      <c r="D135" s="36">
        <v>60</v>
      </c>
      <c r="E135" s="36" t="s">
        <v>394</v>
      </c>
      <c r="F135" s="37" t="s">
        <v>196</v>
      </c>
      <c r="G135" s="36">
        <v>20.399999999999999</v>
      </c>
      <c r="H135" s="38">
        <v>20.399999999999999</v>
      </c>
      <c r="I135" s="81">
        <f t="shared" si="11"/>
        <v>20.399999999999999</v>
      </c>
      <c r="J135" s="144">
        <f>1+(MAX(Cena1)-I135)/(MAX(Cena1)-MIN(Cena1))*9</f>
        <v>1.5996553704767376</v>
      </c>
      <c r="K135" s="145">
        <f t="shared" si="12"/>
        <v>1.2797242963813902</v>
      </c>
      <c r="L135" s="145">
        <f>1+(D135-MIN(Otsr1))/(MAX(Otsr1)-MIN(Otsr1))*9</f>
        <v>9.8524590163934427</v>
      </c>
      <c r="M135" s="145">
        <f t="shared" si="13"/>
        <v>1.9704918032786887</v>
      </c>
      <c r="N135" s="145">
        <f t="shared" si="9"/>
        <v>3.2502160996600789</v>
      </c>
    </row>
    <row r="136" spans="1:127" s="55" customFormat="1" ht="19.5" thickBot="1" x14ac:dyDescent="0.35">
      <c r="A136" s="135"/>
      <c r="B136" s="33"/>
      <c r="C136" s="36" t="s">
        <v>47</v>
      </c>
      <c r="D136" s="36">
        <v>60</v>
      </c>
      <c r="E136" s="36" t="s">
        <v>420</v>
      </c>
      <c r="F136" s="37" t="s">
        <v>196</v>
      </c>
      <c r="G136" s="36">
        <v>12.79</v>
      </c>
      <c r="H136" s="38">
        <v>12.24</v>
      </c>
      <c r="I136" s="81">
        <f t="shared" si="11"/>
        <v>12.24</v>
      </c>
      <c r="J136" s="144">
        <f>1+(MAX(Cena1)-I136)/(MAX(Cena1)-MIN(Cena1))*9</f>
        <v>5.8179207352096496</v>
      </c>
      <c r="K136" s="145">
        <f t="shared" si="12"/>
        <v>4.6543365881677197</v>
      </c>
      <c r="L136" s="145">
        <f>1+(D136-MIN(Otsr1))/(MAX(Otsr1)-MIN(Otsr1))*9</f>
        <v>9.8524590163934427</v>
      </c>
      <c r="M136" s="145">
        <f t="shared" si="13"/>
        <v>1.9704918032786887</v>
      </c>
      <c r="N136" s="145">
        <f t="shared" si="9"/>
        <v>6.6248283914464086</v>
      </c>
    </row>
    <row r="137" spans="1:127" s="55" customFormat="1" ht="19.5" thickBot="1" x14ac:dyDescent="0.35">
      <c r="A137" s="135"/>
      <c r="B137" s="33"/>
      <c r="C137" s="36" t="s">
        <v>48</v>
      </c>
      <c r="D137" s="36">
        <v>60</v>
      </c>
      <c r="E137" s="36" t="s">
        <v>447</v>
      </c>
      <c r="F137" s="37" t="s">
        <v>196</v>
      </c>
      <c r="G137" s="36">
        <v>18</v>
      </c>
      <c r="H137" s="38">
        <v>18</v>
      </c>
      <c r="I137" s="81">
        <f t="shared" si="11"/>
        <v>18</v>
      </c>
      <c r="J137" s="144">
        <f>1+(MAX(Cena1)-I137)/(MAX(Cena1)-MIN(Cena1))*9</f>
        <v>2.8403216542217113</v>
      </c>
      <c r="K137" s="145">
        <f t="shared" si="12"/>
        <v>2.2722573233773691</v>
      </c>
      <c r="L137" s="145">
        <f>1+(D137-MIN(Otsr1))/(MAX(Otsr1)-MIN(Otsr1))*9</f>
        <v>9.8524590163934427</v>
      </c>
      <c r="M137" s="145">
        <f t="shared" si="13"/>
        <v>1.9704918032786887</v>
      </c>
      <c r="N137" s="145">
        <f t="shared" si="9"/>
        <v>4.242749126656058</v>
      </c>
    </row>
    <row r="138" spans="1:127" s="55" customFormat="1" ht="19.5" thickBot="1" x14ac:dyDescent="0.35">
      <c r="A138" s="135"/>
      <c r="B138" s="33"/>
      <c r="C138" s="36" t="s">
        <v>50</v>
      </c>
      <c r="D138" s="36">
        <v>60</v>
      </c>
      <c r="E138" s="36" t="s">
        <v>473</v>
      </c>
      <c r="F138" s="37" t="s">
        <v>196</v>
      </c>
      <c r="G138" s="36">
        <v>9.5</v>
      </c>
      <c r="H138" s="38">
        <v>8.4</v>
      </c>
      <c r="I138" s="81">
        <f t="shared" si="11"/>
        <v>8.4</v>
      </c>
      <c r="J138" s="144">
        <f>1+(MAX(Cena1)-I138)/(MAX(Cena1)-MIN(Cena1))*9</f>
        <v>7.8029867892016078</v>
      </c>
      <c r="K138" s="145">
        <f t="shared" si="12"/>
        <v>6.2423894313612864</v>
      </c>
      <c r="L138" s="145">
        <f>1+(D138-MIN(Otsr1))/(MAX(Otsr1)-MIN(Otsr1))*9</f>
        <v>9.8524590163934427</v>
      </c>
      <c r="M138" s="145">
        <f t="shared" si="13"/>
        <v>1.9704918032786887</v>
      </c>
      <c r="N138" s="145">
        <f t="shared" si="9"/>
        <v>8.2128812346399744</v>
      </c>
    </row>
    <row r="139" spans="1:127" s="55" customFormat="1" ht="19.5" thickBot="1" x14ac:dyDescent="0.35">
      <c r="A139" s="135"/>
      <c r="B139" s="33"/>
      <c r="C139" s="103" t="s">
        <v>56</v>
      </c>
      <c r="D139" s="103">
        <v>60</v>
      </c>
      <c r="E139" s="103" t="s">
        <v>578</v>
      </c>
      <c r="F139" s="104" t="s">
        <v>205</v>
      </c>
      <c r="G139" s="103">
        <v>10</v>
      </c>
      <c r="H139" s="105">
        <v>7.6</v>
      </c>
      <c r="I139" s="106">
        <v>0.76</v>
      </c>
      <c r="J139" s="144">
        <f>1+(MAX(Cena1)-I139)/(MAX(Cena1)-MIN(Cena1))*9</f>
        <v>11.752441125789778</v>
      </c>
      <c r="K139" s="145">
        <f t="shared" si="12"/>
        <v>9.401952900631823</v>
      </c>
      <c r="L139" s="145">
        <f>1+(D139-MIN(Otsr1))/(MAX(Otsr1)-MIN(Otsr1))*9</f>
        <v>9.8524590163934427</v>
      </c>
      <c r="M139" s="145">
        <f t="shared" si="13"/>
        <v>1.9704918032786887</v>
      </c>
      <c r="N139" s="145">
        <f t="shared" ref="N139:N202" si="14">M139+K139</f>
        <v>11.372444703910512</v>
      </c>
    </row>
    <row r="140" spans="1:127" s="55" customFormat="1" ht="19.5" thickBot="1" x14ac:dyDescent="0.35">
      <c r="A140" s="135"/>
      <c r="B140" s="33"/>
      <c r="C140" s="36" t="s">
        <v>57</v>
      </c>
      <c r="D140" s="36">
        <v>60</v>
      </c>
      <c r="E140" s="36" t="s">
        <v>591</v>
      </c>
      <c r="F140" s="37" t="s">
        <v>196</v>
      </c>
      <c r="G140" s="36">
        <v>16</v>
      </c>
      <c r="H140" s="38">
        <v>14</v>
      </c>
      <c r="I140" s="81">
        <f t="shared" si="11"/>
        <v>14</v>
      </c>
      <c r="J140" s="144">
        <f>1+(MAX(Cena1)-I140)/(MAX(Cena1)-MIN(Cena1))*9</f>
        <v>4.9080987937966682</v>
      </c>
      <c r="K140" s="145">
        <f t="shared" si="12"/>
        <v>3.9264790350373349</v>
      </c>
      <c r="L140" s="145">
        <f>1+(D140-MIN(Otsr1))/(MAX(Otsr1)-MIN(Otsr1))*9</f>
        <v>9.8524590163934427</v>
      </c>
      <c r="M140" s="145">
        <f t="shared" si="13"/>
        <v>1.9704918032786887</v>
      </c>
      <c r="N140" s="145">
        <f t="shared" si="14"/>
        <v>5.8969708383160233</v>
      </c>
    </row>
    <row r="141" spans="1:127" s="55" customFormat="1" ht="19.5" thickBot="1" x14ac:dyDescent="0.35">
      <c r="A141" s="135"/>
      <c r="B141" s="33"/>
      <c r="C141" s="36" t="s">
        <v>58</v>
      </c>
      <c r="D141" s="36">
        <v>60</v>
      </c>
      <c r="E141" s="36" t="s">
        <v>539</v>
      </c>
      <c r="F141" s="37" t="s">
        <v>196</v>
      </c>
      <c r="G141" s="36">
        <v>16.940000000000001</v>
      </c>
      <c r="H141" s="38">
        <v>16.940000000000001</v>
      </c>
      <c r="I141" s="81">
        <f t="shared" si="11"/>
        <v>16.940000000000001</v>
      </c>
      <c r="J141" s="144">
        <f>1+(MAX(Cena1)-I141)/(MAX(Cena1)-MIN(Cena1))*9</f>
        <v>3.3882825962090743</v>
      </c>
      <c r="K141" s="145">
        <f t="shared" si="12"/>
        <v>2.7106260769672597</v>
      </c>
      <c r="L141" s="145">
        <f>1+(D141-MIN(Otsr1))/(MAX(Otsr1)-MIN(Otsr1))*9</f>
        <v>9.8524590163934427</v>
      </c>
      <c r="M141" s="145">
        <f t="shared" si="13"/>
        <v>1.9704918032786887</v>
      </c>
      <c r="N141" s="145">
        <f t="shared" si="14"/>
        <v>4.6811178802459485</v>
      </c>
    </row>
    <row r="142" spans="1:127" s="55" customFormat="1" ht="19.5" thickBot="1" x14ac:dyDescent="0.35">
      <c r="A142" s="135"/>
      <c r="B142" s="33"/>
      <c r="C142" s="36" t="s">
        <v>60</v>
      </c>
      <c r="D142" s="36">
        <v>60</v>
      </c>
      <c r="E142" s="36" t="s">
        <v>634</v>
      </c>
      <c r="F142" s="37" t="s">
        <v>196</v>
      </c>
      <c r="G142" s="36">
        <v>18.8</v>
      </c>
      <c r="H142" s="38"/>
      <c r="I142" s="81">
        <v>18.8</v>
      </c>
      <c r="J142" s="144">
        <f>1+(MAX(Cena1)-I142)/(MAX(Cena1)-MIN(Cena1))*9</f>
        <v>2.4267662263067193</v>
      </c>
      <c r="K142" s="145">
        <f t="shared" si="12"/>
        <v>1.9414129810453755</v>
      </c>
      <c r="L142" s="145">
        <f>1+(D142-MIN(Otsr1))/(MAX(Otsr1)-MIN(Otsr1))*9</f>
        <v>9.8524590163934427</v>
      </c>
      <c r="M142" s="145">
        <f t="shared" si="13"/>
        <v>1.9704918032786887</v>
      </c>
      <c r="N142" s="145">
        <f t="shared" si="14"/>
        <v>3.9119047843240642</v>
      </c>
    </row>
    <row r="143" spans="1:127" s="60" customFormat="1" ht="19.5" thickBot="1" x14ac:dyDescent="0.35">
      <c r="A143" s="136"/>
      <c r="B143" s="56"/>
      <c r="C143" s="57" t="s">
        <v>60</v>
      </c>
      <c r="D143" s="57">
        <v>60</v>
      </c>
      <c r="E143" s="57" t="s">
        <v>635</v>
      </c>
      <c r="F143" s="58" t="s">
        <v>196</v>
      </c>
      <c r="G143" s="57">
        <v>16.5</v>
      </c>
      <c r="H143" s="59"/>
      <c r="I143" s="82">
        <v>16.5</v>
      </c>
      <c r="J143" s="144">
        <f>1+(MAX(Cena1)-I143)/(MAX(Cena1)-MIN(Cena1))*9</f>
        <v>3.6157380815623203</v>
      </c>
      <c r="K143" s="145">
        <f t="shared" si="12"/>
        <v>2.8925904652498566</v>
      </c>
      <c r="L143" s="145">
        <f>1+(D143-MIN(Otsr1))/(MAX(Otsr1)-MIN(Otsr1))*9</f>
        <v>9.8524590163934427</v>
      </c>
      <c r="M143" s="145">
        <f t="shared" si="13"/>
        <v>1.9704918032786887</v>
      </c>
      <c r="N143" s="145">
        <f t="shared" si="14"/>
        <v>4.8630822685285455</v>
      </c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  <c r="DR143" s="55"/>
      <c r="DS143" s="55"/>
      <c r="DT143" s="55"/>
      <c r="DU143" s="55"/>
      <c r="DV143" s="55"/>
      <c r="DW143" s="55"/>
    </row>
    <row r="144" spans="1:127" s="54" customFormat="1" ht="19.5" thickBot="1" x14ac:dyDescent="0.35">
      <c r="A144" s="134">
        <v>15</v>
      </c>
      <c r="B144" s="50"/>
      <c r="C144" s="51" t="s">
        <v>34</v>
      </c>
      <c r="D144" s="51">
        <v>0</v>
      </c>
      <c r="E144" s="51" t="s">
        <v>209</v>
      </c>
      <c r="F144" s="52" t="s">
        <v>196</v>
      </c>
      <c r="G144" s="51">
        <v>31.17</v>
      </c>
      <c r="H144" s="53">
        <v>30</v>
      </c>
      <c r="I144" s="80">
        <f t="shared" si="11"/>
        <v>30</v>
      </c>
      <c r="J144" s="144">
        <f>1+(MAX(Cena1)-I144)/(MAX(Cena1)-MIN(Cena1))*9</f>
        <v>-3.3630097645031611</v>
      </c>
      <c r="K144" s="145">
        <f t="shared" si="12"/>
        <v>-2.6904078116025292</v>
      </c>
      <c r="L144" s="145">
        <f>1+(D144-MIN(Otsr1))/(MAX(Otsr1)-MIN(Otsr1))*9</f>
        <v>1</v>
      </c>
      <c r="M144" s="145">
        <f t="shared" si="13"/>
        <v>0.2</v>
      </c>
      <c r="N144" s="145">
        <f t="shared" si="14"/>
        <v>-2.490407811602529</v>
      </c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  <c r="DR144" s="55"/>
      <c r="DS144" s="55"/>
      <c r="DT144" s="55"/>
      <c r="DU144" s="55"/>
      <c r="DV144" s="55"/>
      <c r="DW144" s="55"/>
    </row>
    <row r="145" spans="1:127" s="55" customFormat="1" ht="19.5" thickBot="1" x14ac:dyDescent="0.35">
      <c r="A145" s="135"/>
      <c r="B145" s="33"/>
      <c r="C145" s="103" t="s">
        <v>40</v>
      </c>
      <c r="D145" s="103">
        <v>60</v>
      </c>
      <c r="E145" s="103" t="s">
        <v>312</v>
      </c>
      <c r="F145" s="104" t="s">
        <v>196</v>
      </c>
      <c r="G145" s="103">
        <v>66.239999999999995</v>
      </c>
      <c r="H145" s="105">
        <v>29</v>
      </c>
      <c r="I145" s="106">
        <f t="shared" si="11"/>
        <v>29</v>
      </c>
      <c r="J145" s="144">
        <f>1+(MAX(Cena1)-I145)/(MAX(Cena1)-MIN(Cena1))*9</f>
        <v>-2.8460654796094214</v>
      </c>
      <c r="K145" s="145">
        <f t="shared" si="12"/>
        <v>-2.2768523836875372</v>
      </c>
      <c r="L145" s="145">
        <f>1+(D145-MIN(Otsr1))/(MAX(Otsr1)-MIN(Otsr1))*9</f>
        <v>9.8524590163934427</v>
      </c>
      <c r="M145" s="145">
        <f t="shared" si="13"/>
        <v>1.9704918032786887</v>
      </c>
      <c r="N145" s="145">
        <f t="shared" si="14"/>
        <v>-0.3063605804088485</v>
      </c>
    </row>
    <row r="146" spans="1:127" s="55" customFormat="1" ht="19.5" thickBot="1" x14ac:dyDescent="0.35">
      <c r="A146" s="135"/>
      <c r="B146" s="33"/>
      <c r="C146" s="36" t="s">
        <v>50</v>
      </c>
      <c r="D146" s="36">
        <v>60</v>
      </c>
      <c r="E146" s="36" t="s">
        <v>474</v>
      </c>
      <c r="F146" s="37" t="s">
        <v>196</v>
      </c>
      <c r="G146" s="36">
        <v>47</v>
      </c>
      <c r="H146" s="38">
        <v>30</v>
      </c>
      <c r="I146" s="81">
        <f t="shared" si="11"/>
        <v>30</v>
      </c>
      <c r="J146" s="144">
        <f>1+(MAX(Cena1)-I146)/(MAX(Cena1)-MIN(Cena1))*9</f>
        <v>-3.3630097645031611</v>
      </c>
      <c r="K146" s="145">
        <f t="shared" si="12"/>
        <v>-2.6904078116025292</v>
      </c>
      <c r="L146" s="145">
        <f>1+(D146-MIN(Otsr1))/(MAX(Otsr1)-MIN(Otsr1))*9</f>
        <v>9.8524590163934427</v>
      </c>
      <c r="M146" s="145">
        <f t="shared" si="13"/>
        <v>1.9704918032786887</v>
      </c>
      <c r="N146" s="145">
        <f t="shared" si="14"/>
        <v>-0.71991600832384051</v>
      </c>
    </row>
    <row r="147" spans="1:127" s="55" customFormat="1" ht="19.5" thickBot="1" x14ac:dyDescent="0.35">
      <c r="A147" s="135"/>
      <c r="B147" s="33"/>
      <c r="C147" s="36" t="s">
        <v>57</v>
      </c>
      <c r="D147" s="36">
        <v>60</v>
      </c>
      <c r="E147" s="36" t="s">
        <v>592</v>
      </c>
      <c r="F147" s="37" t="s">
        <v>196</v>
      </c>
      <c r="G147" s="36">
        <v>80</v>
      </c>
      <c r="H147" s="38">
        <v>75</v>
      </c>
      <c r="I147" s="81">
        <f t="shared" si="11"/>
        <v>75</v>
      </c>
      <c r="J147" s="144">
        <f>1+(MAX(Cena1)-I147)/(MAX(Cena1)-MIN(Cena1))*9</f>
        <v>-26.625502584721431</v>
      </c>
      <c r="K147" s="145">
        <f t="shared" si="12"/>
        <v>-21.300402067777146</v>
      </c>
      <c r="L147" s="145">
        <f>1+(D147-MIN(Otsr1))/(MAX(Otsr1)-MIN(Otsr1))*9</f>
        <v>9.8524590163934427</v>
      </c>
      <c r="M147" s="145">
        <f t="shared" si="13"/>
        <v>1.9704918032786887</v>
      </c>
      <c r="N147" s="145">
        <f t="shared" si="14"/>
        <v>-19.329910264498459</v>
      </c>
    </row>
    <row r="148" spans="1:127" s="55" customFormat="1" ht="19.5" thickBot="1" x14ac:dyDescent="0.35">
      <c r="A148" s="135"/>
      <c r="B148" s="33"/>
      <c r="C148" s="36" t="s">
        <v>58</v>
      </c>
      <c r="D148" s="36">
        <v>60</v>
      </c>
      <c r="E148" s="36" t="s">
        <v>540</v>
      </c>
      <c r="F148" s="37" t="s">
        <v>196</v>
      </c>
      <c r="G148" s="36">
        <v>74.75</v>
      </c>
      <c r="H148" s="38">
        <v>74.75</v>
      </c>
      <c r="I148" s="81">
        <f t="shared" si="11"/>
        <v>74.75</v>
      </c>
      <c r="J148" s="144">
        <f>1+(MAX(Cena1)-I148)/(MAX(Cena1)-MIN(Cena1))*9</f>
        <v>-26.496266513497993</v>
      </c>
      <c r="K148" s="145">
        <f t="shared" si="12"/>
        <v>-21.197013210798396</v>
      </c>
      <c r="L148" s="145">
        <f>1+(D148-MIN(Otsr1))/(MAX(Otsr1)-MIN(Otsr1))*9</f>
        <v>9.8524590163934427</v>
      </c>
      <c r="M148" s="145">
        <f t="shared" si="13"/>
        <v>1.9704918032786887</v>
      </c>
      <c r="N148" s="145">
        <f t="shared" si="14"/>
        <v>-19.226521407519709</v>
      </c>
    </row>
    <row r="149" spans="1:127" s="60" customFormat="1" ht="19.5" thickBot="1" x14ac:dyDescent="0.35">
      <c r="A149" s="136"/>
      <c r="B149" s="56"/>
      <c r="C149" s="57" t="s">
        <v>62</v>
      </c>
      <c r="D149" s="57">
        <v>60</v>
      </c>
      <c r="E149" s="57" t="s">
        <v>520</v>
      </c>
      <c r="F149" s="58" t="s">
        <v>196</v>
      </c>
      <c r="G149" s="57">
        <v>45</v>
      </c>
      <c r="H149" s="59">
        <v>44.7</v>
      </c>
      <c r="I149" s="82">
        <f t="shared" si="11"/>
        <v>44.7</v>
      </c>
      <c r="J149" s="144">
        <f>1+(MAX(Cena1)-I149)/(MAX(Cena1)-MIN(Cena1))*9</f>
        <v>-10.96209075244113</v>
      </c>
      <c r="K149" s="145">
        <f t="shared" si="12"/>
        <v>-8.7696726019529034</v>
      </c>
      <c r="L149" s="145">
        <f>1+(D149-MIN(Otsr1))/(MAX(Otsr1)-MIN(Otsr1))*9</f>
        <v>9.8524590163934427</v>
      </c>
      <c r="M149" s="145">
        <f t="shared" si="13"/>
        <v>1.9704918032786887</v>
      </c>
      <c r="N149" s="145">
        <f t="shared" si="14"/>
        <v>-6.7991807986742145</v>
      </c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  <c r="DR149" s="55"/>
      <c r="DS149" s="55"/>
      <c r="DT149" s="55"/>
      <c r="DU149" s="55"/>
      <c r="DV149" s="55"/>
      <c r="DW149" s="55"/>
    </row>
    <row r="150" spans="1:127" s="54" customFormat="1" ht="19.5" thickBot="1" x14ac:dyDescent="0.35">
      <c r="A150" s="134">
        <v>16</v>
      </c>
      <c r="B150" s="50"/>
      <c r="C150" s="99" t="s">
        <v>50</v>
      </c>
      <c r="D150" s="99">
        <v>60</v>
      </c>
      <c r="E150" s="99" t="s">
        <v>474</v>
      </c>
      <c r="F150" s="100" t="s">
        <v>196</v>
      </c>
      <c r="G150" s="99">
        <v>47</v>
      </c>
      <c r="H150" s="101">
        <v>44.65</v>
      </c>
      <c r="I150" s="102">
        <f t="shared" si="11"/>
        <v>44.65</v>
      </c>
      <c r="J150" s="144">
        <f>1+(MAX(Cena1)-I150)/(MAX(Cena1)-MIN(Cena1))*9</f>
        <v>-10.936243538196441</v>
      </c>
      <c r="K150" s="145">
        <f t="shared" si="12"/>
        <v>-8.7489948305571534</v>
      </c>
      <c r="L150" s="145">
        <f>1+(D150-MIN(Otsr1))/(MAX(Otsr1)-MIN(Otsr1))*9</f>
        <v>9.8524590163934427</v>
      </c>
      <c r="M150" s="145">
        <f t="shared" si="13"/>
        <v>1.9704918032786887</v>
      </c>
      <c r="N150" s="145">
        <f t="shared" si="14"/>
        <v>-6.7785030272784645</v>
      </c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  <c r="DR150" s="55"/>
      <c r="DS150" s="55"/>
      <c r="DT150" s="55"/>
      <c r="DU150" s="55"/>
      <c r="DV150" s="55"/>
      <c r="DW150" s="55"/>
    </row>
    <row r="151" spans="1:127" s="55" customFormat="1" ht="19.5" thickBot="1" x14ac:dyDescent="0.35">
      <c r="A151" s="135"/>
      <c r="B151" s="33"/>
      <c r="C151" s="36" t="s">
        <v>57</v>
      </c>
      <c r="D151" s="36">
        <v>60</v>
      </c>
      <c r="E151" s="36" t="s">
        <v>593</v>
      </c>
      <c r="F151" s="37" t="s">
        <v>196</v>
      </c>
      <c r="G151" s="36">
        <v>60</v>
      </c>
      <c r="H151" s="38">
        <v>45</v>
      </c>
      <c r="I151" s="81">
        <f t="shared" si="11"/>
        <v>45</v>
      </c>
      <c r="J151" s="144">
        <f>1+(MAX(Cena1)-I151)/(MAX(Cena1)-MIN(Cena1))*9</f>
        <v>-11.117174037909251</v>
      </c>
      <c r="K151" s="145">
        <f t="shared" si="12"/>
        <v>-8.8937392303274017</v>
      </c>
      <c r="L151" s="145">
        <f>1+(D151-MIN(Otsr1))/(MAX(Otsr1)-MIN(Otsr1))*9</f>
        <v>9.8524590163934427</v>
      </c>
      <c r="M151" s="145">
        <f t="shared" si="13"/>
        <v>1.9704918032786887</v>
      </c>
      <c r="N151" s="145">
        <f t="shared" si="14"/>
        <v>-6.9232474270487128</v>
      </c>
    </row>
    <row r="152" spans="1:127" s="55" customFormat="1" ht="19.5" thickBot="1" x14ac:dyDescent="0.35">
      <c r="A152" s="135"/>
      <c r="B152" s="33"/>
      <c r="C152" s="36" t="s">
        <v>58</v>
      </c>
      <c r="D152" s="36">
        <v>60</v>
      </c>
      <c r="E152" s="36" t="s">
        <v>541</v>
      </c>
      <c r="F152" s="37" t="s">
        <v>196</v>
      </c>
      <c r="G152" s="36">
        <v>49.13</v>
      </c>
      <c r="H152" s="38">
        <v>49.13</v>
      </c>
      <c r="I152" s="81">
        <f t="shared" si="11"/>
        <v>49.13</v>
      </c>
      <c r="J152" s="144">
        <f>1+(MAX(Cena1)-I152)/(MAX(Cena1)-MIN(Cena1))*9</f>
        <v>-13.252153934520395</v>
      </c>
      <c r="K152" s="145">
        <f t="shared" si="12"/>
        <v>-10.601723147616317</v>
      </c>
      <c r="L152" s="145">
        <f>1+(D152-MIN(Otsr1))/(MAX(Otsr1)-MIN(Otsr1))*9</f>
        <v>9.8524590163934427</v>
      </c>
      <c r="M152" s="145">
        <f t="shared" si="13"/>
        <v>1.9704918032786887</v>
      </c>
      <c r="N152" s="145">
        <f t="shared" si="14"/>
        <v>-8.6312313443376283</v>
      </c>
    </row>
    <row r="153" spans="1:127" s="60" customFormat="1" ht="19.5" thickBot="1" x14ac:dyDescent="0.35">
      <c r="A153" s="136"/>
      <c r="B153" s="56"/>
      <c r="C153" s="57" t="s">
        <v>60</v>
      </c>
      <c r="D153" s="57">
        <v>60</v>
      </c>
      <c r="E153" s="57" t="s">
        <v>540</v>
      </c>
      <c r="F153" s="58" t="s">
        <v>196</v>
      </c>
      <c r="G153" s="57">
        <v>80</v>
      </c>
      <c r="H153" s="59"/>
      <c r="I153" s="82">
        <v>80</v>
      </c>
      <c r="J153" s="144">
        <f>1+(MAX(Cena1)-I153)/(MAX(Cena1)-MIN(Cena1))*9</f>
        <v>-29.210224009190124</v>
      </c>
      <c r="K153" s="145">
        <f t="shared" si="12"/>
        <v>-23.3681792073521</v>
      </c>
      <c r="L153" s="145">
        <f>1+(D153-MIN(Otsr1))/(MAX(Otsr1)-MIN(Otsr1))*9</f>
        <v>9.8524590163934427</v>
      </c>
      <c r="M153" s="145">
        <f t="shared" si="13"/>
        <v>1.9704918032786887</v>
      </c>
      <c r="N153" s="145">
        <f t="shared" si="14"/>
        <v>-21.397687404073412</v>
      </c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  <c r="DR153" s="55"/>
      <c r="DS153" s="55"/>
      <c r="DT153" s="55"/>
      <c r="DU153" s="55"/>
      <c r="DV153" s="55"/>
      <c r="DW153" s="55"/>
    </row>
    <row r="154" spans="1:127" s="54" customFormat="1" ht="19.5" thickBot="1" x14ac:dyDescent="0.35">
      <c r="A154" s="134">
        <v>17</v>
      </c>
      <c r="B154" s="50"/>
      <c r="C154" s="51" t="s">
        <v>35</v>
      </c>
      <c r="D154" s="51">
        <v>60</v>
      </c>
      <c r="E154" s="51" t="s">
        <v>223</v>
      </c>
      <c r="F154" s="52" t="s">
        <v>196</v>
      </c>
      <c r="G154" s="51">
        <v>5.64</v>
      </c>
      <c r="H154" s="53"/>
      <c r="I154" s="80">
        <v>5.64</v>
      </c>
      <c r="J154" s="144">
        <f>1+(MAX(Cena1)-I154)/(MAX(Cena1)-MIN(Cena1))*9</f>
        <v>9.2297530155083294</v>
      </c>
      <c r="K154" s="145">
        <f t="shared" si="12"/>
        <v>7.3838024124066637</v>
      </c>
      <c r="L154" s="145">
        <f>1+(D154-MIN(Otsr1))/(MAX(Otsr1)-MIN(Otsr1))*9</f>
        <v>9.8524590163934427</v>
      </c>
      <c r="M154" s="145">
        <f t="shared" si="13"/>
        <v>1.9704918032786887</v>
      </c>
      <c r="N154" s="145">
        <f t="shared" si="14"/>
        <v>9.3542942156853517</v>
      </c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</row>
    <row r="155" spans="1:127" s="55" customFormat="1" ht="38.25" thickBot="1" x14ac:dyDescent="0.35">
      <c r="A155" s="135"/>
      <c r="B155" s="33"/>
      <c r="C155" s="36" t="s">
        <v>36</v>
      </c>
      <c r="D155" s="36">
        <v>60</v>
      </c>
      <c r="E155" s="36" t="s">
        <v>254</v>
      </c>
      <c r="F155" s="37" t="s">
        <v>196</v>
      </c>
      <c r="G155" s="36">
        <v>4.5</v>
      </c>
      <c r="H155" s="38">
        <v>3</v>
      </c>
      <c r="I155" s="81">
        <f t="shared" si="11"/>
        <v>3</v>
      </c>
      <c r="J155" s="144">
        <f>1+(MAX(Cena1)-I155)/(MAX(Cena1)-MIN(Cena1))*9</f>
        <v>10.594485927627803</v>
      </c>
      <c r="K155" s="145">
        <f t="shared" si="12"/>
        <v>8.4755887421022429</v>
      </c>
      <c r="L155" s="145">
        <f>1+(D155-MIN(Otsr1))/(MAX(Otsr1)-MIN(Otsr1))*9</f>
        <v>9.8524590163934427</v>
      </c>
      <c r="M155" s="145">
        <f t="shared" si="13"/>
        <v>1.9704918032786887</v>
      </c>
      <c r="N155" s="145">
        <f t="shared" si="14"/>
        <v>10.446080545380932</v>
      </c>
    </row>
    <row r="156" spans="1:127" s="55" customFormat="1" ht="19.5" thickBot="1" x14ac:dyDescent="0.35">
      <c r="A156" s="135"/>
      <c r="B156" s="33"/>
      <c r="C156" s="36" t="s">
        <v>40</v>
      </c>
      <c r="D156" s="36">
        <v>60</v>
      </c>
      <c r="E156" s="36" t="s">
        <v>313</v>
      </c>
      <c r="F156" s="37" t="s">
        <v>196</v>
      </c>
      <c r="G156" s="36">
        <v>9.84</v>
      </c>
      <c r="H156" s="38">
        <v>9.84</v>
      </c>
      <c r="I156" s="81">
        <f t="shared" si="11"/>
        <v>9.84</v>
      </c>
      <c r="J156" s="144">
        <f>1+(MAX(Cena1)-I156)/(MAX(Cena1)-MIN(Cena1))*9</f>
        <v>7.0585870189546238</v>
      </c>
      <c r="K156" s="145">
        <f t="shared" si="12"/>
        <v>5.6468696151636992</v>
      </c>
      <c r="L156" s="145">
        <f>1+(D156-MIN(Otsr1))/(MAX(Otsr1)-MIN(Otsr1))*9</f>
        <v>9.8524590163934427</v>
      </c>
      <c r="M156" s="145">
        <f t="shared" si="13"/>
        <v>1.9704918032786887</v>
      </c>
      <c r="N156" s="145">
        <f t="shared" si="14"/>
        <v>7.6173614184423881</v>
      </c>
    </row>
    <row r="157" spans="1:127" s="55" customFormat="1" ht="75.75" thickBot="1" x14ac:dyDescent="0.35">
      <c r="A157" s="135"/>
      <c r="B157" s="33"/>
      <c r="C157" s="36" t="s">
        <v>41</v>
      </c>
      <c r="D157" s="36">
        <v>60</v>
      </c>
      <c r="E157" s="36" t="s">
        <v>254</v>
      </c>
      <c r="F157" s="37" t="s">
        <v>196</v>
      </c>
      <c r="G157" s="36">
        <v>3.5</v>
      </c>
      <c r="H157" s="38"/>
      <c r="I157" s="81">
        <v>3.5</v>
      </c>
      <c r="J157" s="144">
        <f>1+(MAX(Cena1)-I157)/(MAX(Cena1)-MIN(Cena1))*9</f>
        <v>10.336013785180931</v>
      </c>
      <c r="K157" s="145">
        <f t="shared" si="12"/>
        <v>8.2688110281447447</v>
      </c>
      <c r="L157" s="145">
        <f>1+(D157-MIN(Otsr1))/(MAX(Otsr1)-MIN(Otsr1))*9</f>
        <v>9.8524590163934427</v>
      </c>
      <c r="M157" s="145">
        <f t="shared" si="13"/>
        <v>1.9704918032786887</v>
      </c>
      <c r="N157" s="145">
        <f t="shared" si="14"/>
        <v>10.239302831423434</v>
      </c>
    </row>
    <row r="158" spans="1:127" s="55" customFormat="1" ht="19.5" thickBot="1" x14ac:dyDescent="0.35">
      <c r="A158" s="135"/>
      <c r="B158" s="33"/>
      <c r="C158" s="103" t="s">
        <v>42</v>
      </c>
      <c r="D158" s="103">
        <v>40</v>
      </c>
      <c r="E158" s="103" t="s">
        <v>345</v>
      </c>
      <c r="F158" s="104" t="s">
        <v>196</v>
      </c>
      <c r="G158" s="103">
        <v>6.05</v>
      </c>
      <c r="H158" s="105">
        <v>2</v>
      </c>
      <c r="I158" s="106">
        <f t="shared" si="11"/>
        <v>2</v>
      </c>
      <c r="J158" s="144">
        <f>1+(MAX(Cena1)-I158)/(MAX(Cena1)-MIN(Cena1))*9</f>
        <v>11.111430212521542</v>
      </c>
      <c r="K158" s="145">
        <f t="shared" si="12"/>
        <v>8.889144170017234</v>
      </c>
      <c r="L158" s="145">
        <f>1+(D158-MIN(Otsr1))/(MAX(Otsr1)-MIN(Otsr1))*9</f>
        <v>6.9016393442622945</v>
      </c>
      <c r="M158" s="145">
        <f t="shared" si="13"/>
        <v>1.380327868852459</v>
      </c>
      <c r="N158" s="145">
        <f t="shared" si="14"/>
        <v>10.269472038869694</v>
      </c>
    </row>
    <row r="159" spans="1:127" s="55" customFormat="1" ht="19.5" thickBot="1" x14ac:dyDescent="0.35">
      <c r="A159" s="135"/>
      <c r="B159" s="33"/>
      <c r="C159" s="36" t="s">
        <v>47</v>
      </c>
      <c r="D159" s="36">
        <v>60</v>
      </c>
      <c r="E159" s="36" t="s">
        <v>421</v>
      </c>
      <c r="F159" s="37" t="s">
        <v>196</v>
      </c>
      <c r="G159" s="36">
        <v>8.92</v>
      </c>
      <c r="H159" s="38">
        <v>8</v>
      </c>
      <c r="I159" s="81">
        <f t="shared" si="11"/>
        <v>8</v>
      </c>
      <c r="J159" s="144">
        <f>1+(MAX(Cena1)-I159)/(MAX(Cena1)-MIN(Cena1))*9</f>
        <v>8.0097645031591043</v>
      </c>
      <c r="K159" s="145">
        <f t="shared" si="12"/>
        <v>6.4078116025272838</v>
      </c>
      <c r="L159" s="145">
        <f>1+(D159-MIN(Otsr1))/(MAX(Otsr1)-MIN(Otsr1))*9</f>
        <v>9.8524590163934427</v>
      </c>
      <c r="M159" s="145">
        <f t="shared" si="13"/>
        <v>1.9704918032786887</v>
      </c>
      <c r="N159" s="145">
        <f t="shared" si="14"/>
        <v>8.3783034058059727</v>
      </c>
    </row>
    <row r="160" spans="1:127" s="55" customFormat="1" ht="19.5" thickBot="1" x14ac:dyDescent="0.35">
      <c r="A160" s="135"/>
      <c r="B160" s="33"/>
      <c r="C160" s="36" t="s">
        <v>48</v>
      </c>
      <c r="D160" s="36">
        <v>60</v>
      </c>
      <c r="E160" s="36" t="s">
        <v>448</v>
      </c>
      <c r="F160" s="37" t="s">
        <v>196</v>
      </c>
      <c r="G160" s="36">
        <v>18</v>
      </c>
      <c r="H160" s="38">
        <v>5</v>
      </c>
      <c r="I160" s="81">
        <f t="shared" si="11"/>
        <v>5</v>
      </c>
      <c r="J160" s="144">
        <f>1+(MAX(Cena1)-I160)/(MAX(Cena1)-MIN(Cena1))*9</f>
        <v>9.5605973578403223</v>
      </c>
      <c r="K160" s="145">
        <f t="shared" si="12"/>
        <v>7.648477886272258</v>
      </c>
      <c r="L160" s="145">
        <f>1+(D160-MIN(Otsr1))/(MAX(Otsr1)-MIN(Otsr1))*9</f>
        <v>9.8524590163934427</v>
      </c>
      <c r="M160" s="145">
        <f t="shared" si="13"/>
        <v>1.9704918032786887</v>
      </c>
      <c r="N160" s="145">
        <f t="shared" si="14"/>
        <v>9.618969689550946</v>
      </c>
    </row>
    <row r="161" spans="1:127" s="55" customFormat="1" ht="19.5" thickBot="1" x14ac:dyDescent="0.35">
      <c r="A161" s="135"/>
      <c r="B161" s="33"/>
      <c r="C161" s="36" t="s">
        <v>50</v>
      </c>
      <c r="D161" s="36">
        <v>60</v>
      </c>
      <c r="E161" s="36" t="s">
        <v>475</v>
      </c>
      <c r="F161" s="37" t="s">
        <v>196</v>
      </c>
      <c r="G161" s="36">
        <v>3.65</v>
      </c>
      <c r="H161" s="38">
        <v>3</v>
      </c>
      <c r="I161" s="81">
        <f t="shared" si="11"/>
        <v>3</v>
      </c>
      <c r="J161" s="144">
        <f>1+(MAX(Cena1)-I161)/(MAX(Cena1)-MIN(Cena1))*9</f>
        <v>10.594485927627803</v>
      </c>
      <c r="K161" s="145">
        <f t="shared" si="12"/>
        <v>8.4755887421022429</v>
      </c>
      <c r="L161" s="145">
        <f>1+(D161-MIN(Otsr1))/(MAX(Otsr1)-MIN(Otsr1))*9</f>
        <v>9.8524590163934427</v>
      </c>
      <c r="M161" s="145">
        <f t="shared" si="13"/>
        <v>1.9704918032786887</v>
      </c>
      <c r="N161" s="145">
        <f t="shared" si="14"/>
        <v>10.446080545380932</v>
      </c>
    </row>
    <row r="162" spans="1:127" s="55" customFormat="1" ht="19.5" thickBot="1" x14ac:dyDescent="0.35">
      <c r="A162" s="135"/>
      <c r="B162" s="33"/>
      <c r="C162" s="36" t="s">
        <v>56</v>
      </c>
      <c r="D162" s="36">
        <v>6</v>
      </c>
      <c r="E162" s="36" t="s">
        <v>243</v>
      </c>
      <c r="F162" s="37" t="s">
        <v>196</v>
      </c>
      <c r="G162" s="36">
        <v>5.0999999999999996</v>
      </c>
      <c r="H162" s="38">
        <v>3.12</v>
      </c>
      <c r="I162" s="81">
        <f t="shared" si="11"/>
        <v>3.12</v>
      </c>
      <c r="J162" s="144">
        <f>1+(MAX(Cena1)-I162)/(MAX(Cena1)-MIN(Cena1))*9</f>
        <v>10.532452613440553</v>
      </c>
      <c r="K162" s="145">
        <f t="shared" si="12"/>
        <v>8.4259620907524422</v>
      </c>
      <c r="L162" s="145">
        <f>1+(D162-MIN(Otsr1))/(MAX(Otsr1)-MIN(Otsr1))*9</f>
        <v>1.8852459016393444</v>
      </c>
      <c r="M162" s="145">
        <f t="shared" si="13"/>
        <v>0.37704918032786888</v>
      </c>
      <c r="N162" s="145">
        <f t="shared" si="14"/>
        <v>8.8030112710803117</v>
      </c>
    </row>
    <row r="163" spans="1:127" s="60" customFormat="1" ht="19.5" thickBot="1" x14ac:dyDescent="0.35">
      <c r="A163" s="136"/>
      <c r="B163" s="56"/>
      <c r="C163" s="57" t="s">
        <v>57</v>
      </c>
      <c r="D163" s="57">
        <v>60</v>
      </c>
      <c r="E163" s="57" t="s">
        <v>594</v>
      </c>
      <c r="F163" s="58" t="s">
        <v>196</v>
      </c>
      <c r="G163" s="57">
        <v>16</v>
      </c>
      <c r="H163" s="59">
        <v>15</v>
      </c>
      <c r="I163" s="82">
        <f t="shared" ref="I163:I216" si="15">H163</f>
        <v>15</v>
      </c>
      <c r="J163" s="144">
        <f>1+(MAX(Cena1)-I163)/(MAX(Cena1)-MIN(Cena1))*9</f>
        <v>4.3911545089029289</v>
      </c>
      <c r="K163" s="145">
        <f t="shared" si="12"/>
        <v>3.5129236071223433</v>
      </c>
      <c r="L163" s="145">
        <f>1+(D163-MIN(Otsr1))/(MAX(Otsr1)-MIN(Otsr1))*9</f>
        <v>9.8524590163934427</v>
      </c>
      <c r="M163" s="145">
        <f t="shared" si="13"/>
        <v>1.9704918032786887</v>
      </c>
      <c r="N163" s="145">
        <f t="shared" si="14"/>
        <v>5.4834154104010322</v>
      </c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  <c r="DR163" s="55"/>
      <c r="DS163" s="55"/>
      <c r="DT163" s="55"/>
      <c r="DU163" s="55"/>
      <c r="DV163" s="55"/>
      <c r="DW163" s="55"/>
    </row>
    <row r="164" spans="1:127" s="54" customFormat="1" ht="19.5" thickBot="1" x14ac:dyDescent="0.35">
      <c r="A164" s="134">
        <v>18</v>
      </c>
      <c r="B164" s="50"/>
      <c r="C164" s="51" t="s">
        <v>35</v>
      </c>
      <c r="D164" s="51">
        <v>60</v>
      </c>
      <c r="E164" s="51" t="s">
        <v>224</v>
      </c>
      <c r="F164" s="52" t="s">
        <v>196</v>
      </c>
      <c r="G164" s="50">
        <v>3.89</v>
      </c>
      <c r="H164" s="53"/>
      <c r="I164" s="80">
        <v>3.89</v>
      </c>
      <c r="J164" s="144">
        <f>1+(MAX(Cena1)-I164)/(MAX(Cena1)-MIN(Cena1))*9</f>
        <v>10.134405514072373</v>
      </c>
      <c r="K164" s="145">
        <f t="shared" si="12"/>
        <v>8.1075244112578986</v>
      </c>
      <c r="L164" s="145">
        <f>1+(D164-MIN(Otsr1))/(MAX(Otsr1)-MIN(Otsr1))*9</f>
        <v>9.8524590163934427</v>
      </c>
      <c r="M164" s="145">
        <f t="shared" si="13"/>
        <v>1.9704918032786887</v>
      </c>
      <c r="N164" s="145">
        <f t="shared" si="14"/>
        <v>10.078016214536587</v>
      </c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  <c r="DR164" s="55"/>
      <c r="DS164" s="55"/>
      <c r="DT164" s="55"/>
      <c r="DU164" s="55"/>
      <c r="DV164" s="55"/>
      <c r="DW164" s="55"/>
    </row>
    <row r="165" spans="1:127" s="55" customFormat="1" ht="19.5" thickBot="1" x14ac:dyDescent="0.35">
      <c r="A165" s="135"/>
      <c r="B165" s="33"/>
      <c r="C165" s="36" t="s">
        <v>38</v>
      </c>
      <c r="D165" s="36">
        <v>61</v>
      </c>
      <c r="E165" s="36" t="s">
        <v>283</v>
      </c>
      <c r="F165" s="37" t="s">
        <v>196</v>
      </c>
      <c r="G165" s="33">
        <v>39.799999999999997</v>
      </c>
      <c r="H165" s="38">
        <v>39.799999999999997</v>
      </c>
      <c r="I165" s="81">
        <f t="shared" si="15"/>
        <v>39.799999999999997</v>
      </c>
      <c r="J165" s="144">
        <f>1+(MAX(Cena1)-I165)/(MAX(Cena1)-MIN(Cena1))*9</f>
        <v>-8.4290637564618045</v>
      </c>
      <c r="K165" s="145">
        <f t="shared" si="12"/>
        <v>-6.7432510051694443</v>
      </c>
      <c r="L165" s="145">
        <f>1+(D165-MIN(Otsr1))/(MAX(Otsr1)-MIN(Otsr1))*9</f>
        <v>10</v>
      </c>
      <c r="M165" s="145">
        <f t="shared" si="13"/>
        <v>2</v>
      </c>
      <c r="N165" s="145">
        <f t="shared" si="14"/>
        <v>-4.7432510051694443</v>
      </c>
    </row>
    <row r="166" spans="1:127" s="55" customFormat="1" ht="75.75" thickBot="1" x14ac:dyDescent="0.35">
      <c r="A166" s="135"/>
      <c r="B166" s="33"/>
      <c r="C166" s="147" t="s">
        <v>41</v>
      </c>
      <c r="D166" s="36">
        <v>60</v>
      </c>
      <c r="E166" s="36" t="s">
        <v>337</v>
      </c>
      <c r="F166" s="37" t="s">
        <v>196</v>
      </c>
      <c r="G166" s="33">
        <v>2.5</v>
      </c>
      <c r="H166" s="38"/>
      <c r="I166" s="81">
        <v>2.5</v>
      </c>
      <c r="J166" s="144">
        <f>1+(MAX(Cena1)-I166)/(MAX(Cena1)-MIN(Cena1))*9</f>
        <v>10.852958070074671</v>
      </c>
      <c r="K166" s="145">
        <f t="shared" si="12"/>
        <v>8.6823664560597376</v>
      </c>
      <c r="L166" s="145">
        <f>1+(D166-MIN(Otsr1))/(MAX(Otsr1)-MIN(Otsr1))*9</f>
        <v>9.8524590163934427</v>
      </c>
      <c r="M166" s="145">
        <f t="shared" si="13"/>
        <v>1.9704918032786887</v>
      </c>
      <c r="N166" s="145">
        <f t="shared" si="14"/>
        <v>10.652858259338426</v>
      </c>
    </row>
    <row r="167" spans="1:127" s="55" customFormat="1" ht="19.5" thickBot="1" x14ac:dyDescent="0.35">
      <c r="A167" s="135"/>
      <c r="B167" s="33"/>
      <c r="C167" s="103" t="s">
        <v>42</v>
      </c>
      <c r="D167" s="103">
        <v>40</v>
      </c>
      <c r="E167" s="103" t="s">
        <v>346</v>
      </c>
      <c r="F167" s="104" t="s">
        <v>196</v>
      </c>
      <c r="G167" s="113">
        <v>5.15</v>
      </c>
      <c r="H167" s="105">
        <v>1.33</v>
      </c>
      <c r="I167" s="106">
        <f t="shared" si="15"/>
        <v>1.33</v>
      </c>
      <c r="J167" s="144">
        <f>1+(MAX(Cena1)-I167)/(MAX(Cena1)-MIN(Cena1))*9</f>
        <v>11.457782883400345</v>
      </c>
      <c r="K167" s="145">
        <f t="shared" si="12"/>
        <v>9.1662263067202758</v>
      </c>
      <c r="L167" s="145">
        <f>1+(D167-MIN(Otsr1))/(MAX(Otsr1)-MIN(Otsr1))*9</f>
        <v>6.9016393442622945</v>
      </c>
      <c r="M167" s="145">
        <f t="shared" si="13"/>
        <v>1.380327868852459</v>
      </c>
      <c r="N167" s="145">
        <f t="shared" si="14"/>
        <v>10.546554175572735</v>
      </c>
    </row>
    <row r="168" spans="1:127" s="55" customFormat="1" ht="19.5" thickBot="1" x14ac:dyDescent="0.35">
      <c r="A168" s="135"/>
      <c r="B168" s="33"/>
      <c r="C168" s="36" t="s">
        <v>47</v>
      </c>
      <c r="D168" s="36">
        <v>60</v>
      </c>
      <c r="E168" s="36" t="s">
        <v>422</v>
      </c>
      <c r="F168" s="37" t="s">
        <v>196</v>
      </c>
      <c r="G168" s="33">
        <v>5.88</v>
      </c>
      <c r="H168" s="38">
        <v>5.6</v>
      </c>
      <c r="I168" s="81">
        <f t="shared" si="15"/>
        <v>5.6</v>
      </c>
      <c r="J168" s="144">
        <f>1+(MAX(Cena1)-I168)/(MAX(Cena1)-MIN(Cena1))*9</f>
        <v>9.2504307869040794</v>
      </c>
      <c r="K168" s="145">
        <f t="shared" si="12"/>
        <v>7.4003446295232642</v>
      </c>
      <c r="L168" s="145">
        <f>1+(D168-MIN(Otsr1))/(MAX(Otsr1)-MIN(Otsr1))*9</f>
        <v>9.8524590163934427</v>
      </c>
      <c r="M168" s="145">
        <f t="shared" si="13"/>
        <v>1.9704918032786887</v>
      </c>
      <c r="N168" s="145">
        <f t="shared" si="14"/>
        <v>9.3708364328019531</v>
      </c>
    </row>
    <row r="169" spans="1:127" s="55" customFormat="1" ht="19.5" thickBot="1" x14ac:dyDescent="0.35">
      <c r="A169" s="135"/>
      <c r="B169" s="33"/>
      <c r="C169" s="36" t="s">
        <v>50</v>
      </c>
      <c r="D169" s="36">
        <v>60</v>
      </c>
      <c r="E169" s="36" t="s">
        <v>475</v>
      </c>
      <c r="F169" s="37" t="s">
        <v>196</v>
      </c>
      <c r="G169" s="36">
        <v>3.65</v>
      </c>
      <c r="H169" s="38">
        <v>3.65</v>
      </c>
      <c r="I169" s="81">
        <f t="shared" si="15"/>
        <v>3.65</v>
      </c>
      <c r="J169" s="144">
        <f>1+(MAX(Cena1)-I169)/(MAX(Cena1)-MIN(Cena1))*9</f>
        <v>10.25847214244687</v>
      </c>
      <c r="K169" s="145">
        <f t="shared" si="12"/>
        <v>8.2067777139574964</v>
      </c>
      <c r="L169" s="145">
        <f>1+(D169-MIN(Otsr1))/(MAX(Otsr1)-MIN(Otsr1))*9</f>
        <v>9.8524590163934427</v>
      </c>
      <c r="M169" s="145">
        <f t="shared" si="13"/>
        <v>1.9704918032786887</v>
      </c>
      <c r="N169" s="145">
        <f t="shared" si="14"/>
        <v>10.177269517236185</v>
      </c>
    </row>
    <row r="170" spans="1:127" s="55" customFormat="1" ht="19.5" thickBot="1" x14ac:dyDescent="0.35">
      <c r="A170" s="135"/>
      <c r="B170" s="33"/>
      <c r="C170" s="36" t="s">
        <v>56</v>
      </c>
      <c r="D170" s="36">
        <v>60</v>
      </c>
      <c r="E170" s="36" t="s">
        <v>579</v>
      </c>
      <c r="F170" s="37" t="s">
        <v>196</v>
      </c>
      <c r="G170" s="33">
        <v>3.9</v>
      </c>
      <c r="H170" s="38">
        <v>2.2000000000000002</v>
      </c>
      <c r="I170" s="81">
        <f t="shared" si="15"/>
        <v>2.2000000000000002</v>
      </c>
      <c r="J170" s="144">
        <f>1+(MAX(Cena1)-I170)/(MAX(Cena1)-MIN(Cena1))*9</f>
        <v>11.008041355542794</v>
      </c>
      <c r="K170" s="145">
        <f t="shared" si="12"/>
        <v>8.8064330844342358</v>
      </c>
      <c r="L170" s="145">
        <f>1+(D170-MIN(Otsr1))/(MAX(Otsr1)-MIN(Otsr1))*9</f>
        <v>9.8524590163934427</v>
      </c>
      <c r="M170" s="145">
        <f t="shared" si="13"/>
        <v>1.9704918032786887</v>
      </c>
      <c r="N170" s="145">
        <f t="shared" si="14"/>
        <v>10.776924887712925</v>
      </c>
    </row>
    <row r="171" spans="1:127" s="55" customFormat="1" ht="19.5" thickBot="1" x14ac:dyDescent="0.35">
      <c r="A171" s="135"/>
      <c r="B171" s="33"/>
      <c r="C171" s="36" t="s">
        <v>57</v>
      </c>
      <c r="D171" s="36">
        <v>60</v>
      </c>
      <c r="E171" s="36" t="s">
        <v>595</v>
      </c>
      <c r="F171" s="37" t="s">
        <v>196</v>
      </c>
      <c r="G171" s="33">
        <v>12</v>
      </c>
      <c r="H171" s="38">
        <v>11</v>
      </c>
      <c r="I171" s="81">
        <f t="shared" si="15"/>
        <v>11</v>
      </c>
      <c r="J171" s="144">
        <f>1+(MAX(Cena1)-I171)/(MAX(Cena1)-MIN(Cena1))*9</f>
        <v>6.4589316484778863</v>
      </c>
      <c r="K171" s="145">
        <f t="shared" si="12"/>
        <v>5.1671453187823095</v>
      </c>
      <c r="L171" s="145">
        <f>1+(D171-MIN(Otsr1))/(MAX(Otsr1)-MIN(Otsr1))*9</f>
        <v>9.8524590163934427</v>
      </c>
      <c r="M171" s="145">
        <f t="shared" si="13"/>
        <v>1.9704918032786887</v>
      </c>
      <c r="N171" s="145">
        <f t="shared" si="14"/>
        <v>7.1376371220609984</v>
      </c>
    </row>
    <row r="172" spans="1:127" s="60" customFormat="1" ht="19.5" thickBot="1" x14ac:dyDescent="0.35">
      <c r="A172" s="136"/>
      <c r="B172" s="56"/>
      <c r="C172" s="57" t="s">
        <v>58</v>
      </c>
      <c r="D172" s="57">
        <v>60</v>
      </c>
      <c r="E172" s="57" t="s">
        <v>542</v>
      </c>
      <c r="F172" s="58" t="s">
        <v>196</v>
      </c>
      <c r="G172" s="56">
        <v>18.75</v>
      </c>
      <c r="H172" s="59">
        <v>18.75</v>
      </c>
      <c r="I172" s="82">
        <f t="shared" si="15"/>
        <v>18.75</v>
      </c>
      <c r="J172" s="144">
        <f>1+(MAX(Cena1)-I172)/(MAX(Cena1)-MIN(Cena1))*9</f>
        <v>2.4526134405514073</v>
      </c>
      <c r="K172" s="145">
        <f t="shared" si="12"/>
        <v>1.962090752441126</v>
      </c>
      <c r="L172" s="145">
        <f>1+(D172-MIN(Otsr1))/(MAX(Otsr1)-MIN(Otsr1))*9</f>
        <v>9.8524590163934427</v>
      </c>
      <c r="M172" s="145">
        <f t="shared" si="13"/>
        <v>1.9704918032786887</v>
      </c>
      <c r="N172" s="145">
        <f t="shared" si="14"/>
        <v>3.9325825557198146</v>
      </c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  <c r="DR172" s="55"/>
      <c r="DS172" s="55"/>
      <c r="DT172" s="55"/>
      <c r="DU172" s="55"/>
      <c r="DV172" s="55"/>
      <c r="DW172" s="55"/>
    </row>
    <row r="173" spans="1:127" s="54" customFormat="1" ht="19.5" thickBot="1" x14ac:dyDescent="0.35">
      <c r="A173" s="134">
        <v>19</v>
      </c>
      <c r="B173" s="50"/>
      <c r="C173" s="51" t="s">
        <v>34</v>
      </c>
      <c r="D173" s="51">
        <v>0</v>
      </c>
      <c r="E173" s="51" t="s">
        <v>657</v>
      </c>
      <c r="F173" s="52" t="s">
        <v>196</v>
      </c>
      <c r="G173" s="50">
        <v>39</v>
      </c>
      <c r="H173" s="53"/>
      <c r="I173" s="80">
        <v>390</v>
      </c>
      <c r="J173" s="144">
        <f>1+(MAX(Cena1)-I173)/(MAX(Cena1)-MIN(Cena1))*9</f>
        <v>-189.46295232624934</v>
      </c>
      <c r="K173" s="145">
        <f t="shared" si="12"/>
        <v>-151.57036186099947</v>
      </c>
      <c r="L173" s="145">
        <f>1+(D173-MIN(Otsr1))/(MAX(Otsr1)-MIN(Otsr1))*9</f>
        <v>1</v>
      </c>
      <c r="M173" s="145">
        <f t="shared" si="13"/>
        <v>0.2</v>
      </c>
      <c r="N173" s="145">
        <f t="shared" si="14"/>
        <v>-151.37036186099948</v>
      </c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  <c r="DR173" s="55"/>
      <c r="DS173" s="55"/>
      <c r="DT173" s="55"/>
      <c r="DU173" s="55"/>
      <c r="DV173" s="55"/>
      <c r="DW173" s="55"/>
    </row>
    <row r="174" spans="1:127" s="55" customFormat="1" ht="19.5" thickBot="1" x14ac:dyDescent="0.35">
      <c r="A174" s="135"/>
      <c r="B174" s="33"/>
      <c r="C174" s="36" t="s">
        <v>35</v>
      </c>
      <c r="D174" s="36">
        <v>60</v>
      </c>
      <c r="E174" s="36" t="s">
        <v>225</v>
      </c>
      <c r="F174" s="37" t="s">
        <v>226</v>
      </c>
      <c r="G174" s="33">
        <v>40.270000000000003</v>
      </c>
      <c r="H174" s="38"/>
      <c r="I174" s="81">
        <v>40.270000000000003</v>
      </c>
      <c r="J174" s="144">
        <f>1+(MAX(Cena1)-I174)/(MAX(Cena1)-MIN(Cena1))*9</f>
        <v>-8.6720275703618661</v>
      </c>
      <c r="K174" s="145">
        <f t="shared" si="12"/>
        <v>-6.9376220562894932</v>
      </c>
      <c r="L174" s="145">
        <f>1+(D174-MIN(Otsr1))/(MAX(Otsr1)-MIN(Otsr1))*9</f>
        <v>9.8524590163934427</v>
      </c>
      <c r="M174" s="145">
        <f t="shared" si="13"/>
        <v>1.9704918032786887</v>
      </c>
      <c r="N174" s="145">
        <f t="shared" si="14"/>
        <v>-4.9671302530108044</v>
      </c>
    </row>
    <row r="175" spans="1:127" s="55" customFormat="1" ht="19.5" thickBot="1" x14ac:dyDescent="0.35">
      <c r="A175" s="135"/>
      <c r="B175" s="33"/>
      <c r="C175" s="36" t="s">
        <v>40</v>
      </c>
      <c r="D175" s="36">
        <v>60</v>
      </c>
      <c r="E175" s="36" t="s">
        <v>527</v>
      </c>
      <c r="F175" s="37" t="s">
        <v>201</v>
      </c>
      <c r="G175" s="33">
        <v>47.04</v>
      </c>
      <c r="H175" s="38">
        <v>25</v>
      </c>
      <c r="I175" s="81">
        <f t="shared" si="15"/>
        <v>25</v>
      </c>
      <c r="J175" s="144">
        <f>1+(MAX(Cena1)-I175)/(MAX(Cena1)-MIN(Cena1))*9</f>
        <v>-0.77828834003446401</v>
      </c>
      <c r="K175" s="145">
        <f t="shared" si="12"/>
        <v>-0.62263067202757127</v>
      </c>
      <c r="L175" s="145">
        <f>1+(D175-MIN(Otsr1))/(MAX(Otsr1)-MIN(Otsr1))*9</f>
        <v>9.8524590163934427</v>
      </c>
      <c r="M175" s="145">
        <f t="shared" si="13"/>
        <v>1.9704918032786887</v>
      </c>
      <c r="N175" s="145">
        <f t="shared" si="14"/>
        <v>1.3478611312511175</v>
      </c>
    </row>
    <row r="176" spans="1:127" s="55" customFormat="1" ht="19.5" thickBot="1" x14ac:dyDescent="0.35">
      <c r="A176" s="135"/>
      <c r="B176" s="33"/>
      <c r="C176" s="36" t="s">
        <v>45</v>
      </c>
      <c r="D176" s="36">
        <v>30</v>
      </c>
      <c r="E176" s="36" t="s">
        <v>368</v>
      </c>
      <c r="F176" s="37" t="s">
        <v>201</v>
      </c>
      <c r="G176" s="33">
        <v>160</v>
      </c>
      <c r="H176" s="38"/>
      <c r="I176" s="81">
        <v>160</v>
      </c>
      <c r="J176" s="144">
        <f>1+(MAX(Cena1)-I176)/(MAX(Cena1)-MIN(Cena1))*9</f>
        <v>-70.565766800689275</v>
      </c>
      <c r="K176" s="145">
        <f t="shared" si="12"/>
        <v>-56.452613440551424</v>
      </c>
      <c r="L176" s="145">
        <f>1+(D176-MIN(Otsr1))/(MAX(Otsr1)-MIN(Otsr1))*9</f>
        <v>5.4262295081967213</v>
      </c>
      <c r="M176" s="145">
        <f t="shared" si="13"/>
        <v>1.0852459016393443</v>
      </c>
      <c r="N176" s="145">
        <f t="shared" si="14"/>
        <v>-55.367367538912077</v>
      </c>
    </row>
    <row r="177" spans="1:127" s="55" customFormat="1" ht="19.5" thickBot="1" x14ac:dyDescent="0.35">
      <c r="A177" s="135"/>
      <c r="B177" s="33"/>
      <c r="C177" s="103" t="s">
        <v>19</v>
      </c>
      <c r="D177" s="103">
        <v>60</v>
      </c>
      <c r="E177" s="103" t="s">
        <v>383</v>
      </c>
      <c r="F177" s="104" t="s">
        <v>205</v>
      </c>
      <c r="G177" s="113">
        <v>28.1</v>
      </c>
      <c r="H177" s="105">
        <v>19.600000000000001</v>
      </c>
      <c r="I177" s="106">
        <f t="shared" si="15"/>
        <v>19.600000000000001</v>
      </c>
      <c r="J177" s="144">
        <f>1+(MAX(Cena1)-I177)/(MAX(Cena1)-MIN(Cena1))*9</f>
        <v>2.0132107983917278</v>
      </c>
      <c r="K177" s="145">
        <f t="shared" si="12"/>
        <v>1.6105686387133824</v>
      </c>
      <c r="L177" s="145">
        <f>1+(D177-MIN(Otsr1))/(MAX(Otsr1)-MIN(Otsr1))*9</f>
        <v>9.8524590163934427</v>
      </c>
      <c r="M177" s="145">
        <f t="shared" si="13"/>
        <v>1.9704918032786887</v>
      </c>
      <c r="N177" s="145">
        <f t="shared" si="14"/>
        <v>3.5810604419920713</v>
      </c>
    </row>
    <row r="178" spans="1:127" s="55" customFormat="1" ht="19.5" thickBot="1" x14ac:dyDescent="0.35">
      <c r="A178" s="135"/>
      <c r="B178" s="33"/>
      <c r="C178" s="36" t="s">
        <v>46</v>
      </c>
      <c r="D178" s="36">
        <v>60</v>
      </c>
      <c r="E178" s="36" t="s">
        <v>395</v>
      </c>
      <c r="F178" s="37" t="s">
        <v>324</v>
      </c>
      <c r="G178" s="33">
        <v>27.8</v>
      </c>
      <c r="H178" s="38">
        <v>23</v>
      </c>
      <c r="I178" s="81">
        <v>46</v>
      </c>
      <c r="J178" s="144">
        <f>1+(MAX(Cena1)-I178)/(MAX(Cena1)-MIN(Cena1))*9</f>
        <v>-11.634118322802991</v>
      </c>
      <c r="K178" s="145">
        <f t="shared" si="12"/>
        <v>-9.3072946582423928</v>
      </c>
      <c r="L178" s="145">
        <f>1+(D178-MIN(Otsr1))/(MAX(Otsr1)-MIN(Otsr1))*9</f>
        <v>9.8524590163934427</v>
      </c>
      <c r="M178" s="145">
        <f t="shared" si="13"/>
        <v>1.9704918032786887</v>
      </c>
      <c r="N178" s="145">
        <f t="shared" si="14"/>
        <v>-7.3368028549637039</v>
      </c>
    </row>
    <row r="179" spans="1:127" s="55" customFormat="1" ht="19.5" thickBot="1" x14ac:dyDescent="0.35">
      <c r="A179" s="135"/>
      <c r="B179" s="33"/>
      <c r="C179" s="36" t="s">
        <v>48</v>
      </c>
      <c r="D179" s="36">
        <v>60</v>
      </c>
      <c r="E179" s="36" t="s">
        <v>449</v>
      </c>
      <c r="F179" s="37" t="s">
        <v>201</v>
      </c>
      <c r="G179" s="33">
        <v>55</v>
      </c>
      <c r="H179" s="38">
        <v>55</v>
      </c>
      <c r="I179" s="81">
        <f t="shared" si="15"/>
        <v>55</v>
      </c>
      <c r="J179" s="144">
        <f>1+(MAX(Cena1)-I179)/(MAX(Cena1)-MIN(Cena1))*9</f>
        <v>-16.286616886846641</v>
      </c>
      <c r="K179" s="145">
        <f t="shared" si="12"/>
        <v>-13.029293509477313</v>
      </c>
      <c r="L179" s="145">
        <f>1+(D179-MIN(Otsr1))/(MAX(Otsr1)-MIN(Otsr1))*9</f>
        <v>9.8524590163934427</v>
      </c>
      <c r="M179" s="145">
        <f t="shared" si="13"/>
        <v>1.9704918032786887</v>
      </c>
      <c r="N179" s="145">
        <f t="shared" si="14"/>
        <v>-11.058801706198624</v>
      </c>
    </row>
    <row r="180" spans="1:127" s="55" customFormat="1" ht="19.5" thickBot="1" x14ac:dyDescent="0.35">
      <c r="A180" s="135"/>
      <c r="B180" s="33"/>
      <c r="C180" s="36" t="s">
        <v>50</v>
      </c>
      <c r="D180" s="36">
        <v>60</v>
      </c>
      <c r="E180" s="36" t="s">
        <v>476</v>
      </c>
      <c r="F180" s="37" t="s">
        <v>201</v>
      </c>
      <c r="G180" s="33">
        <v>29</v>
      </c>
      <c r="H180" s="38">
        <v>24.65</v>
      </c>
      <c r="I180" s="81">
        <f t="shared" si="15"/>
        <v>24.65</v>
      </c>
      <c r="J180" s="144">
        <f>1+(MAX(Cena1)-I180)/(MAX(Cena1)-MIN(Cena1))*9</f>
        <v>-0.5973578403216544</v>
      </c>
      <c r="K180" s="145">
        <f t="shared" si="12"/>
        <v>-0.47788627225732355</v>
      </c>
      <c r="L180" s="145">
        <f>1+(D180-MIN(Otsr1))/(MAX(Otsr1)-MIN(Otsr1))*9</f>
        <v>9.8524590163934427</v>
      </c>
      <c r="M180" s="145">
        <f t="shared" si="13"/>
        <v>1.9704918032786887</v>
      </c>
      <c r="N180" s="145">
        <f t="shared" si="14"/>
        <v>1.4926055310213651</v>
      </c>
    </row>
    <row r="181" spans="1:127" s="60" customFormat="1" ht="19.5" thickBot="1" x14ac:dyDescent="0.35">
      <c r="A181" s="136"/>
      <c r="B181" s="56"/>
      <c r="C181" s="57" t="s">
        <v>57</v>
      </c>
      <c r="D181" s="57">
        <v>60</v>
      </c>
      <c r="E181" s="57" t="s">
        <v>596</v>
      </c>
      <c r="F181" s="58" t="s">
        <v>588</v>
      </c>
      <c r="G181" s="56">
        <v>600</v>
      </c>
      <c r="H181" s="59">
        <v>600</v>
      </c>
      <c r="I181" s="82">
        <f>600/5</f>
        <v>120</v>
      </c>
      <c r="J181" s="144">
        <f>1+(MAX(Cena1)-I181)/(MAX(Cena1)-MIN(Cena1))*9</f>
        <v>-49.887995404939694</v>
      </c>
      <c r="K181" s="145">
        <f t="shared" si="12"/>
        <v>-39.910396323951758</v>
      </c>
      <c r="L181" s="145">
        <f>1+(D181-MIN(Otsr1))/(MAX(Otsr1)-MIN(Otsr1))*9</f>
        <v>9.8524590163934427</v>
      </c>
      <c r="M181" s="145">
        <f t="shared" si="13"/>
        <v>1.9704918032786887</v>
      </c>
      <c r="N181" s="145">
        <f t="shared" si="14"/>
        <v>-37.939904520673068</v>
      </c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  <c r="DR181" s="55"/>
      <c r="DS181" s="55"/>
      <c r="DT181" s="55"/>
      <c r="DU181" s="55"/>
      <c r="DV181" s="55"/>
      <c r="DW181" s="55"/>
    </row>
    <row r="182" spans="1:127" s="54" customFormat="1" ht="19.5" thickBot="1" x14ac:dyDescent="0.35">
      <c r="A182" s="134">
        <v>20</v>
      </c>
      <c r="B182" s="50"/>
      <c r="C182" s="51" t="s">
        <v>32</v>
      </c>
      <c r="D182" s="51">
        <v>90</v>
      </c>
      <c r="E182" s="51" t="s">
        <v>199</v>
      </c>
      <c r="F182" s="52" t="s">
        <v>196</v>
      </c>
      <c r="G182" s="50">
        <v>35</v>
      </c>
      <c r="H182" s="53"/>
      <c r="I182" s="80">
        <v>35</v>
      </c>
      <c r="J182" s="144">
        <f>1+(MAX(Cena1)-I182)/(MAX(Cena1)-MIN(Cena1))*9</f>
        <v>-5.9477311889718578</v>
      </c>
      <c r="K182" s="145">
        <f t="shared" si="12"/>
        <v>-4.7581849511774861</v>
      </c>
      <c r="L182" s="145">
        <f>1+(D182-MIN(Otsr1))/(MAX(Otsr1)-MIN(Otsr1))*9</f>
        <v>14.278688524590164</v>
      </c>
      <c r="M182" s="145">
        <f t="shared" si="13"/>
        <v>2.8557377049180328</v>
      </c>
      <c r="N182" s="145">
        <f t="shared" si="14"/>
        <v>-1.9024472462594533</v>
      </c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  <c r="DR182" s="55"/>
      <c r="DS182" s="55"/>
      <c r="DT182" s="55"/>
      <c r="DU182" s="55"/>
      <c r="DV182" s="55"/>
      <c r="DW182" s="55"/>
    </row>
    <row r="183" spans="1:127" s="55" customFormat="1" ht="19.5" thickBot="1" x14ac:dyDescent="0.35">
      <c r="A183" s="135"/>
      <c r="B183" s="33"/>
      <c r="C183" s="36" t="s">
        <v>34</v>
      </c>
      <c r="D183" s="36">
        <v>0</v>
      </c>
      <c r="E183" s="36" t="s">
        <v>658</v>
      </c>
      <c r="F183" s="37" t="s">
        <v>196</v>
      </c>
      <c r="G183" s="33">
        <v>20</v>
      </c>
      <c r="H183" s="38"/>
      <c r="I183" s="81">
        <v>20</v>
      </c>
      <c r="J183" s="144">
        <f>1+(MAX(Cena1)-I183)/(MAX(Cena1)-MIN(Cena1))*9</f>
        <v>1.8064330844342327</v>
      </c>
      <c r="K183" s="145">
        <f t="shared" si="12"/>
        <v>1.4451464675473862</v>
      </c>
      <c r="L183" s="145">
        <f>1+(D183-MIN(Otsr1))/(MAX(Otsr1)-MIN(Otsr1))*9</f>
        <v>1</v>
      </c>
      <c r="M183" s="145">
        <f t="shared" si="13"/>
        <v>0.2</v>
      </c>
      <c r="N183" s="145">
        <f t="shared" si="14"/>
        <v>1.6451464675473861</v>
      </c>
    </row>
    <row r="184" spans="1:127" s="55" customFormat="1" ht="19.5" thickBot="1" x14ac:dyDescent="0.35">
      <c r="A184" s="135"/>
      <c r="B184" s="33"/>
      <c r="C184" s="77" t="s">
        <v>35</v>
      </c>
      <c r="D184" s="77">
        <v>60</v>
      </c>
      <c r="E184" s="40" t="s">
        <v>666</v>
      </c>
      <c r="F184" s="41" t="s">
        <v>205</v>
      </c>
      <c r="G184" s="75">
        <v>26.31</v>
      </c>
      <c r="H184" s="76"/>
      <c r="I184" s="85"/>
      <c r="J184" s="144">
        <f>1+(MAX(Cena1)-I184)/(MAX(Cena1)-MIN(Cena1))*9</f>
        <v>12.145318782309019</v>
      </c>
      <c r="K184" s="145">
        <f t="shared" si="12"/>
        <v>9.7162550258472162</v>
      </c>
      <c r="L184" s="145">
        <f>1+(D184-MIN(Otsr1))/(MAX(Otsr1)-MIN(Otsr1))*9</f>
        <v>9.8524590163934427</v>
      </c>
      <c r="M184" s="145">
        <f t="shared" si="13"/>
        <v>1.9704918032786887</v>
      </c>
      <c r="N184" s="145">
        <f t="shared" si="14"/>
        <v>11.686746829125905</v>
      </c>
    </row>
    <row r="185" spans="1:127" s="55" customFormat="1" ht="38.25" thickBot="1" x14ac:dyDescent="0.35">
      <c r="A185" s="135"/>
      <c r="B185" s="33"/>
      <c r="C185" s="103" t="s">
        <v>36</v>
      </c>
      <c r="D185" s="103">
        <v>60</v>
      </c>
      <c r="E185" s="103" t="s">
        <v>255</v>
      </c>
      <c r="F185" s="104" t="s">
        <v>196</v>
      </c>
      <c r="G185" s="113">
        <v>15.9</v>
      </c>
      <c r="H185" s="105">
        <v>11</v>
      </c>
      <c r="I185" s="106">
        <f t="shared" si="15"/>
        <v>11</v>
      </c>
      <c r="J185" s="144">
        <f>1+(MAX(Cena1)-I185)/(MAX(Cena1)-MIN(Cena1))*9</f>
        <v>6.4589316484778863</v>
      </c>
      <c r="K185" s="145">
        <f t="shared" si="12"/>
        <v>5.1671453187823095</v>
      </c>
      <c r="L185" s="145">
        <f>1+(D185-MIN(Otsr1))/(MAX(Otsr1)-MIN(Otsr1))*9</f>
        <v>9.8524590163934427</v>
      </c>
      <c r="M185" s="145">
        <f t="shared" si="13"/>
        <v>1.9704918032786887</v>
      </c>
      <c r="N185" s="145">
        <f t="shared" si="14"/>
        <v>7.1376371220609984</v>
      </c>
    </row>
    <row r="186" spans="1:127" s="55" customFormat="1" ht="19.5" thickBot="1" x14ac:dyDescent="0.35">
      <c r="A186" s="135"/>
      <c r="B186" s="33"/>
      <c r="C186" s="36" t="s">
        <v>38</v>
      </c>
      <c r="D186" s="36">
        <v>61</v>
      </c>
      <c r="E186" s="36" t="s">
        <v>284</v>
      </c>
      <c r="F186" s="37" t="s">
        <v>196</v>
      </c>
      <c r="G186" s="33">
        <v>24.9</v>
      </c>
      <c r="H186" s="38">
        <v>21</v>
      </c>
      <c r="I186" s="81">
        <f t="shared" si="15"/>
        <v>21</v>
      </c>
      <c r="J186" s="144">
        <f>1+(MAX(Cena1)-I186)/(MAX(Cena1)-MIN(Cena1))*9</f>
        <v>1.2894887995404933</v>
      </c>
      <c r="K186" s="145">
        <f t="shared" si="12"/>
        <v>1.0315910396323946</v>
      </c>
      <c r="L186" s="145">
        <f>1+(D186-MIN(Otsr1))/(MAX(Otsr1)-MIN(Otsr1))*9</f>
        <v>10</v>
      </c>
      <c r="M186" s="145">
        <f t="shared" si="13"/>
        <v>2</v>
      </c>
      <c r="N186" s="145">
        <f t="shared" si="14"/>
        <v>3.0315910396323948</v>
      </c>
    </row>
    <row r="187" spans="1:127" s="55" customFormat="1" ht="19.5" thickBot="1" x14ac:dyDescent="0.35">
      <c r="A187" s="135"/>
      <c r="B187" s="33"/>
      <c r="C187" s="36" t="s">
        <v>38</v>
      </c>
      <c r="D187" s="36">
        <v>61</v>
      </c>
      <c r="E187" s="36" t="s">
        <v>285</v>
      </c>
      <c r="F187" s="37" t="s">
        <v>196</v>
      </c>
      <c r="G187" s="33">
        <v>130</v>
      </c>
      <c r="H187" s="38">
        <v>130</v>
      </c>
      <c r="I187" s="81">
        <f t="shared" si="15"/>
        <v>130</v>
      </c>
      <c r="J187" s="144">
        <f>1+(MAX(Cena1)-I187)/(MAX(Cena1)-MIN(Cena1))*9</f>
        <v>-55.057438253877095</v>
      </c>
      <c r="K187" s="145">
        <f t="shared" si="12"/>
        <v>-44.04595060310168</v>
      </c>
      <c r="L187" s="145">
        <f>1+(D187-MIN(Otsr1))/(MAX(Otsr1)-MIN(Otsr1))*9</f>
        <v>10</v>
      </c>
      <c r="M187" s="145">
        <f t="shared" si="13"/>
        <v>2</v>
      </c>
      <c r="N187" s="145">
        <f t="shared" si="14"/>
        <v>-42.04595060310168</v>
      </c>
    </row>
    <row r="188" spans="1:127" s="55" customFormat="1" ht="19.5" thickBot="1" x14ac:dyDescent="0.35">
      <c r="A188" s="135"/>
      <c r="B188" s="33"/>
      <c r="C188" s="36" t="s">
        <v>18</v>
      </c>
      <c r="D188" s="36">
        <v>60</v>
      </c>
      <c r="E188" s="36" t="s">
        <v>297</v>
      </c>
      <c r="F188" s="37" t="s">
        <v>196</v>
      </c>
      <c r="G188" s="33">
        <v>28.9</v>
      </c>
      <c r="H188" s="38"/>
      <c r="I188" s="81">
        <v>28.9</v>
      </c>
      <c r="J188" s="144">
        <f>1+(MAX(Cena1)-I188)/(MAX(Cena1)-MIN(Cena1))*9</f>
        <v>-2.7943710511200468</v>
      </c>
      <c r="K188" s="145">
        <f t="shared" si="12"/>
        <v>-2.2354968408960376</v>
      </c>
      <c r="L188" s="145">
        <f>1+(D188-MIN(Otsr1))/(MAX(Otsr1)-MIN(Otsr1))*9</f>
        <v>9.8524590163934427</v>
      </c>
      <c r="M188" s="145">
        <f t="shared" si="13"/>
        <v>1.9704918032786887</v>
      </c>
      <c r="N188" s="145">
        <f t="shared" si="14"/>
        <v>-0.26500503761734895</v>
      </c>
    </row>
    <row r="189" spans="1:127" s="55" customFormat="1" ht="19.5" thickBot="1" x14ac:dyDescent="0.35">
      <c r="A189" s="135"/>
      <c r="B189" s="33"/>
      <c r="C189" s="36" t="s">
        <v>40</v>
      </c>
      <c r="D189" s="36">
        <v>60</v>
      </c>
      <c r="E189" s="36" t="s">
        <v>314</v>
      </c>
      <c r="F189" s="37" t="s">
        <v>196</v>
      </c>
      <c r="G189" s="33">
        <v>23.52</v>
      </c>
      <c r="H189" s="38">
        <v>15</v>
      </c>
      <c r="I189" s="81">
        <f t="shared" si="15"/>
        <v>15</v>
      </c>
      <c r="J189" s="144">
        <f>1+(MAX(Cena1)-I189)/(MAX(Cena1)-MIN(Cena1))*9</f>
        <v>4.3911545089029289</v>
      </c>
      <c r="K189" s="145">
        <f t="shared" si="12"/>
        <v>3.5129236071223433</v>
      </c>
      <c r="L189" s="145">
        <f>1+(D189-MIN(Otsr1))/(MAX(Otsr1)-MIN(Otsr1))*9</f>
        <v>9.8524590163934427</v>
      </c>
      <c r="M189" s="145">
        <f t="shared" si="13"/>
        <v>1.9704918032786887</v>
      </c>
      <c r="N189" s="145">
        <f t="shared" si="14"/>
        <v>5.4834154104010322</v>
      </c>
    </row>
    <row r="190" spans="1:127" s="55" customFormat="1" ht="19.5" thickBot="1" x14ac:dyDescent="0.35">
      <c r="A190" s="135"/>
      <c r="B190" s="33"/>
      <c r="C190" s="40" t="s">
        <v>42</v>
      </c>
      <c r="D190" s="40">
        <v>40</v>
      </c>
      <c r="E190" s="40" t="s">
        <v>347</v>
      </c>
      <c r="F190" s="41" t="s">
        <v>348</v>
      </c>
      <c r="G190" s="75">
        <v>25.75</v>
      </c>
      <c r="H190" s="76"/>
      <c r="I190" s="85"/>
      <c r="J190" s="144">
        <f>1+(MAX(Cena1)-I190)/(MAX(Cena1)-MIN(Cena1))*9</f>
        <v>12.145318782309019</v>
      </c>
      <c r="K190" s="145">
        <f t="shared" si="12"/>
        <v>9.7162550258472162</v>
      </c>
      <c r="L190" s="145">
        <f>1+(D190-MIN(Otsr1))/(MAX(Otsr1)-MIN(Otsr1))*9</f>
        <v>6.9016393442622945</v>
      </c>
      <c r="M190" s="145">
        <f t="shared" si="13"/>
        <v>1.380327868852459</v>
      </c>
      <c r="N190" s="145">
        <f t="shared" si="14"/>
        <v>11.096582894699676</v>
      </c>
    </row>
    <row r="191" spans="1:127" s="55" customFormat="1" ht="19.5" thickBot="1" x14ac:dyDescent="0.35">
      <c r="A191" s="135"/>
      <c r="B191" s="33"/>
      <c r="C191" s="36" t="s">
        <v>46</v>
      </c>
      <c r="D191" s="36">
        <v>60</v>
      </c>
      <c r="E191" s="36" t="s">
        <v>396</v>
      </c>
      <c r="F191" s="37" t="s">
        <v>196</v>
      </c>
      <c r="G191" s="39">
        <v>61.2</v>
      </c>
      <c r="H191" s="38">
        <v>61.2</v>
      </c>
      <c r="I191" s="81">
        <f t="shared" si="15"/>
        <v>61.2</v>
      </c>
      <c r="J191" s="144">
        <f>1+(MAX(Cena1)-I191)/(MAX(Cena1)-MIN(Cena1))*9</f>
        <v>-19.491671453187827</v>
      </c>
      <c r="K191" s="145">
        <f t="shared" si="12"/>
        <v>-15.593337162550263</v>
      </c>
      <c r="L191" s="145">
        <f>1+(D191-MIN(Otsr1))/(MAX(Otsr1)-MIN(Otsr1))*9</f>
        <v>9.8524590163934427</v>
      </c>
      <c r="M191" s="145">
        <f t="shared" si="13"/>
        <v>1.9704918032786887</v>
      </c>
      <c r="N191" s="145">
        <f t="shared" si="14"/>
        <v>-13.622845359271574</v>
      </c>
    </row>
    <row r="192" spans="1:127" s="55" customFormat="1" ht="19.5" thickBot="1" x14ac:dyDescent="0.35">
      <c r="A192" s="135"/>
      <c r="B192" s="33"/>
      <c r="C192" s="36" t="s">
        <v>46</v>
      </c>
      <c r="D192" s="36">
        <v>60</v>
      </c>
      <c r="E192" s="36" t="s">
        <v>397</v>
      </c>
      <c r="F192" s="37" t="s">
        <v>196</v>
      </c>
      <c r="G192" s="39">
        <v>48.7</v>
      </c>
      <c r="H192" s="38">
        <v>48.7</v>
      </c>
      <c r="I192" s="81">
        <f t="shared" si="15"/>
        <v>48.7</v>
      </c>
      <c r="J192" s="144">
        <f>1+(MAX(Cena1)-I192)/(MAX(Cena1)-MIN(Cena1))*9</f>
        <v>-13.029867892016087</v>
      </c>
      <c r="K192" s="145">
        <f t="shared" si="12"/>
        <v>-10.42389431361287</v>
      </c>
      <c r="L192" s="145">
        <f>1+(D192-MIN(Otsr1))/(MAX(Otsr1)-MIN(Otsr1))*9</f>
        <v>9.8524590163934427</v>
      </c>
      <c r="M192" s="145">
        <f t="shared" si="13"/>
        <v>1.9704918032786887</v>
      </c>
      <c r="N192" s="145">
        <f t="shared" si="14"/>
        <v>-8.4534025103341808</v>
      </c>
    </row>
    <row r="193" spans="1:127" s="55" customFormat="1" ht="19.5" thickBot="1" x14ac:dyDescent="0.35">
      <c r="A193" s="135"/>
      <c r="B193" s="33"/>
      <c r="C193" s="36" t="s">
        <v>46</v>
      </c>
      <c r="D193" s="36">
        <v>60</v>
      </c>
      <c r="E193" s="36" t="s">
        <v>398</v>
      </c>
      <c r="F193" s="37" t="s">
        <v>196</v>
      </c>
      <c r="G193" s="39">
        <v>35.5</v>
      </c>
      <c r="H193" s="38">
        <v>35.5</v>
      </c>
      <c r="I193" s="81">
        <f t="shared" si="15"/>
        <v>35.5</v>
      </c>
      <c r="J193" s="144">
        <f>1+(MAX(Cena1)-I193)/(MAX(Cena1)-MIN(Cena1))*9</f>
        <v>-6.2062033314187266</v>
      </c>
      <c r="K193" s="145">
        <f t="shared" si="12"/>
        <v>-4.9649626651349816</v>
      </c>
      <c r="L193" s="145">
        <f>1+(D193-MIN(Otsr1))/(MAX(Otsr1)-MIN(Otsr1))*9</f>
        <v>9.8524590163934427</v>
      </c>
      <c r="M193" s="145">
        <f t="shared" si="13"/>
        <v>1.9704918032786887</v>
      </c>
      <c r="N193" s="145">
        <f t="shared" si="14"/>
        <v>-2.9944708618562927</v>
      </c>
    </row>
    <row r="194" spans="1:127" s="55" customFormat="1" ht="19.5" thickBot="1" x14ac:dyDescent="0.35">
      <c r="A194" s="135"/>
      <c r="B194" s="33"/>
      <c r="C194" s="36" t="s">
        <v>47</v>
      </c>
      <c r="D194" s="36">
        <v>60</v>
      </c>
      <c r="E194" s="36" t="s">
        <v>396</v>
      </c>
      <c r="F194" s="37" t="s">
        <v>196</v>
      </c>
      <c r="G194" s="39">
        <v>68.739999999999995</v>
      </c>
      <c r="H194" s="38">
        <v>65</v>
      </c>
      <c r="I194" s="81">
        <f t="shared" si="15"/>
        <v>65</v>
      </c>
      <c r="J194" s="144">
        <f>1+(MAX(Cena1)-I194)/(MAX(Cena1)-MIN(Cena1))*9</f>
        <v>-21.456059735784034</v>
      </c>
      <c r="K194" s="145">
        <f t="shared" si="12"/>
        <v>-17.164847788627227</v>
      </c>
      <c r="L194" s="145">
        <f>1+(D194-MIN(Otsr1))/(MAX(Otsr1)-MIN(Otsr1))*9</f>
        <v>9.8524590163934427</v>
      </c>
      <c r="M194" s="145">
        <f t="shared" si="13"/>
        <v>1.9704918032786887</v>
      </c>
      <c r="N194" s="145">
        <f t="shared" si="14"/>
        <v>-15.194355985348539</v>
      </c>
    </row>
    <row r="195" spans="1:127" s="55" customFormat="1" ht="19.5" thickBot="1" x14ac:dyDescent="0.35">
      <c r="A195" s="135"/>
      <c r="B195" s="33"/>
      <c r="C195" s="36" t="s">
        <v>47</v>
      </c>
      <c r="D195" s="36">
        <v>60</v>
      </c>
      <c r="E195" s="36" t="s">
        <v>423</v>
      </c>
      <c r="F195" s="37" t="s">
        <v>196</v>
      </c>
      <c r="G195" s="39">
        <v>54.8</v>
      </c>
      <c r="H195" s="38">
        <v>53</v>
      </c>
      <c r="I195" s="81">
        <f t="shared" si="15"/>
        <v>53</v>
      </c>
      <c r="J195" s="144">
        <f>1+(MAX(Cena1)-I195)/(MAX(Cena1)-MIN(Cena1))*9</f>
        <v>-15.252728317059166</v>
      </c>
      <c r="K195" s="145">
        <f t="shared" ref="K195:K258" si="16">J195*0.8</f>
        <v>-12.202182653647334</v>
      </c>
      <c r="L195" s="145">
        <f>1+(D195-MIN(Otsr1))/(MAX(Otsr1)-MIN(Otsr1))*9</f>
        <v>9.8524590163934427</v>
      </c>
      <c r="M195" s="145">
        <f t="shared" ref="M195:M258" si="17">L195*0.2</f>
        <v>1.9704918032786887</v>
      </c>
      <c r="N195" s="145">
        <f t="shared" si="14"/>
        <v>-10.231690850368645</v>
      </c>
    </row>
    <row r="196" spans="1:127" s="55" customFormat="1" ht="19.5" thickBot="1" x14ac:dyDescent="0.35">
      <c r="A196" s="135"/>
      <c r="B196" s="33"/>
      <c r="C196" s="36" t="s">
        <v>50</v>
      </c>
      <c r="D196" s="36">
        <v>60</v>
      </c>
      <c r="E196" s="36" t="s">
        <v>477</v>
      </c>
      <c r="F196" s="37" t="s">
        <v>196</v>
      </c>
      <c r="G196" s="33">
        <v>19.899999999999999</v>
      </c>
      <c r="H196" s="38">
        <v>19.899999999999999</v>
      </c>
      <c r="I196" s="81">
        <f t="shared" si="15"/>
        <v>19.899999999999999</v>
      </c>
      <c r="J196" s="144">
        <f>1+(MAX(Cena1)-I196)/(MAX(Cena1)-MIN(Cena1))*9</f>
        <v>1.8581275129236072</v>
      </c>
      <c r="K196" s="145">
        <f t="shared" si="16"/>
        <v>1.486502010338886</v>
      </c>
      <c r="L196" s="145">
        <f>1+(D196-MIN(Otsr1))/(MAX(Otsr1)-MIN(Otsr1))*9</f>
        <v>9.8524590163934427</v>
      </c>
      <c r="M196" s="145">
        <f t="shared" si="17"/>
        <v>1.9704918032786887</v>
      </c>
      <c r="N196" s="145">
        <f t="shared" si="14"/>
        <v>3.4569938136175749</v>
      </c>
    </row>
    <row r="197" spans="1:127" s="55" customFormat="1" ht="38.25" thickBot="1" x14ac:dyDescent="0.35">
      <c r="A197" s="135"/>
      <c r="B197" s="33"/>
      <c r="C197" s="36" t="s">
        <v>52</v>
      </c>
      <c r="D197" s="36">
        <v>60</v>
      </c>
      <c r="E197" s="36" t="s">
        <v>477</v>
      </c>
      <c r="F197" s="37" t="s">
        <v>196</v>
      </c>
      <c r="G197" s="33">
        <v>25.3</v>
      </c>
      <c r="H197" s="38"/>
      <c r="I197" s="81">
        <v>25.3</v>
      </c>
      <c r="J197" s="144">
        <f>1+(MAX(Cena1)-I197)/(MAX(Cena1)-MIN(Cena1))*9</f>
        <v>-0.93337162550258612</v>
      </c>
      <c r="K197" s="145">
        <f t="shared" si="16"/>
        <v>-0.74669730040206894</v>
      </c>
      <c r="L197" s="145">
        <f>1+(D197-MIN(Otsr1))/(MAX(Otsr1)-MIN(Otsr1))*9</f>
        <v>9.8524590163934427</v>
      </c>
      <c r="M197" s="145">
        <f t="shared" si="17"/>
        <v>1.9704918032786887</v>
      </c>
      <c r="N197" s="145">
        <f t="shared" si="14"/>
        <v>1.2237945028766197</v>
      </c>
    </row>
    <row r="198" spans="1:127" s="55" customFormat="1" ht="38.25" thickBot="1" x14ac:dyDescent="0.35">
      <c r="A198" s="135"/>
      <c r="B198" s="33"/>
      <c r="C198" s="36" t="s">
        <v>52</v>
      </c>
      <c r="D198" s="36">
        <v>60</v>
      </c>
      <c r="E198" s="36" t="s">
        <v>511</v>
      </c>
      <c r="F198" s="37" t="s">
        <v>196</v>
      </c>
      <c r="G198" s="33">
        <v>34.5</v>
      </c>
      <c r="H198" s="38"/>
      <c r="I198" s="81">
        <v>34.5</v>
      </c>
      <c r="J198" s="144">
        <f>1+(MAX(Cena1)-I198)/(MAX(Cena1)-MIN(Cena1))*9</f>
        <v>-5.6892590465249882</v>
      </c>
      <c r="K198" s="145">
        <f t="shared" si="16"/>
        <v>-4.5514072372199905</v>
      </c>
      <c r="L198" s="145">
        <f>1+(D198-MIN(Otsr1))/(MAX(Otsr1)-MIN(Otsr1))*9</f>
        <v>9.8524590163934427</v>
      </c>
      <c r="M198" s="145">
        <f t="shared" si="17"/>
        <v>1.9704918032786887</v>
      </c>
      <c r="N198" s="145">
        <f t="shared" si="14"/>
        <v>-2.5809154339413016</v>
      </c>
    </row>
    <row r="199" spans="1:127" s="55" customFormat="1" ht="19.5" thickBot="1" x14ac:dyDescent="0.35">
      <c r="A199" s="135"/>
      <c r="B199" s="33"/>
      <c r="C199" s="36" t="s">
        <v>56</v>
      </c>
      <c r="D199" s="36">
        <v>60</v>
      </c>
      <c r="E199" s="36" t="s">
        <v>580</v>
      </c>
      <c r="F199" s="37" t="s">
        <v>196</v>
      </c>
      <c r="G199" s="33">
        <v>19</v>
      </c>
      <c r="H199" s="38">
        <v>11.5</v>
      </c>
      <c r="I199" s="81">
        <f t="shared" si="15"/>
        <v>11.5</v>
      </c>
      <c r="J199" s="144">
        <f>1+(MAX(Cena1)-I199)/(MAX(Cena1)-MIN(Cena1))*9</f>
        <v>6.2004595060310166</v>
      </c>
      <c r="K199" s="145">
        <f t="shared" si="16"/>
        <v>4.960367604824814</v>
      </c>
      <c r="L199" s="145">
        <f>1+(D199-MIN(Otsr1))/(MAX(Otsr1)-MIN(Otsr1))*9</f>
        <v>9.8524590163934427</v>
      </c>
      <c r="M199" s="145">
        <f t="shared" si="17"/>
        <v>1.9704918032786887</v>
      </c>
      <c r="N199" s="145">
        <f t="shared" si="14"/>
        <v>6.9308594081035029</v>
      </c>
    </row>
    <row r="200" spans="1:127" s="55" customFormat="1" ht="19.5" thickBot="1" x14ac:dyDescent="0.35">
      <c r="A200" s="135"/>
      <c r="B200" s="33"/>
      <c r="C200" s="36" t="s">
        <v>57</v>
      </c>
      <c r="D200" s="36">
        <v>60</v>
      </c>
      <c r="E200" s="36" t="s">
        <v>597</v>
      </c>
      <c r="F200" s="37" t="s">
        <v>196</v>
      </c>
      <c r="G200" s="33">
        <v>20</v>
      </c>
      <c r="H200" s="38">
        <v>13</v>
      </c>
      <c r="I200" s="81">
        <f t="shared" si="15"/>
        <v>13</v>
      </c>
      <c r="J200" s="144">
        <f>1+(MAX(Cena1)-I200)/(MAX(Cena1)-MIN(Cena1))*9</f>
        <v>5.4250430786904085</v>
      </c>
      <c r="K200" s="145">
        <f t="shared" si="16"/>
        <v>4.3400344629523273</v>
      </c>
      <c r="L200" s="145">
        <f>1+(D200-MIN(Otsr1))/(MAX(Otsr1)-MIN(Otsr1))*9</f>
        <v>9.8524590163934427</v>
      </c>
      <c r="M200" s="145">
        <f t="shared" si="17"/>
        <v>1.9704918032786887</v>
      </c>
      <c r="N200" s="145">
        <f t="shared" si="14"/>
        <v>6.3105262662310162</v>
      </c>
    </row>
    <row r="201" spans="1:127" s="60" customFormat="1" ht="19.5" thickBot="1" x14ac:dyDescent="0.35">
      <c r="A201" s="136"/>
      <c r="B201" s="56"/>
      <c r="C201" s="57" t="s">
        <v>60</v>
      </c>
      <c r="D201" s="57">
        <v>60</v>
      </c>
      <c r="E201" s="57" t="s">
        <v>636</v>
      </c>
      <c r="F201" s="58" t="s">
        <v>196</v>
      </c>
      <c r="G201" s="66">
        <v>18.5</v>
      </c>
      <c r="H201" s="59"/>
      <c r="I201" s="82">
        <v>18.5</v>
      </c>
      <c r="J201" s="144">
        <f>1+(MAX(Cena1)-I201)/(MAX(Cena1)-MIN(Cena1))*9</f>
        <v>2.5818495117748417</v>
      </c>
      <c r="K201" s="145">
        <f t="shared" si="16"/>
        <v>2.0654796094198735</v>
      </c>
      <c r="L201" s="145">
        <f>1+(D201-MIN(Otsr1))/(MAX(Otsr1)-MIN(Otsr1))*9</f>
        <v>9.8524590163934427</v>
      </c>
      <c r="M201" s="145">
        <f t="shared" si="17"/>
        <v>1.9704918032786887</v>
      </c>
      <c r="N201" s="145">
        <f t="shared" si="14"/>
        <v>4.0359714126985624</v>
      </c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  <c r="DR201" s="55"/>
      <c r="DS201" s="55"/>
      <c r="DT201" s="55"/>
      <c r="DU201" s="55"/>
      <c r="DV201" s="55"/>
      <c r="DW201" s="55"/>
    </row>
    <row r="202" spans="1:127" s="54" customFormat="1" ht="38.25" thickBot="1" x14ac:dyDescent="0.35">
      <c r="A202" s="134">
        <v>21</v>
      </c>
      <c r="B202" s="50"/>
      <c r="C202" s="51" t="s">
        <v>36</v>
      </c>
      <c r="D202" s="51">
        <v>60</v>
      </c>
      <c r="E202" s="51" t="s">
        <v>256</v>
      </c>
      <c r="F202" s="52" t="s">
        <v>205</v>
      </c>
      <c r="G202" s="50">
        <v>88</v>
      </c>
      <c r="H202" s="53">
        <v>60</v>
      </c>
      <c r="I202" s="80">
        <f t="shared" si="15"/>
        <v>60</v>
      </c>
      <c r="J202" s="144">
        <f>1+(MAX(Cena1)-I202)/(MAX(Cena1)-MIN(Cena1))*9</f>
        <v>-18.871338311315338</v>
      </c>
      <c r="K202" s="145">
        <f t="shared" si="16"/>
        <v>-15.09707064905227</v>
      </c>
      <c r="L202" s="145">
        <f>1+(D202-MIN(Otsr1))/(MAX(Otsr1)-MIN(Otsr1))*9</f>
        <v>9.8524590163934427</v>
      </c>
      <c r="M202" s="145">
        <f t="shared" si="17"/>
        <v>1.9704918032786887</v>
      </c>
      <c r="N202" s="145">
        <f t="shared" si="14"/>
        <v>-13.126578845773581</v>
      </c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  <c r="DR202" s="55"/>
      <c r="DS202" s="55"/>
      <c r="DT202" s="55"/>
      <c r="DU202" s="55"/>
      <c r="DV202" s="55"/>
      <c r="DW202" s="55"/>
    </row>
    <row r="203" spans="1:127" s="55" customFormat="1" ht="19.5" thickBot="1" x14ac:dyDescent="0.35">
      <c r="A203" s="135"/>
      <c r="B203" s="33"/>
      <c r="C203" s="36" t="s">
        <v>47</v>
      </c>
      <c r="D203" s="36">
        <v>60</v>
      </c>
      <c r="E203" s="36" t="s">
        <v>256</v>
      </c>
      <c r="F203" s="37" t="s">
        <v>354</v>
      </c>
      <c r="G203" s="33">
        <v>17.96</v>
      </c>
      <c r="H203" s="38">
        <v>17.96</v>
      </c>
      <c r="I203" s="81">
        <f>H203*2</f>
        <v>35.92</v>
      </c>
      <c r="J203" s="144">
        <f>1+(MAX(Cena1)-I203)/(MAX(Cena1)-MIN(Cena1))*9</f>
        <v>-6.4233199310740989</v>
      </c>
      <c r="K203" s="145">
        <f t="shared" si="16"/>
        <v>-5.1386559448592797</v>
      </c>
      <c r="L203" s="145">
        <f>1+(D203-MIN(Otsr1))/(MAX(Otsr1)-MIN(Otsr1))*9</f>
        <v>9.8524590163934427</v>
      </c>
      <c r="M203" s="145">
        <f t="shared" si="17"/>
        <v>1.9704918032786887</v>
      </c>
      <c r="N203" s="145">
        <f t="shared" ref="N203:N266" si="18">M203+K203</f>
        <v>-3.1681641415805908</v>
      </c>
    </row>
    <row r="204" spans="1:127" s="55" customFormat="1" ht="19.5" thickBot="1" x14ac:dyDescent="0.35">
      <c r="A204" s="135"/>
      <c r="B204" s="33"/>
      <c r="C204" s="103" t="s">
        <v>50</v>
      </c>
      <c r="D204" s="103">
        <v>60</v>
      </c>
      <c r="E204" s="103" t="s">
        <v>478</v>
      </c>
      <c r="F204" s="104" t="s">
        <v>205</v>
      </c>
      <c r="G204" s="113">
        <v>32.4</v>
      </c>
      <c r="H204" s="105">
        <v>27.54</v>
      </c>
      <c r="I204" s="106">
        <f t="shared" si="15"/>
        <v>27.54</v>
      </c>
      <c r="J204" s="144">
        <f>1+(MAX(Cena1)-I204)/(MAX(Cena1)-MIN(Cena1))*9</f>
        <v>-2.0913268236645615</v>
      </c>
      <c r="K204" s="145">
        <f t="shared" si="16"/>
        <v>-1.6730614589316493</v>
      </c>
      <c r="L204" s="145">
        <f>1+(D204-MIN(Otsr1))/(MAX(Otsr1)-MIN(Otsr1))*9</f>
        <v>9.8524590163934427</v>
      </c>
      <c r="M204" s="145">
        <f t="shared" si="17"/>
        <v>1.9704918032786887</v>
      </c>
      <c r="N204" s="145">
        <f t="shared" si="18"/>
        <v>0.29743034434703941</v>
      </c>
    </row>
    <row r="205" spans="1:127" s="60" customFormat="1" ht="19.5" thickBot="1" x14ac:dyDescent="0.35">
      <c r="A205" s="136"/>
      <c r="B205" s="56"/>
      <c r="C205" s="57" t="s">
        <v>58</v>
      </c>
      <c r="D205" s="57">
        <v>60</v>
      </c>
      <c r="E205" s="57" t="s">
        <v>543</v>
      </c>
      <c r="F205" s="58" t="s">
        <v>205</v>
      </c>
      <c r="G205" s="56">
        <v>49.24</v>
      </c>
      <c r="H205" s="59">
        <v>49.24</v>
      </c>
      <c r="I205" s="82">
        <f t="shared" si="15"/>
        <v>49.24</v>
      </c>
      <c r="J205" s="144">
        <f>1+(MAX(Cena1)-I205)/(MAX(Cena1)-MIN(Cena1))*9</f>
        <v>-13.309017805858705</v>
      </c>
      <c r="K205" s="145">
        <f t="shared" si="16"/>
        <v>-10.647214244686964</v>
      </c>
      <c r="L205" s="145">
        <f>1+(D205-MIN(Otsr1))/(MAX(Otsr1)-MIN(Otsr1))*9</f>
        <v>9.8524590163934427</v>
      </c>
      <c r="M205" s="145">
        <f t="shared" si="17"/>
        <v>1.9704918032786887</v>
      </c>
      <c r="N205" s="145">
        <f t="shared" si="18"/>
        <v>-8.6767224414082751</v>
      </c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  <c r="DR205" s="55"/>
      <c r="DS205" s="55"/>
      <c r="DT205" s="55"/>
      <c r="DU205" s="55"/>
      <c r="DV205" s="55"/>
      <c r="DW205" s="55"/>
    </row>
    <row r="206" spans="1:127" s="93" customFormat="1" ht="19.5" thickBot="1" x14ac:dyDescent="0.35">
      <c r="A206" s="95">
        <v>22</v>
      </c>
      <c r="B206" s="67"/>
      <c r="C206" s="89"/>
      <c r="D206" s="89"/>
      <c r="E206" s="89"/>
      <c r="F206" s="67"/>
      <c r="G206" s="67"/>
      <c r="H206" s="90"/>
      <c r="I206" s="91"/>
      <c r="J206" s="144">
        <f>1+(MAX(Cena1)-I206)/(MAX(Cena1)-MIN(Cena1))*9</f>
        <v>12.145318782309019</v>
      </c>
      <c r="K206" s="145">
        <f t="shared" si="16"/>
        <v>9.7162550258472162</v>
      </c>
      <c r="L206" s="145">
        <f>1+(D206-MIN(Otsr1))/(MAX(Otsr1)-MIN(Otsr1))*9</f>
        <v>1</v>
      </c>
      <c r="M206" s="145">
        <f t="shared" si="17"/>
        <v>0.2</v>
      </c>
      <c r="N206" s="145">
        <f t="shared" si="18"/>
        <v>9.9162550258472155</v>
      </c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2"/>
      <c r="AT206" s="92"/>
      <c r="AU206" s="92"/>
      <c r="AV206" s="92"/>
      <c r="AW206" s="92"/>
      <c r="AX206" s="92"/>
      <c r="AY206" s="92"/>
      <c r="AZ206" s="92"/>
      <c r="BA206" s="92"/>
      <c r="BB206" s="92"/>
      <c r="BC206" s="92"/>
      <c r="BD206" s="92"/>
      <c r="BE206" s="92"/>
      <c r="BF206" s="92"/>
      <c r="BG206" s="92"/>
      <c r="BH206" s="92"/>
      <c r="BI206" s="92"/>
      <c r="BJ206" s="92"/>
      <c r="BK206" s="92"/>
      <c r="BL206" s="92"/>
      <c r="BM206" s="92"/>
      <c r="BN206" s="92"/>
      <c r="BO206" s="92"/>
      <c r="BP206" s="92"/>
      <c r="BQ206" s="92"/>
      <c r="BR206" s="92"/>
      <c r="BS206" s="92"/>
      <c r="BT206" s="92"/>
      <c r="BU206" s="92"/>
      <c r="BV206" s="92"/>
      <c r="BW206" s="92"/>
      <c r="BX206" s="92"/>
      <c r="BY206" s="92"/>
      <c r="BZ206" s="92"/>
      <c r="CA206" s="92"/>
      <c r="CB206" s="92"/>
      <c r="CC206" s="92"/>
      <c r="CD206" s="92"/>
      <c r="CE206" s="92"/>
      <c r="CF206" s="92"/>
      <c r="CG206" s="92"/>
      <c r="CH206" s="92"/>
      <c r="CI206" s="92"/>
      <c r="CJ206" s="92"/>
      <c r="CK206" s="92"/>
      <c r="CL206" s="92"/>
      <c r="CM206" s="92"/>
      <c r="CN206" s="92"/>
      <c r="CO206" s="92"/>
      <c r="CP206" s="92"/>
      <c r="CQ206" s="92"/>
      <c r="CR206" s="92"/>
      <c r="CS206" s="92"/>
      <c r="CT206" s="92"/>
      <c r="CU206" s="92"/>
      <c r="CV206" s="92"/>
      <c r="CW206" s="92"/>
      <c r="CX206" s="92"/>
      <c r="CY206" s="92"/>
      <c r="CZ206" s="92"/>
      <c r="DA206" s="92"/>
      <c r="DB206" s="92"/>
      <c r="DC206" s="92"/>
      <c r="DD206" s="92"/>
      <c r="DE206" s="92"/>
      <c r="DF206" s="92"/>
      <c r="DG206" s="92"/>
      <c r="DH206" s="92"/>
      <c r="DI206" s="92"/>
      <c r="DJ206" s="92"/>
      <c r="DK206" s="92"/>
      <c r="DL206" s="92"/>
      <c r="DM206" s="92"/>
      <c r="DN206" s="92"/>
      <c r="DO206" s="92"/>
      <c r="DP206" s="92"/>
      <c r="DQ206" s="92"/>
      <c r="DR206" s="92"/>
      <c r="DS206" s="92"/>
      <c r="DT206" s="92"/>
      <c r="DU206" s="92"/>
      <c r="DV206" s="92"/>
      <c r="DW206" s="92"/>
    </row>
    <row r="207" spans="1:127" s="54" customFormat="1" ht="19.5" thickBot="1" x14ac:dyDescent="0.35">
      <c r="A207" s="134">
        <v>23</v>
      </c>
      <c r="B207" s="50"/>
      <c r="C207" s="51" t="s">
        <v>35</v>
      </c>
      <c r="D207" s="51">
        <v>60</v>
      </c>
      <c r="E207" s="51" t="s">
        <v>227</v>
      </c>
      <c r="F207" s="52" t="s">
        <v>294</v>
      </c>
      <c r="G207" s="50">
        <v>1.04</v>
      </c>
      <c r="H207" s="53"/>
      <c r="I207" s="80">
        <f>G207*2</f>
        <v>2.08</v>
      </c>
      <c r="J207" s="144">
        <f>1+(MAX(Cena1)-I207)/(MAX(Cena1)-MIN(Cena1))*9</f>
        <v>11.07007466973004</v>
      </c>
      <c r="K207" s="145">
        <f t="shared" si="16"/>
        <v>8.8560597357840329</v>
      </c>
      <c r="L207" s="145">
        <f>1+(D207-MIN(Otsr1))/(MAX(Otsr1)-MIN(Otsr1))*9</f>
        <v>9.8524590163934427</v>
      </c>
      <c r="M207" s="145">
        <f t="shared" si="17"/>
        <v>1.9704918032786887</v>
      </c>
      <c r="N207" s="145">
        <f t="shared" si="18"/>
        <v>10.826551539062722</v>
      </c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  <c r="DR207" s="55"/>
      <c r="DS207" s="55"/>
      <c r="DT207" s="55"/>
      <c r="DU207" s="55"/>
      <c r="DV207" s="55"/>
      <c r="DW207" s="55"/>
    </row>
    <row r="208" spans="1:127" s="55" customFormat="1" ht="19.5" thickBot="1" x14ac:dyDescent="0.35">
      <c r="A208" s="135"/>
      <c r="B208" s="33"/>
      <c r="C208" s="36" t="s">
        <v>18</v>
      </c>
      <c r="D208" s="36">
        <v>60</v>
      </c>
      <c r="E208" s="36" t="s">
        <v>227</v>
      </c>
      <c r="F208" s="37" t="s">
        <v>294</v>
      </c>
      <c r="G208" s="33">
        <v>1.74</v>
      </c>
      <c r="H208" s="38"/>
      <c r="I208" s="80">
        <f>G208*2</f>
        <v>3.48</v>
      </c>
      <c r="J208" s="144">
        <f>1+(MAX(Cena1)-I208)/(MAX(Cena1)-MIN(Cena1))*9</f>
        <v>10.346352670878806</v>
      </c>
      <c r="K208" s="145">
        <f t="shared" si="16"/>
        <v>8.2770821367030454</v>
      </c>
      <c r="L208" s="145">
        <f>1+(D208-MIN(Otsr1))/(MAX(Otsr1)-MIN(Otsr1))*9</f>
        <v>9.8524590163934427</v>
      </c>
      <c r="M208" s="145">
        <f t="shared" si="17"/>
        <v>1.9704918032786887</v>
      </c>
      <c r="N208" s="145">
        <f t="shared" si="18"/>
        <v>10.247573939981734</v>
      </c>
    </row>
    <row r="209" spans="1:127" s="55" customFormat="1" ht="75.75" thickBot="1" x14ac:dyDescent="0.35">
      <c r="A209" s="135"/>
      <c r="B209" s="33"/>
      <c r="C209" s="36" t="s">
        <v>41</v>
      </c>
      <c r="D209" s="36">
        <v>60</v>
      </c>
      <c r="E209" s="36" t="s">
        <v>338</v>
      </c>
      <c r="F209" s="37" t="s">
        <v>339</v>
      </c>
      <c r="G209" s="33">
        <v>2.2999999999999998</v>
      </c>
      <c r="H209" s="38"/>
      <c r="I209" s="81">
        <v>2.2999999999999998</v>
      </c>
      <c r="J209" s="144">
        <f>1+(MAX(Cena1)-I209)/(MAX(Cena1)-MIN(Cena1))*9</f>
        <v>10.956346927053419</v>
      </c>
      <c r="K209" s="145">
        <f t="shared" si="16"/>
        <v>8.7650775416427358</v>
      </c>
      <c r="L209" s="145">
        <f>1+(D209-MIN(Otsr1))/(MAX(Otsr1)-MIN(Otsr1))*9</f>
        <v>9.8524590163934427</v>
      </c>
      <c r="M209" s="145">
        <f t="shared" si="17"/>
        <v>1.9704918032786887</v>
      </c>
      <c r="N209" s="145">
        <f t="shared" si="18"/>
        <v>10.735569344921425</v>
      </c>
    </row>
    <row r="210" spans="1:127" s="55" customFormat="1" ht="19.5" thickBot="1" x14ac:dyDescent="0.35">
      <c r="A210" s="135"/>
      <c r="B210" s="33"/>
      <c r="C210" s="36" t="s">
        <v>42</v>
      </c>
      <c r="D210" s="36">
        <v>40</v>
      </c>
      <c r="E210" s="36" t="s">
        <v>349</v>
      </c>
      <c r="F210" s="37" t="s">
        <v>294</v>
      </c>
      <c r="G210" s="33">
        <v>2.29</v>
      </c>
      <c r="H210" s="38">
        <v>0.86</v>
      </c>
      <c r="I210" s="81">
        <f>H210*2</f>
        <v>1.72</v>
      </c>
      <c r="J210" s="144">
        <f>1+(MAX(Cena1)-I210)/(MAX(Cena1)-MIN(Cena1))*9</f>
        <v>11.256174612291789</v>
      </c>
      <c r="K210" s="145">
        <f t="shared" si="16"/>
        <v>9.0049396898334315</v>
      </c>
      <c r="L210" s="145">
        <f>1+(D210-MIN(Otsr1))/(MAX(Otsr1)-MIN(Otsr1))*9</f>
        <v>6.9016393442622945</v>
      </c>
      <c r="M210" s="145">
        <f t="shared" si="17"/>
        <v>1.380327868852459</v>
      </c>
      <c r="N210" s="145">
        <f t="shared" si="18"/>
        <v>10.385267558685891</v>
      </c>
    </row>
    <row r="211" spans="1:127" s="55" customFormat="1" ht="19.5" thickBot="1" x14ac:dyDescent="0.35">
      <c r="A211" s="135"/>
      <c r="B211" s="33"/>
      <c r="C211" s="36" t="s">
        <v>46</v>
      </c>
      <c r="D211" s="36">
        <v>60</v>
      </c>
      <c r="E211" s="36" t="s">
        <v>399</v>
      </c>
      <c r="F211" s="37" t="s">
        <v>339</v>
      </c>
      <c r="G211" s="33">
        <v>1.9</v>
      </c>
      <c r="H211" s="38">
        <v>1.9</v>
      </c>
      <c r="I211" s="81">
        <f t="shared" si="15"/>
        <v>1.9</v>
      </c>
      <c r="J211" s="144">
        <f>1+(MAX(Cena1)-I211)/(MAX(Cena1)-MIN(Cena1))*9</f>
        <v>11.163124641010915</v>
      </c>
      <c r="K211" s="145">
        <f t="shared" si="16"/>
        <v>8.9304997128087322</v>
      </c>
      <c r="L211" s="145">
        <f>1+(D211-MIN(Otsr1))/(MAX(Otsr1)-MIN(Otsr1))*9</f>
        <v>9.8524590163934427</v>
      </c>
      <c r="M211" s="145">
        <f t="shared" si="17"/>
        <v>1.9704918032786887</v>
      </c>
      <c r="N211" s="145">
        <f t="shared" si="18"/>
        <v>10.900991516087421</v>
      </c>
    </row>
    <row r="212" spans="1:127" s="55" customFormat="1" ht="19.5" thickBot="1" x14ac:dyDescent="0.35">
      <c r="A212" s="135"/>
      <c r="B212" s="33"/>
      <c r="C212" s="103" t="s">
        <v>47</v>
      </c>
      <c r="D212" s="103">
        <v>60</v>
      </c>
      <c r="E212" s="103" t="s">
        <v>424</v>
      </c>
      <c r="F212" s="104" t="s">
        <v>339</v>
      </c>
      <c r="G212" s="113">
        <v>1.22</v>
      </c>
      <c r="H212" s="105">
        <v>1.22</v>
      </c>
      <c r="I212" s="106">
        <f t="shared" si="15"/>
        <v>1.22</v>
      </c>
      <c r="J212" s="144">
        <f>1+(MAX(Cena1)-I212)/(MAX(Cena1)-MIN(Cena1))*9</f>
        <v>11.514646754738656</v>
      </c>
      <c r="K212" s="145">
        <f t="shared" si="16"/>
        <v>9.2117174037909262</v>
      </c>
      <c r="L212" s="145">
        <f>1+(D212-MIN(Otsr1))/(MAX(Otsr1)-MIN(Otsr1))*9</f>
        <v>9.8524590163934427</v>
      </c>
      <c r="M212" s="145">
        <f t="shared" si="17"/>
        <v>1.9704918032786887</v>
      </c>
      <c r="N212" s="145">
        <f t="shared" si="18"/>
        <v>11.182209207069615</v>
      </c>
    </row>
    <row r="213" spans="1:127" s="55" customFormat="1" ht="19.5" thickBot="1" x14ac:dyDescent="0.35">
      <c r="A213" s="135"/>
      <c r="B213" s="33"/>
      <c r="C213" s="36" t="s">
        <v>50</v>
      </c>
      <c r="D213" s="36">
        <v>60</v>
      </c>
      <c r="E213" s="36" t="s">
        <v>227</v>
      </c>
      <c r="F213" s="37" t="s">
        <v>339</v>
      </c>
      <c r="G213" s="33">
        <v>1.48</v>
      </c>
      <c r="H213" s="38">
        <v>1.48</v>
      </c>
      <c r="I213" s="81">
        <f t="shared" si="15"/>
        <v>1.48</v>
      </c>
      <c r="J213" s="144">
        <f>1+(MAX(Cena1)-I213)/(MAX(Cena1)-MIN(Cena1))*9</f>
        <v>11.380241240666285</v>
      </c>
      <c r="K213" s="145">
        <f t="shared" si="16"/>
        <v>9.1041929925330276</v>
      </c>
      <c r="L213" s="145">
        <f>1+(D213-MIN(Otsr1))/(MAX(Otsr1)-MIN(Otsr1))*9</f>
        <v>9.8524590163934427</v>
      </c>
      <c r="M213" s="145">
        <f t="shared" si="17"/>
        <v>1.9704918032786887</v>
      </c>
      <c r="N213" s="145">
        <f t="shared" si="18"/>
        <v>11.074684795811716</v>
      </c>
    </row>
    <row r="214" spans="1:127" s="55" customFormat="1" ht="38.25" thickBot="1" x14ac:dyDescent="0.35">
      <c r="A214" s="135"/>
      <c r="B214" s="33"/>
      <c r="C214" s="36" t="s">
        <v>52</v>
      </c>
      <c r="D214" s="36">
        <v>60</v>
      </c>
      <c r="E214" s="36" t="s">
        <v>399</v>
      </c>
      <c r="F214" s="37" t="s">
        <v>339</v>
      </c>
      <c r="G214" s="33">
        <v>1.45</v>
      </c>
      <c r="H214" s="38"/>
      <c r="I214" s="81">
        <v>1.45</v>
      </c>
      <c r="J214" s="144">
        <f>1+(MAX(Cena1)-I214)/(MAX(Cena1)-MIN(Cena1))*9</f>
        <v>11.395749569213097</v>
      </c>
      <c r="K214" s="145">
        <f t="shared" si="16"/>
        <v>9.1165996553704769</v>
      </c>
      <c r="L214" s="145">
        <f>1+(D214-MIN(Otsr1))/(MAX(Otsr1)-MIN(Otsr1))*9</f>
        <v>9.8524590163934427</v>
      </c>
      <c r="M214" s="145">
        <f t="shared" si="17"/>
        <v>1.9704918032786887</v>
      </c>
      <c r="N214" s="145">
        <f t="shared" si="18"/>
        <v>11.087091458649166</v>
      </c>
    </row>
    <row r="215" spans="1:127" s="55" customFormat="1" ht="19.5" thickBot="1" x14ac:dyDescent="0.35">
      <c r="A215" s="135"/>
      <c r="B215" s="33"/>
      <c r="C215" s="36" t="s">
        <v>56</v>
      </c>
      <c r="D215" s="36">
        <v>60</v>
      </c>
      <c r="E215" s="36" t="s">
        <v>581</v>
      </c>
      <c r="F215" s="37" t="s">
        <v>294</v>
      </c>
      <c r="G215" s="33">
        <v>1.1200000000000001</v>
      </c>
      <c r="H215" s="38">
        <v>1</v>
      </c>
      <c r="I215" s="81">
        <v>2</v>
      </c>
      <c r="J215" s="144">
        <f>1+(MAX(Cena1)-I215)/(MAX(Cena1)-MIN(Cena1))*9</f>
        <v>11.111430212521542</v>
      </c>
      <c r="K215" s="145">
        <f t="shared" si="16"/>
        <v>8.889144170017234</v>
      </c>
      <c r="L215" s="145">
        <f>1+(D215-MIN(Otsr1))/(MAX(Otsr1)-MIN(Otsr1))*9</f>
        <v>9.8524590163934427</v>
      </c>
      <c r="M215" s="145">
        <f t="shared" si="17"/>
        <v>1.9704918032786887</v>
      </c>
      <c r="N215" s="145">
        <f t="shared" si="18"/>
        <v>10.859635973295923</v>
      </c>
    </row>
    <row r="216" spans="1:127" s="55" customFormat="1" ht="19.5" thickBot="1" x14ac:dyDescent="0.35">
      <c r="A216" s="135"/>
      <c r="B216" s="33"/>
      <c r="C216" s="36" t="s">
        <v>57</v>
      </c>
      <c r="D216" s="36">
        <v>60</v>
      </c>
      <c r="E216" s="36" t="s">
        <v>581</v>
      </c>
      <c r="F216" s="37" t="s">
        <v>339</v>
      </c>
      <c r="G216" s="33">
        <v>2.5</v>
      </c>
      <c r="H216" s="38">
        <v>2</v>
      </c>
      <c r="I216" s="81">
        <f t="shared" si="15"/>
        <v>2</v>
      </c>
      <c r="J216" s="144">
        <f>1+(MAX(Cena1)-I216)/(MAX(Cena1)-MIN(Cena1))*9</f>
        <v>11.111430212521542</v>
      </c>
      <c r="K216" s="145">
        <f t="shared" si="16"/>
        <v>8.889144170017234</v>
      </c>
      <c r="L216" s="145">
        <f>1+(D216-MIN(Otsr1))/(MAX(Otsr1)-MIN(Otsr1))*9</f>
        <v>9.8524590163934427</v>
      </c>
      <c r="M216" s="145">
        <f t="shared" si="17"/>
        <v>1.9704918032786887</v>
      </c>
      <c r="N216" s="145">
        <f t="shared" si="18"/>
        <v>10.859635973295923</v>
      </c>
    </row>
    <row r="217" spans="1:127" s="60" customFormat="1" ht="19.5" thickBot="1" x14ac:dyDescent="0.35">
      <c r="A217" s="136"/>
      <c r="B217" s="56"/>
      <c r="C217" s="57" t="s">
        <v>60</v>
      </c>
      <c r="D217" s="57">
        <v>60</v>
      </c>
      <c r="E217" s="57" t="s">
        <v>581</v>
      </c>
      <c r="F217" s="58" t="s">
        <v>339</v>
      </c>
      <c r="G217" s="56">
        <v>2.2999999999999998</v>
      </c>
      <c r="H217" s="59"/>
      <c r="I217" s="82">
        <v>2.2999999999999998</v>
      </c>
      <c r="J217" s="144">
        <f>1+(MAX(Cena1)-I217)/(MAX(Cena1)-MIN(Cena1))*9</f>
        <v>10.956346927053419</v>
      </c>
      <c r="K217" s="145">
        <f t="shared" si="16"/>
        <v>8.7650775416427358</v>
      </c>
      <c r="L217" s="145">
        <f>1+(D217-MIN(Otsr1))/(MAX(Otsr1)-MIN(Otsr1))*9</f>
        <v>9.8524590163934427</v>
      </c>
      <c r="M217" s="145">
        <f t="shared" si="17"/>
        <v>1.9704918032786887</v>
      </c>
      <c r="N217" s="145">
        <f t="shared" si="18"/>
        <v>10.735569344921425</v>
      </c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  <c r="DR217" s="55"/>
      <c r="DS217" s="55"/>
      <c r="DT217" s="55"/>
      <c r="DU217" s="55"/>
      <c r="DV217" s="55"/>
      <c r="DW217" s="55"/>
    </row>
    <row r="218" spans="1:127" s="54" customFormat="1" ht="19.5" thickBot="1" x14ac:dyDescent="0.35">
      <c r="A218" s="134">
        <v>24</v>
      </c>
      <c r="B218" s="50"/>
      <c r="C218" s="51" t="s">
        <v>35</v>
      </c>
      <c r="D218" s="51">
        <v>60</v>
      </c>
      <c r="E218" s="51" t="s">
        <v>228</v>
      </c>
      <c r="F218" s="52" t="s">
        <v>339</v>
      </c>
      <c r="G218" s="50">
        <v>4.4400000000000004</v>
      </c>
      <c r="H218" s="53"/>
      <c r="I218" s="80">
        <f>G218/4</f>
        <v>1.1100000000000001</v>
      </c>
      <c r="J218" s="144">
        <f>1+(MAX(Cena1)-I218)/(MAX(Cena1)-MIN(Cena1))*9</f>
        <v>11.57151062607697</v>
      </c>
      <c r="K218" s="145">
        <f t="shared" si="16"/>
        <v>9.2572085008615765</v>
      </c>
      <c r="L218" s="145">
        <f>1+(D218-MIN(Otsr1))/(MAX(Otsr1)-MIN(Otsr1))*9</f>
        <v>9.8524590163934427</v>
      </c>
      <c r="M218" s="145">
        <f t="shared" si="17"/>
        <v>1.9704918032786887</v>
      </c>
      <c r="N218" s="145">
        <f t="shared" si="18"/>
        <v>11.227700304140265</v>
      </c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  <c r="DR218" s="55"/>
      <c r="DS218" s="55"/>
      <c r="DT218" s="55"/>
      <c r="DU218" s="55"/>
      <c r="DV218" s="55"/>
      <c r="DW218" s="55"/>
    </row>
    <row r="219" spans="1:127" s="55" customFormat="1" ht="19.5" thickBot="1" x14ac:dyDescent="0.35">
      <c r="A219" s="135"/>
      <c r="B219" s="33"/>
      <c r="C219" s="36" t="s">
        <v>18</v>
      </c>
      <c r="D219" s="36">
        <v>60</v>
      </c>
      <c r="E219" s="36" t="s">
        <v>298</v>
      </c>
      <c r="F219" s="37" t="s">
        <v>196</v>
      </c>
      <c r="G219" s="33">
        <v>2.5</v>
      </c>
      <c r="H219" s="38"/>
      <c r="I219" s="81">
        <v>2.5</v>
      </c>
      <c r="J219" s="144">
        <f>1+(MAX(Cena1)-I219)/(MAX(Cena1)-MIN(Cena1))*9</f>
        <v>10.852958070074671</v>
      </c>
      <c r="K219" s="145">
        <f t="shared" si="16"/>
        <v>8.6823664560597376</v>
      </c>
      <c r="L219" s="145">
        <f>1+(D219-MIN(Otsr1))/(MAX(Otsr1)-MIN(Otsr1))*9</f>
        <v>9.8524590163934427</v>
      </c>
      <c r="M219" s="145">
        <f t="shared" si="17"/>
        <v>1.9704918032786887</v>
      </c>
      <c r="N219" s="145">
        <f t="shared" si="18"/>
        <v>10.652858259338426</v>
      </c>
    </row>
    <row r="220" spans="1:127" s="55" customFormat="1" ht="75.75" thickBot="1" x14ac:dyDescent="0.35">
      <c r="A220" s="135"/>
      <c r="B220" s="33"/>
      <c r="C220" s="36" t="s">
        <v>41</v>
      </c>
      <c r="D220" s="36">
        <v>60</v>
      </c>
      <c r="E220" s="36" t="s">
        <v>298</v>
      </c>
      <c r="F220" s="37" t="s">
        <v>196</v>
      </c>
      <c r="G220" s="33">
        <v>1.55</v>
      </c>
      <c r="H220" s="38"/>
      <c r="I220" s="81">
        <v>1.55</v>
      </c>
      <c r="J220" s="144">
        <f>1+(MAX(Cena1)-I220)/(MAX(Cena1)-MIN(Cena1))*9</f>
        <v>11.344055140723723</v>
      </c>
      <c r="K220" s="145">
        <f t="shared" si="16"/>
        <v>9.0752441125789787</v>
      </c>
      <c r="L220" s="145">
        <f>1+(D220-MIN(Otsr1))/(MAX(Otsr1)-MIN(Otsr1))*9</f>
        <v>9.8524590163934427</v>
      </c>
      <c r="M220" s="145">
        <f t="shared" si="17"/>
        <v>1.9704918032786887</v>
      </c>
      <c r="N220" s="145">
        <f t="shared" si="18"/>
        <v>11.045735915857668</v>
      </c>
    </row>
    <row r="221" spans="1:127" s="55" customFormat="1" ht="19.5" thickBot="1" x14ac:dyDescent="0.35">
      <c r="A221" s="135"/>
      <c r="B221" s="33"/>
      <c r="C221" s="103" t="s">
        <v>42</v>
      </c>
      <c r="D221" s="103">
        <v>40</v>
      </c>
      <c r="E221" s="103" t="s">
        <v>350</v>
      </c>
      <c r="F221" s="104" t="s">
        <v>294</v>
      </c>
      <c r="G221" s="113">
        <v>4.6399999999999997</v>
      </c>
      <c r="H221" s="105">
        <v>1.47</v>
      </c>
      <c r="I221" s="106">
        <f>H221/2</f>
        <v>0.73499999999999999</v>
      </c>
      <c r="J221" s="144">
        <f>1+(MAX(Cena1)-I221)/(MAX(Cena1)-MIN(Cena1))*9</f>
        <v>11.76536473291212</v>
      </c>
      <c r="K221" s="145">
        <f t="shared" si="16"/>
        <v>9.4122917863296962</v>
      </c>
      <c r="L221" s="145">
        <f>1+(D221-MIN(Otsr1))/(MAX(Otsr1)-MIN(Otsr1))*9</f>
        <v>6.9016393442622945</v>
      </c>
      <c r="M221" s="145">
        <f t="shared" si="17"/>
        <v>1.380327868852459</v>
      </c>
      <c r="N221" s="145">
        <f t="shared" si="18"/>
        <v>10.792619655182156</v>
      </c>
    </row>
    <row r="222" spans="1:127" s="55" customFormat="1" ht="19.5" thickBot="1" x14ac:dyDescent="0.35">
      <c r="A222" s="135"/>
      <c r="B222" s="33"/>
      <c r="C222" s="36" t="s">
        <v>46</v>
      </c>
      <c r="D222" s="36">
        <v>60</v>
      </c>
      <c r="E222" s="36" t="s">
        <v>228</v>
      </c>
      <c r="F222" s="37" t="s">
        <v>339</v>
      </c>
      <c r="G222" s="33">
        <v>4.3499999999999996</v>
      </c>
      <c r="H222" s="38">
        <v>4.3499999999999996</v>
      </c>
      <c r="I222" s="81">
        <f>H222/4</f>
        <v>1.0874999999999999</v>
      </c>
      <c r="J222" s="144">
        <f>1+(MAX(Cena1)-I222)/(MAX(Cena1)-MIN(Cena1))*9</f>
        <v>11.583141872487079</v>
      </c>
      <c r="K222" s="145">
        <f t="shared" si="16"/>
        <v>9.2665134979896635</v>
      </c>
      <c r="L222" s="145">
        <f>1+(D222-MIN(Otsr1))/(MAX(Otsr1)-MIN(Otsr1))*9</f>
        <v>9.8524590163934427</v>
      </c>
      <c r="M222" s="145">
        <f t="shared" si="17"/>
        <v>1.9704918032786887</v>
      </c>
      <c r="N222" s="145">
        <f t="shared" si="18"/>
        <v>11.237005301268352</v>
      </c>
    </row>
    <row r="223" spans="1:127" s="55" customFormat="1" ht="19.5" thickBot="1" x14ac:dyDescent="0.35">
      <c r="A223" s="135"/>
      <c r="B223" s="33"/>
      <c r="C223" s="36" t="s">
        <v>46</v>
      </c>
      <c r="D223" s="36">
        <v>60</v>
      </c>
      <c r="E223" s="36" t="s">
        <v>298</v>
      </c>
      <c r="F223" s="37" t="s">
        <v>196</v>
      </c>
      <c r="G223" s="33">
        <v>2.85</v>
      </c>
      <c r="H223" s="38">
        <v>2.85</v>
      </c>
      <c r="I223" s="81">
        <f t="shared" ref="I223:I270" si="19">H223</f>
        <v>2.85</v>
      </c>
      <c r="J223" s="144">
        <f>1+(MAX(Cena1)-I223)/(MAX(Cena1)-MIN(Cena1))*9</f>
        <v>10.672027570361861</v>
      </c>
      <c r="K223" s="145">
        <f t="shared" si="16"/>
        <v>8.5376220562894893</v>
      </c>
      <c r="L223" s="145">
        <f>1+(D223-MIN(Otsr1))/(MAX(Otsr1)-MIN(Otsr1))*9</f>
        <v>9.8524590163934427</v>
      </c>
      <c r="M223" s="145">
        <f t="shared" si="17"/>
        <v>1.9704918032786887</v>
      </c>
      <c r="N223" s="145">
        <f t="shared" si="18"/>
        <v>10.508113859568178</v>
      </c>
    </row>
    <row r="224" spans="1:127" s="55" customFormat="1" ht="19.5" thickBot="1" x14ac:dyDescent="0.35">
      <c r="A224" s="135"/>
      <c r="B224" s="33"/>
      <c r="C224" s="36" t="s">
        <v>47</v>
      </c>
      <c r="D224" s="36">
        <v>60</v>
      </c>
      <c r="E224" s="36" t="s">
        <v>425</v>
      </c>
      <c r="F224" s="37" t="s">
        <v>294</v>
      </c>
      <c r="G224" s="33">
        <v>1.84</v>
      </c>
      <c r="H224" s="38">
        <v>1.81</v>
      </c>
      <c r="I224" s="81">
        <f>H224/2</f>
        <v>0.90500000000000003</v>
      </c>
      <c r="J224" s="144">
        <f>1+(MAX(Cena1)-I224)/(MAX(Cena1)-MIN(Cena1))*9</f>
        <v>11.677484204480184</v>
      </c>
      <c r="K224" s="145">
        <f t="shared" si="16"/>
        <v>9.3419873635841473</v>
      </c>
      <c r="L224" s="145">
        <f>1+(D224-MIN(Otsr1))/(MAX(Otsr1)-MIN(Otsr1))*9</f>
        <v>9.8524590163934427</v>
      </c>
      <c r="M224" s="145">
        <f t="shared" si="17"/>
        <v>1.9704918032786887</v>
      </c>
      <c r="N224" s="145">
        <f t="shared" si="18"/>
        <v>11.312479166862836</v>
      </c>
    </row>
    <row r="225" spans="1:127" s="55" customFormat="1" ht="19.5" thickBot="1" x14ac:dyDescent="0.35">
      <c r="A225" s="135"/>
      <c r="B225" s="33"/>
      <c r="C225" s="36" t="s">
        <v>47</v>
      </c>
      <c r="D225" s="36">
        <v>60</v>
      </c>
      <c r="E225" s="36" t="s">
        <v>425</v>
      </c>
      <c r="F225" s="37" t="s">
        <v>339</v>
      </c>
      <c r="G225" s="39">
        <v>3.2</v>
      </c>
      <c r="H225" s="121">
        <v>3</v>
      </c>
      <c r="I225" s="122">
        <f>H225/4</f>
        <v>0.75</v>
      </c>
      <c r="J225" s="144">
        <f>1+(MAX(Cena1)-I225)/(MAX(Cena1)-MIN(Cena1))*9</f>
        <v>11.757610568638716</v>
      </c>
      <c r="K225" s="145">
        <f t="shared" si="16"/>
        <v>9.4060884549109733</v>
      </c>
      <c r="L225" s="145">
        <f>1+(D225-MIN(Otsr1))/(MAX(Otsr1)-MIN(Otsr1))*9</f>
        <v>9.8524590163934427</v>
      </c>
      <c r="M225" s="145">
        <f t="shared" si="17"/>
        <v>1.9704918032786887</v>
      </c>
      <c r="N225" s="145">
        <f t="shared" si="18"/>
        <v>11.376580258189662</v>
      </c>
    </row>
    <row r="226" spans="1:127" s="55" customFormat="1" ht="19.5" thickBot="1" x14ac:dyDescent="0.35">
      <c r="A226" s="135"/>
      <c r="B226" s="33"/>
      <c r="C226" s="36" t="s">
        <v>50</v>
      </c>
      <c r="D226" s="36">
        <v>60</v>
      </c>
      <c r="E226" s="36" t="s">
        <v>479</v>
      </c>
      <c r="F226" s="37" t="s">
        <v>339</v>
      </c>
      <c r="G226" s="33">
        <v>3.5</v>
      </c>
      <c r="H226" s="38">
        <v>3.5</v>
      </c>
      <c r="I226" s="81">
        <f>H226/4</f>
        <v>0.875</v>
      </c>
      <c r="J226" s="144">
        <f>1+(MAX(Cena1)-I226)/(MAX(Cena1)-MIN(Cena1))*9</f>
        <v>11.692992533026999</v>
      </c>
      <c r="K226" s="145">
        <f t="shared" si="16"/>
        <v>9.3543940264216001</v>
      </c>
      <c r="L226" s="145">
        <f>1+(D226-MIN(Otsr1))/(MAX(Otsr1)-MIN(Otsr1))*9</f>
        <v>9.8524590163934427</v>
      </c>
      <c r="M226" s="145">
        <f t="shared" si="17"/>
        <v>1.9704918032786887</v>
      </c>
      <c r="N226" s="145">
        <f t="shared" si="18"/>
        <v>11.324885829700289</v>
      </c>
    </row>
    <row r="227" spans="1:127" s="55" customFormat="1" ht="38.25" thickBot="1" x14ac:dyDescent="0.35">
      <c r="A227" s="135"/>
      <c r="B227" s="33"/>
      <c r="C227" s="36" t="s">
        <v>52</v>
      </c>
      <c r="D227" s="36">
        <v>60</v>
      </c>
      <c r="E227" s="36" t="s">
        <v>228</v>
      </c>
      <c r="F227" s="37" t="s">
        <v>196</v>
      </c>
      <c r="G227" s="33">
        <v>1.1000000000000001</v>
      </c>
      <c r="H227" s="38"/>
      <c r="I227" s="81">
        <v>1.1000000000000001</v>
      </c>
      <c r="J227" s="144">
        <f>1+(MAX(Cena1)-I227)/(MAX(Cena1)-MIN(Cena1))*9</f>
        <v>11.576680068925905</v>
      </c>
      <c r="K227" s="145">
        <f t="shared" si="16"/>
        <v>9.2613440551407233</v>
      </c>
      <c r="L227" s="145">
        <f>1+(D227-MIN(Otsr1))/(MAX(Otsr1)-MIN(Otsr1))*9</f>
        <v>9.8524590163934427</v>
      </c>
      <c r="M227" s="145">
        <f t="shared" si="17"/>
        <v>1.9704918032786887</v>
      </c>
      <c r="N227" s="145">
        <f t="shared" si="18"/>
        <v>11.231835858419412</v>
      </c>
    </row>
    <row r="228" spans="1:127" s="55" customFormat="1" ht="19.5" thickBot="1" x14ac:dyDescent="0.35">
      <c r="A228" s="135"/>
      <c r="B228" s="33"/>
      <c r="C228" s="36" t="s">
        <v>56</v>
      </c>
      <c r="D228" s="36">
        <v>60</v>
      </c>
      <c r="E228" s="36" t="s">
        <v>582</v>
      </c>
      <c r="F228" s="37" t="s">
        <v>196</v>
      </c>
      <c r="G228" s="33">
        <v>1.3</v>
      </c>
      <c r="H228" s="38">
        <v>1.1000000000000001</v>
      </c>
      <c r="I228" s="81">
        <f t="shared" si="19"/>
        <v>1.1000000000000001</v>
      </c>
      <c r="J228" s="144">
        <f>1+(MAX(Cena1)-I228)/(MAX(Cena1)-MIN(Cena1))*9</f>
        <v>11.576680068925905</v>
      </c>
      <c r="K228" s="145">
        <f t="shared" si="16"/>
        <v>9.2613440551407233</v>
      </c>
      <c r="L228" s="145">
        <f>1+(D228-MIN(Otsr1))/(MAX(Otsr1)-MIN(Otsr1))*9</f>
        <v>9.8524590163934427</v>
      </c>
      <c r="M228" s="145">
        <f t="shared" si="17"/>
        <v>1.9704918032786887</v>
      </c>
      <c r="N228" s="145">
        <f t="shared" si="18"/>
        <v>11.231835858419412</v>
      </c>
    </row>
    <row r="229" spans="1:127" s="55" customFormat="1" ht="19.5" thickBot="1" x14ac:dyDescent="0.35">
      <c r="A229" s="135"/>
      <c r="B229" s="33"/>
      <c r="C229" s="36" t="s">
        <v>57</v>
      </c>
      <c r="D229" s="36">
        <v>60</v>
      </c>
      <c r="E229" s="36" t="s">
        <v>425</v>
      </c>
      <c r="F229" s="37" t="s">
        <v>339</v>
      </c>
      <c r="G229" s="33">
        <v>6</v>
      </c>
      <c r="H229" s="38">
        <v>6</v>
      </c>
      <c r="I229" s="81">
        <f>G229/4</f>
        <v>1.5</v>
      </c>
      <c r="J229" s="144">
        <f>1+(MAX(Cena1)-I229)/(MAX(Cena1)-MIN(Cena1))*9</f>
        <v>11.36990235496841</v>
      </c>
      <c r="K229" s="145">
        <f t="shared" si="16"/>
        <v>9.0959218839747287</v>
      </c>
      <c r="L229" s="145">
        <f>1+(D229-MIN(Otsr1))/(MAX(Otsr1)-MIN(Otsr1))*9</f>
        <v>9.8524590163934427</v>
      </c>
      <c r="M229" s="145">
        <f t="shared" si="17"/>
        <v>1.9704918032786887</v>
      </c>
      <c r="N229" s="145">
        <f t="shared" si="18"/>
        <v>11.066413687253418</v>
      </c>
    </row>
    <row r="230" spans="1:127" s="60" customFormat="1" ht="19.5" thickBot="1" x14ac:dyDescent="0.35">
      <c r="A230" s="136"/>
      <c r="B230" s="56"/>
      <c r="C230" s="57" t="s">
        <v>60</v>
      </c>
      <c r="D230" s="57">
        <v>60</v>
      </c>
      <c r="E230" s="57" t="s">
        <v>582</v>
      </c>
      <c r="F230" s="58" t="s">
        <v>339</v>
      </c>
      <c r="G230" s="56">
        <v>5.5</v>
      </c>
      <c r="H230" s="59"/>
      <c r="I230" s="81">
        <f>G230/4</f>
        <v>1.375</v>
      </c>
      <c r="J230" s="144">
        <f>1+(MAX(Cena1)-I230)/(MAX(Cena1)-MIN(Cena1))*9</f>
        <v>11.434520390580127</v>
      </c>
      <c r="K230" s="145">
        <f t="shared" si="16"/>
        <v>9.1476163124641019</v>
      </c>
      <c r="L230" s="145">
        <f>1+(D230-MIN(Otsr1))/(MAX(Otsr1)-MIN(Otsr1))*9</f>
        <v>9.8524590163934427</v>
      </c>
      <c r="M230" s="145">
        <f t="shared" si="17"/>
        <v>1.9704918032786887</v>
      </c>
      <c r="N230" s="145">
        <f t="shared" si="18"/>
        <v>11.118108115742791</v>
      </c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  <c r="DR230" s="55"/>
      <c r="DS230" s="55"/>
      <c r="DT230" s="55"/>
      <c r="DU230" s="55"/>
      <c r="DV230" s="55"/>
      <c r="DW230" s="55"/>
    </row>
    <row r="231" spans="1:127" s="54" customFormat="1" ht="19.5" thickBot="1" x14ac:dyDescent="0.35">
      <c r="A231" s="134">
        <v>25</v>
      </c>
      <c r="B231" s="50"/>
      <c r="C231" s="51" t="s">
        <v>34</v>
      </c>
      <c r="D231" s="51">
        <v>0</v>
      </c>
      <c r="E231" s="51" t="s">
        <v>659</v>
      </c>
      <c r="F231" s="52" t="s">
        <v>205</v>
      </c>
      <c r="G231" s="50">
        <v>1.87</v>
      </c>
      <c r="H231" s="53"/>
      <c r="I231" s="80">
        <v>1.87</v>
      </c>
      <c r="J231" s="144">
        <f>1+(MAX(Cena1)-I231)/(MAX(Cena1)-MIN(Cena1))*9</f>
        <v>11.178632969557725</v>
      </c>
      <c r="K231" s="145">
        <f t="shared" si="16"/>
        <v>8.9429063756461797</v>
      </c>
      <c r="L231" s="145">
        <f>1+(D231-MIN(Otsr1))/(MAX(Otsr1)-MIN(Otsr1))*9</f>
        <v>1</v>
      </c>
      <c r="M231" s="145">
        <f t="shared" si="17"/>
        <v>0.2</v>
      </c>
      <c r="N231" s="145">
        <f t="shared" si="18"/>
        <v>9.142906375646179</v>
      </c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  <c r="DR231" s="55"/>
      <c r="DS231" s="55"/>
      <c r="DT231" s="55"/>
      <c r="DU231" s="55"/>
      <c r="DV231" s="55"/>
      <c r="DW231" s="55"/>
    </row>
    <row r="232" spans="1:127" s="55" customFormat="1" ht="19.5" thickBot="1" x14ac:dyDescent="0.35">
      <c r="A232" s="135"/>
      <c r="B232" s="33"/>
      <c r="C232" s="36" t="s">
        <v>35</v>
      </c>
      <c r="D232" s="36">
        <v>60</v>
      </c>
      <c r="E232" s="36" t="s">
        <v>229</v>
      </c>
      <c r="F232" s="37" t="s">
        <v>205</v>
      </c>
      <c r="G232" s="33">
        <v>1.48</v>
      </c>
      <c r="H232" s="38"/>
      <c r="I232" s="81">
        <v>1.48</v>
      </c>
      <c r="J232" s="144">
        <f>1+(MAX(Cena1)-I232)/(MAX(Cena1)-MIN(Cena1))*9</f>
        <v>11.380241240666285</v>
      </c>
      <c r="K232" s="145">
        <f t="shared" si="16"/>
        <v>9.1041929925330276</v>
      </c>
      <c r="L232" s="145">
        <f>1+(D232-MIN(Otsr1))/(MAX(Otsr1)-MIN(Otsr1))*9</f>
        <v>9.8524590163934427</v>
      </c>
      <c r="M232" s="145">
        <f t="shared" si="17"/>
        <v>1.9704918032786887</v>
      </c>
      <c r="N232" s="145">
        <f t="shared" si="18"/>
        <v>11.074684795811716</v>
      </c>
    </row>
    <row r="233" spans="1:127" s="55" customFormat="1" ht="19.5" thickBot="1" x14ac:dyDescent="0.35">
      <c r="A233" s="135"/>
      <c r="B233" s="33"/>
      <c r="C233" s="36" t="s">
        <v>18</v>
      </c>
      <c r="D233" s="36">
        <v>0</v>
      </c>
      <c r="E233" s="36" t="s">
        <v>299</v>
      </c>
      <c r="F233" s="37" t="s">
        <v>205</v>
      </c>
      <c r="G233" s="33">
        <v>2.6</v>
      </c>
      <c r="H233" s="38">
        <v>1.48</v>
      </c>
      <c r="I233" s="81">
        <f t="shared" si="19"/>
        <v>1.48</v>
      </c>
      <c r="J233" s="144">
        <f>1+(MAX(Cena1)-I233)/(MAX(Cena1)-MIN(Cena1))*9</f>
        <v>11.380241240666285</v>
      </c>
      <c r="K233" s="145">
        <f t="shared" si="16"/>
        <v>9.1041929925330276</v>
      </c>
      <c r="L233" s="145">
        <f>1+(D233-MIN(Otsr1))/(MAX(Otsr1)-MIN(Otsr1))*9</f>
        <v>1</v>
      </c>
      <c r="M233" s="145">
        <f t="shared" si="17"/>
        <v>0.2</v>
      </c>
      <c r="N233" s="145">
        <f t="shared" si="18"/>
        <v>9.3041929925330269</v>
      </c>
    </row>
    <row r="234" spans="1:127" s="55" customFormat="1" ht="19.5" thickBot="1" x14ac:dyDescent="0.35">
      <c r="A234" s="135"/>
      <c r="B234" s="33"/>
      <c r="C234" s="103" t="s">
        <v>43</v>
      </c>
      <c r="D234" s="103">
        <v>68</v>
      </c>
      <c r="E234" s="103" t="s">
        <v>361</v>
      </c>
      <c r="F234" s="104" t="s">
        <v>205</v>
      </c>
      <c r="G234" s="113">
        <v>1.87</v>
      </c>
      <c r="H234" s="105">
        <v>1.19</v>
      </c>
      <c r="I234" s="106">
        <f t="shared" si="19"/>
        <v>1.19</v>
      </c>
      <c r="J234" s="144">
        <f>1+(MAX(Cena1)-I234)/(MAX(Cena1)-MIN(Cena1))*9</f>
        <v>11.530155083285468</v>
      </c>
      <c r="K234" s="145">
        <f t="shared" si="16"/>
        <v>9.2241240666283755</v>
      </c>
      <c r="L234" s="145">
        <f>1+(D234-MIN(Otsr1))/(MAX(Otsr1)-MIN(Otsr1))*9</f>
        <v>11.032786885245901</v>
      </c>
      <c r="M234" s="145">
        <f t="shared" si="17"/>
        <v>2.2065573770491804</v>
      </c>
      <c r="N234" s="145">
        <f t="shared" si="18"/>
        <v>11.430681443677557</v>
      </c>
    </row>
    <row r="235" spans="1:127" s="55" customFormat="1" ht="19.5" thickBot="1" x14ac:dyDescent="0.35">
      <c r="A235" s="135"/>
      <c r="B235" s="33"/>
      <c r="C235" s="36" t="s">
        <v>48</v>
      </c>
      <c r="D235" s="36">
        <v>60</v>
      </c>
      <c r="E235" s="36" t="s">
        <v>450</v>
      </c>
      <c r="F235" s="37" t="s">
        <v>205</v>
      </c>
      <c r="G235" s="33">
        <v>2.5</v>
      </c>
      <c r="H235" s="38">
        <v>2.5</v>
      </c>
      <c r="I235" s="81">
        <f t="shared" si="19"/>
        <v>2.5</v>
      </c>
      <c r="J235" s="144">
        <f>1+(MAX(Cena1)-I235)/(MAX(Cena1)-MIN(Cena1))*9</f>
        <v>10.852958070074671</v>
      </c>
      <c r="K235" s="145">
        <f t="shared" si="16"/>
        <v>8.6823664560597376</v>
      </c>
      <c r="L235" s="145">
        <f>1+(D235-MIN(Otsr1))/(MAX(Otsr1)-MIN(Otsr1))*9</f>
        <v>9.8524590163934427</v>
      </c>
      <c r="M235" s="145">
        <f t="shared" si="17"/>
        <v>1.9704918032786887</v>
      </c>
      <c r="N235" s="145">
        <f t="shared" si="18"/>
        <v>10.652858259338426</v>
      </c>
    </row>
    <row r="236" spans="1:127" s="55" customFormat="1" ht="19.5" thickBot="1" x14ac:dyDescent="0.35">
      <c r="A236" s="135"/>
      <c r="B236" s="33"/>
      <c r="C236" s="36" t="s">
        <v>57</v>
      </c>
      <c r="D236" s="36">
        <v>60</v>
      </c>
      <c r="E236" s="36" t="s">
        <v>598</v>
      </c>
      <c r="F236" s="37" t="s">
        <v>205</v>
      </c>
      <c r="G236" s="33">
        <v>2</v>
      </c>
      <c r="H236" s="38">
        <v>2</v>
      </c>
      <c r="I236" s="81">
        <f t="shared" si="19"/>
        <v>2</v>
      </c>
      <c r="J236" s="144">
        <f>1+(MAX(Cena1)-I236)/(MAX(Cena1)-MIN(Cena1))*9</f>
        <v>11.111430212521542</v>
      </c>
      <c r="K236" s="145">
        <f t="shared" si="16"/>
        <v>8.889144170017234</v>
      </c>
      <c r="L236" s="145">
        <f>1+(D236-MIN(Otsr1))/(MAX(Otsr1)-MIN(Otsr1))*9</f>
        <v>9.8524590163934427</v>
      </c>
      <c r="M236" s="145">
        <f t="shared" si="17"/>
        <v>1.9704918032786887</v>
      </c>
      <c r="N236" s="145">
        <f t="shared" si="18"/>
        <v>10.859635973295923</v>
      </c>
    </row>
    <row r="237" spans="1:127" s="60" customFormat="1" ht="19.5" thickBot="1" x14ac:dyDescent="0.35">
      <c r="A237" s="136"/>
      <c r="B237" s="56"/>
      <c r="C237" s="57" t="s">
        <v>58</v>
      </c>
      <c r="D237" s="57">
        <v>60</v>
      </c>
      <c r="E237" s="57" t="s">
        <v>544</v>
      </c>
      <c r="F237" s="58" t="s">
        <v>205</v>
      </c>
      <c r="G237" s="66">
        <v>2.2599999999999998</v>
      </c>
      <c r="H237" s="59">
        <v>2.2599999999999998</v>
      </c>
      <c r="I237" s="82">
        <f t="shared" si="19"/>
        <v>2.2599999999999998</v>
      </c>
      <c r="J237" s="144">
        <f>1+(MAX(Cena1)-I237)/(MAX(Cena1)-MIN(Cena1))*9</f>
        <v>10.977024698449167</v>
      </c>
      <c r="K237" s="145">
        <f t="shared" si="16"/>
        <v>8.7816197587593336</v>
      </c>
      <c r="L237" s="145">
        <f>1+(D237-MIN(Otsr1))/(MAX(Otsr1)-MIN(Otsr1))*9</f>
        <v>9.8524590163934427</v>
      </c>
      <c r="M237" s="145">
        <f t="shared" si="17"/>
        <v>1.9704918032786887</v>
      </c>
      <c r="N237" s="145">
        <f t="shared" si="18"/>
        <v>10.752111562038023</v>
      </c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  <c r="DR237" s="55"/>
      <c r="DS237" s="55"/>
      <c r="DT237" s="55"/>
      <c r="DU237" s="55"/>
      <c r="DV237" s="55"/>
      <c r="DW237" s="55"/>
    </row>
    <row r="238" spans="1:127" s="54" customFormat="1" ht="38.25" thickBot="1" x14ac:dyDescent="0.35">
      <c r="A238" s="134">
        <v>26</v>
      </c>
      <c r="B238" s="50"/>
      <c r="C238" s="51" t="s">
        <v>36</v>
      </c>
      <c r="D238" s="51">
        <v>60</v>
      </c>
      <c r="E238" s="51" t="s">
        <v>257</v>
      </c>
      <c r="F238" s="52" t="s">
        <v>220</v>
      </c>
      <c r="G238" s="50">
        <v>55</v>
      </c>
      <c r="H238" s="53">
        <v>50</v>
      </c>
      <c r="I238" s="80">
        <f t="shared" si="19"/>
        <v>50</v>
      </c>
      <c r="J238" s="144">
        <f>1+(MAX(Cena1)-I238)/(MAX(Cena1)-MIN(Cena1))*9</f>
        <v>-13.701895462377948</v>
      </c>
      <c r="K238" s="145">
        <f t="shared" si="16"/>
        <v>-10.961516369902359</v>
      </c>
      <c r="L238" s="145">
        <f>1+(D238-MIN(Otsr1))/(MAX(Otsr1)-MIN(Otsr1))*9</f>
        <v>9.8524590163934427</v>
      </c>
      <c r="M238" s="145">
        <f t="shared" si="17"/>
        <v>1.9704918032786887</v>
      </c>
      <c r="N238" s="145">
        <f t="shared" si="18"/>
        <v>-8.9910245666236701</v>
      </c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  <c r="DR238" s="55"/>
      <c r="DS238" s="55"/>
      <c r="DT238" s="55"/>
      <c r="DU238" s="55"/>
      <c r="DV238" s="55"/>
      <c r="DW238" s="55"/>
    </row>
    <row r="239" spans="1:127" s="55" customFormat="1" ht="19.5" thickBot="1" x14ac:dyDescent="0.35">
      <c r="A239" s="135"/>
      <c r="B239" s="33"/>
      <c r="C239" s="36" t="s">
        <v>40</v>
      </c>
      <c r="D239" s="36">
        <v>60</v>
      </c>
      <c r="E239" s="36" t="s">
        <v>315</v>
      </c>
      <c r="F239" s="37" t="s">
        <v>220</v>
      </c>
      <c r="G239" s="33">
        <v>54.3</v>
      </c>
      <c r="H239" s="38">
        <v>54.3</v>
      </c>
      <c r="I239" s="81">
        <f t="shared" si="19"/>
        <v>54.3</v>
      </c>
      <c r="J239" s="144">
        <f>1+(MAX(Cena1)-I239)/(MAX(Cena1)-MIN(Cena1))*9</f>
        <v>-15.924755887421021</v>
      </c>
      <c r="K239" s="145">
        <f t="shared" si="16"/>
        <v>-12.739804709936818</v>
      </c>
      <c r="L239" s="145">
        <f>1+(D239-MIN(Otsr1))/(MAX(Otsr1)-MIN(Otsr1))*9</f>
        <v>9.8524590163934427</v>
      </c>
      <c r="M239" s="145">
        <f t="shared" si="17"/>
        <v>1.9704918032786887</v>
      </c>
      <c r="N239" s="145">
        <f t="shared" si="18"/>
        <v>-10.769312906658129</v>
      </c>
    </row>
    <row r="240" spans="1:127" s="55" customFormat="1" ht="19.5" thickBot="1" x14ac:dyDescent="0.35">
      <c r="A240" s="135"/>
      <c r="B240" s="33"/>
      <c r="C240" s="36" t="s">
        <v>46</v>
      </c>
      <c r="D240" s="36">
        <v>60</v>
      </c>
      <c r="E240" s="36" t="s">
        <v>315</v>
      </c>
      <c r="F240" s="37" t="s">
        <v>220</v>
      </c>
      <c r="G240" s="33">
        <v>65.5</v>
      </c>
      <c r="H240" s="38">
        <v>65.5</v>
      </c>
      <c r="I240" s="81">
        <f t="shared" si="19"/>
        <v>65.5</v>
      </c>
      <c r="J240" s="144">
        <f>1+(MAX(Cena1)-I240)/(MAX(Cena1)-MIN(Cena1))*9</f>
        <v>-21.714531878230904</v>
      </c>
      <c r="K240" s="145">
        <f t="shared" si="16"/>
        <v>-17.371625502584724</v>
      </c>
      <c r="L240" s="145">
        <f>1+(D240-MIN(Otsr1))/(MAX(Otsr1)-MIN(Otsr1))*9</f>
        <v>9.8524590163934427</v>
      </c>
      <c r="M240" s="145">
        <f t="shared" si="17"/>
        <v>1.9704918032786887</v>
      </c>
      <c r="N240" s="145">
        <f t="shared" si="18"/>
        <v>-15.401133699306035</v>
      </c>
    </row>
    <row r="241" spans="1:127" s="55" customFormat="1" ht="19.5" thickBot="1" x14ac:dyDescent="0.35">
      <c r="A241" s="135"/>
      <c r="B241" s="33"/>
      <c r="C241" s="103" t="s">
        <v>47</v>
      </c>
      <c r="D241" s="103">
        <v>60</v>
      </c>
      <c r="E241" s="103" t="s">
        <v>426</v>
      </c>
      <c r="F241" s="104" t="s">
        <v>354</v>
      </c>
      <c r="G241" s="113">
        <v>13.76</v>
      </c>
      <c r="H241" s="105">
        <v>13.76</v>
      </c>
      <c r="I241" s="106">
        <f>H241/5*4</f>
        <v>11.007999999999999</v>
      </c>
      <c r="J241" s="144">
        <f>1+(MAX(Cena1)-I241)/(MAX(Cena1)-MIN(Cena1))*9</f>
        <v>6.4547960941987377</v>
      </c>
      <c r="K241" s="145">
        <f t="shared" si="16"/>
        <v>5.1638368753589905</v>
      </c>
      <c r="L241" s="145">
        <f>1+(D241-MIN(Otsr1))/(MAX(Otsr1)-MIN(Otsr1))*9</f>
        <v>9.8524590163934427</v>
      </c>
      <c r="M241" s="145">
        <f t="shared" si="17"/>
        <v>1.9704918032786887</v>
      </c>
      <c r="N241" s="145">
        <f t="shared" si="18"/>
        <v>7.1343286786376794</v>
      </c>
    </row>
    <row r="242" spans="1:127" s="55" customFormat="1" ht="19.5" thickBot="1" x14ac:dyDescent="0.35">
      <c r="A242" s="135"/>
      <c r="B242" s="33"/>
      <c r="C242" s="36" t="s">
        <v>50</v>
      </c>
      <c r="D242" s="36">
        <v>60</v>
      </c>
      <c r="E242" s="36" t="s">
        <v>480</v>
      </c>
      <c r="F242" s="37" t="s">
        <v>220</v>
      </c>
      <c r="G242" s="33">
        <v>21.82</v>
      </c>
      <c r="H242" s="38">
        <v>12.5</v>
      </c>
      <c r="I242" s="81">
        <f t="shared" si="19"/>
        <v>12.5</v>
      </c>
      <c r="J242" s="144">
        <f>1+(MAX(Cena1)-I242)/(MAX(Cena1)-MIN(Cena1))*9</f>
        <v>5.6835152211372773</v>
      </c>
      <c r="K242" s="145">
        <f t="shared" si="16"/>
        <v>4.546812176909822</v>
      </c>
      <c r="L242" s="145">
        <f>1+(D242-MIN(Otsr1))/(MAX(Otsr1)-MIN(Otsr1))*9</f>
        <v>9.8524590163934427</v>
      </c>
      <c r="M242" s="145">
        <f t="shared" si="17"/>
        <v>1.9704918032786887</v>
      </c>
      <c r="N242" s="145">
        <f t="shared" si="18"/>
        <v>6.5173039801885109</v>
      </c>
    </row>
    <row r="243" spans="1:127" s="55" customFormat="1" ht="38.25" thickBot="1" x14ac:dyDescent="0.35">
      <c r="A243" s="135"/>
      <c r="B243" s="33"/>
      <c r="C243" s="36" t="s">
        <v>52</v>
      </c>
      <c r="D243" s="36">
        <v>60</v>
      </c>
      <c r="E243" s="36" t="s">
        <v>257</v>
      </c>
      <c r="F243" s="37" t="s">
        <v>220</v>
      </c>
      <c r="G243" s="33">
        <v>60.8</v>
      </c>
      <c r="H243" s="38"/>
      <c r="I243" s="81">
        <v>60.8</v>
      </c>
      <c r="J243" s="144">
        <f>1+(MAX(Cena1)-I243)/(MAX(Cena1)-MIN(Cena1))*9</f>
        <v>-19.284893739230331</v>
      </c>
      <c r="K243" s="145">
        <f t="shared" si="16"/>
        <v>-15.427914991384265</v>
      </c>
      <c r="L243" s="145">
        <f>1+(D243-MIN(Otsr1))/(MAX(Otsr1)-MIN(Otsr1))*9</f>
        <v>9.8524590163934427</v>
      </c>
      <c r="M243" s="145">
        <f t="shared" si="17"/>
        <v>1.9704918032786887</v>
      </c>
      <c r="N243" s="145">
        <f t="shared" si="18"/>
        <v>-13.457423188105576</v>
      </c>
    </row>
    <row r="244" spans="1:127" s="55" customFormat="1" ht="19.5" thickBot="1" x14ac:dyDescent="0.35">
      <c r="A244" s="135"/>
      <c r="B244" s="33"/>
      <c r="C244" s="36" t="s">
        <v>55</v>
      </c>
      <c r="D244" s="36">
        <v>60</v>
      </c>
      <c r="E244" s="36" t="s">
        <v>530</v>
      </c>
      <c r="F244" s="37" t="s">
        <v>531</v>
      </c>
      <c r="G244" s="33">
        <v>228</v>
      </c>
      <c r="H244" s="38">
        <v>205.2</v>
      </c>
      <c r="I244" s="81">
        <f>H244/50*4</f>
        <v>16.416</v>
      </c>
      <c r="J244" s="144">
        <f>1+(MAX(Cena1)-I244)/(MAX(Cena1)-MIN(Cena1))*9</f>
        <v>3.6591614014933946</v>
      </c>
      <c r="K244" s="145">
        <f t="shared" si="16"/>
        <v>2.9273291211947159</v>
      </c>
      <c r="L244" s="145">
        <f>1+(D244-MIN(Otsr1))/(MAX(Otsr1)-MIN(Otsr1))*9</f>
        <v>9.8524590163934427</v>
      </c>
      <c r="M244" s="145">
        <f t="shared" si="17"/>
        <v>1.9704918032786887</v>
      </c>
      <c r="N244" s="145">
        <f t="shared" si="18"/>
        <v>4.8978209244734048</v>
      </c>
    </row>
    <row r="245" spans="1:127" s="55" customFormat="1" ht="19.5" thickBot="1" x14ac:dyDescent="0.35">
      <c r="A245" s="135"/>
      <c r="B245" s="33"/>
      <c r="C245" s="36" t="s">
        <v>57</v>
      </c>
      <c r="D245" s="36">
        <v>60</v>
      </c>
      <c r="E245" s="36" t="s">
        <v>599</v>
      </c>
      <c r="F245" s="37" t="s">
        <v>546</v>
      </c>
      <c r="G245" s="33">
        <v>80</v>
      </c>
      <c r="H245" s="38">
        <v>80</v>
      </c>
      <c r="I245" s="81">
        <f>H245/6*4</f>
        <v>53.333333333333336</v>
      </c>
      <c r="J245" s="144">
        <f>1+(MAX(Cena1)-I245)/(MAX(Cena1)-MIN(Cena1))*9</f>
        <v>-15.425043078690411</v>
      </c>
      <c r="K245" s="145">
        <f t="shared" si="16"/>
        <v>-12.34003446295233</v>
      </c>
      <c r="L245" s="145">
        <f>1+(D245-MIN(Otsr1))/(MAX(Otsr1)-MIN(Otsr1))*9</f>
        <v>9.8524590163934427</v>
      </c>
      <c r="M245" s="145">
        <f t="shared" si="17"/>
        <v>1.9704918032786887</v>
      </c>
      <c r="N245" s="145">
        <f t="shared" si="18"/>
        <v>-10.369542659673641</v>
      </c>
    </row>
    <row r="246" spans="1:127" s="60" customFormat="1" ht="19.5" thickBot="1" x14ac:dyDescent="0.35">
      <c r="A246" s="136"/>
      <c r="B246" s="56"/>
      <c r="C246" s="57" t="s">
        <v>58</v>
      </c>
      <c r="D246" s="57">
        <v>60</v>
      </c>
      <c r="E246" s="57" t="s">
        <v>545</v>
      </c>
      <c r="F246" s="58" t="s">
        <v>546</v>
      </c>
      <c r="G246" s="66">
        <v>115.56</v>
      </c>
      <c r="H246" s="59">
        <v>115.56</v>
      </c>
      <c r="I246" s="81">
        <f>H246/6*4</f>
        <v>77.040000000000006</v>
      </c>
      <c r="J246" s="144">
        <f>1+(MAX(Cena1)-I246)/(MAX(Cena1)-MIN(Cena1))*9</f>
        <v>-27.68006892590466</v>
      </c>
      <c r="K246" s="145">
        <f t="shared" si="16"/>
        <v>-22.144055140723729</v>
      </c>
      <c r="L246" s="145">
        <f>1+(D246-MIN(Otsr1))/(MAX(Otsr1)-MIN(Otsr1))*9</f>
        <v>9.8524590163934427</v>
      </c>
      <c r="M246" s="145">
        <f t="shared" si="17"/>
        <v>1.9704918032786887</v>
      </c>
      <c r="N246" s="145">
        <f t="shared" si="18"/>
        <v>-20.173563337445042</v>
      </c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  <c r="DR246" s="55"/>
      <c r="DS246" s="55"/>
      <c r="DT246" s="55"/>
      <c r="DU246" s="55"/>
      <c r="DV246" s="55"/>
      <c r="DW246" s="55"/>
    </row>
    <row r="247" spans="1:127" s="54" customFormat="1" ht="19.5" thickBot="1" x14ac:dyDescent="0.35">
      <c r="A247" s="134">
        <v>27</v>
      </c>
      <c r="B247" s="50"/>
      <c r="C247" s="51" t="s">
        <v>35</v>
      </c>
      <c r="D247" s="51">
        <v>60</v>
      </c>
      <c r="E247" s="51" t="s">
        <v>230</v>
      </c>
      <c r="F247" s="52" t="s">
        <v>196</v>
      </c>
      <c r="G247" s="50">
        <v>9.16</v>
      </c>
      <c r="H247" s="53"/>
      <c r="I247" s="80">
        <v>9.16</v>
      </c>
      <c r="J247" s="144">
        <f>1+(MAX(Cena1)-I247)/(MAX(Cena1)-MIN(Cena1))*9</f>
        <v>7.4101091326823667</v>
      </c>
      <c r="K247" s="145">
        <f t="shared" si="16"/>
        <v>5.9280873061458941</v>
      </c>
      <c r="L247" s="145">
        <f>1+(D247-MIN(Otsr1))/(MAX(Otsr1)-MIN(Otsr1))*9</f>
        <v>9.8524590163934427</v>
      </c>
      <c r="M247" s="145">
        <f t="shared" si="17"/>
        <v>1.9704918032786887</v>
      </c>
      <c r="N247" s="145">
        <f t="shared" si="18"/>
        <v>7.898579109424583</v>
      </c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</row>
    <row r="248" spans="1:127" s="55" customFormat="1" ht="38.25" thickBot="1" x14ac:dyDescent="0.35">
      <c r="A248" s="135"/>
      <c r="B248" s="33"/>
      <c r="C248" s="36" t="s">
        <v>36</v>
      </c>
      <c r="D248" s="36">
        <v>60</v>
      </c>
      <c r="E248" s="36" t="s">
        <v>258</v>
      </c>
      <c r="F248" s="37" t="s">
        <v>196</v>
      </c>
      <c r="G248" s="33">
        <v>8</v>
      </c>
      <c r="H248" s="38">
        <v>5.5</v>
      </c>
      <c r="I248" s="81">
        <f t="shared" si="19"/>
        <v>5.5</v>
      </c>
      <c r="J248" s="144">
        <f>1+(MAX(Cena1)-I248)/(MAX(Cena1)-MIN(Cena1))*9</f>
        <v>9.3021252153934526</v>
      </c>
      <c r="K248" s="145">
        <f t="shared" si="16"/>
        <v>7.4417001723147624</v>
      </c>
      <c r="L248" s="145">
        <f>1+(D248-MIN(Otsr1))/(MAX(Otsr1)-MIN(Otsr1))*9</f>
        <v>9.8524590163934427</v>
      </c>
      <c r="M248" s="145">
        <f t="shared" si="17"/>
        <v>1.9704918032786887</v>
      </c>
      <c r="N248" s="145">
        <f t="shared" si="18"/>
        <v>9.4121919755934513</v>
      </c>
    </row>
    <row r="249" spans="1:127" s="55" customFormat="1" ht="19.5" thickBot="1" x14ac:dyDescent="0.35">
      <c r="A249" s="135"/>
      <c r="B249" s="33"/>
      <c r="C249" s="36" t="s">
        <v>18</v>
      </c>
      <c r="D249" s="36">
        <v>60</v>
      </c>
      <c r="E249" s="36" t="s">
        <v>300</v>
      </c>
      <c r="F249" s="37" t="s">
        <v>196</v>
      </c>
      <c r="G249" s="33">
        <v>23.17</v>
      </c>
      <c r="H249" s="38"/>
      <c r="I249" s="81">
        <v>23.17</v>
      </c>
      <c r="J249" s="144">
        <f>1+(MAX(Cena1)-I249)/(MAX(Cena1)-MIN(Cena1))*9</f>
        <v>0.16771970132107805</v>
      </c>
      <c r="K249" s="145">
        <f t="shared" si="16"/>
        <v>0.13417576105686244</v>
      </c>
      <c r="L249" s="145">
        <f>1+(D249-MIN(Otsr1))/(MAX(Otsr1)-MIN(Otsr1))*9</f>
        <v>9.8524590163934427</v>
      </c>
      <c r="M249" s="145">
        <f t="shared" si="17"/>
        <v>1.9704918032786887</v>
      </c>
      <c r="N249" s="145">
        <f t="shared" si="18"/>
        <v>2.1046675643355512</v>
      </c>
    </row>
    <row r="250" spans="1:127" s="55" customFormat="1" ht="75.75" thickBot="1" x14ac:dyDescent="0.35">
      <c r="A250" s="135"/>
      <c r="B250" s="33"/>
      <c r="C250" s="36" t="s">
        <v>41</v>
      </c>
      <c r="D250" s="36">
        <v>60</v>
      </c>
      <c r="E250" s="36" t="s">
        <v>340</v>
      </c>
      <c r="F250" s="37" t="s">
        <v>196</v>
      </c>
      <c r="G250" s="33">
        <v>7</v>
      </c>
      <c r="H250" s="38"/>
      <c r="I250" s="81">
        <v>7</v>
      </c>
      <c r="J250" s="144">
        <f>1+(MAX(Cena1)-I250)/(MAX(Cena1)-MIN(Cena1))*9</f>
        <v>8.5267087880528436</v>
      </c>
      <c r="K250" s="145">
        <f t="shared" si="16"/>
        <v>6.8213670304422749</v>
      </c>
      <c r="L250" s="145">
        <f>1+(D250-MIN(Otsr1))/(MAX(Otsr1)-MIN(Otsr1))*9</f>
        <v>9.8524590163934427</v>
      </c>
      <c r="M250" s="145">
        <f t="shared" si="17"/>
        <v>1.9704918032786887</v>
      </c>
      <c r="N250" s="145">
        <f t="shared" si="18"/>
        <v>8.7918588337209638</v>
      </c>
    </row>
    <row r="251" spans="1:127" s="55" customFormat="1" ht="19.5" thickBot="1" x14ac:dyDescent="0.35">
      <c r="A251" s="135"/>
      <c r="B251" s="33"/>
      <c r="C251" s="36" t="s">
        <v>42</v>
      </c>
      <c r="D251" s="36">
        <v>40</v>
      </c>
      <c r="E251" s="36" t="s">
        <v>351</v>
      </c>
      <c r="F251" s="37" t="s">
        <v>196</v>
      </c>
      <c r="G251" s="33">
        <v>9.66</v>
      </c>
      <c r="H251" s="38">
        <v>5.4</v>
      </c>
      <c r="I251" s="81">
        <f t="shared" si="19"/>
        <v>5.4</v>
      </c>
      <c r="J251" s="144">
        <f>1+(MAX(Cena1)-I251)/(MAX(Cena1)-MIN(Cena1))*9</f>
        <v>9.3538196438828258</v>
      </c>
      <c r="K251" s="145">
        <f t="shared" si="16"/>
        <v>7.4830557151062607</v>
      </c>
      <c r="L251" s="145">
        <f>1+(D251-MIN(Otsr1))/(MAX(Otsr1)-MIN(Otsr1))*9</f>
        <v>6.9016393442622945</v>
      </c>
      <c r="M251" s="145">
        <f t="shared" si="17"/>
        <v>1.380327868852459</v>
      </c>
      <c r="N251" s="145">
        <f t="shared" si="18"/>
        <v>8.8633835839587203</v>
      </c>
    </row>
    <row r="252" spans="1:127" s="55" customFormat="1" ht="19.5" thickBot="1" x14ac:dyDescent="0.35">
      <c r="A252" s="135"/>
      <c r="B252" s="33"/>
      <c r="C252" s="36" t="s">
        <v>46</v>
      </c>
      <c r="D252" s="36">
        <v>60</v>
      </c>
      <c r="E252" s="36" t="s">
        <v>400</v>
      </c>
      <c r="F252" s="37" t="s">
        <v>196</v>
      </c>
      <c r="G252" s="33">
        <v>11.6</v>
      </c>
      <c r="H252" s="38">
        <v>11.6</v>
      </c>
      <c r="I252" s="81">
        <f t="shared" si="19"/>
        <v>11.6</v>
      </c>
      <c r="J252" s="144">
        <f>1+(MAX(Cena1)-I252)/(MAX(Cena1)-MIN(Cena1))*9</f>
        <v>6.1487650775416434</v>
      </c>
      <c r="K252" s="145">
        <f t="shared" si="16"/>
        <v>4.9190120620333149</v>
      </c>
      <c r="L252" s="145">
        <f>1+(D252-MIN(Otsr1))/(MAX(Otsr1)-MIN(Otsr1))*9</f>
        <v>9.8524590163934427</v>
      </c>
      <c r="M252" s="145">
        <f t="shared" si="17"/>
        <v>1.9704918032786887</v>
      </c>
      <c r="N252" s="145">
        <f t="shared" si="18"/>
        <v>6.8895038653120038</v>
      </c>
    </row>
    <row r="253" spans="1:127" s="55" customFormat="1" ht="19.5" thickBot="1" x14ac:dyDescent="0.35">
      <c r="A253" s="135"/>
      <c r="B253" s="33"/>
      <c r="C253" s="36" t="s">
        <v>47</v>
      </c>
      <c r="D253" s="36">
        <v>60</v>
      </c>
      <c r="E253" s="36" t="s">
        <v>400</v>
      </c>
      <c r="F253" s="37" t="s">
        <v>196</v>
      </c>
      <c r="G253" s="33">
        <v>9.32</v>
      </c>
      <c r="H253" s="38">
        <v>9.32</v>
      </c>
      <c r="I253" s="81">
        <f t="shared" si="19"/>
        <v>9.32</v>
      </c>
      <c r="J253" s="144">
        <f>1+(MAX(Cena1)-I253)/(MAX(Cena1)-MIN(Cena1))*9</f>
        <v>7.3273980470993694</v>
      </c>
      <c r="K253" s="145">
        <f t="shared" si="16"/>
        <v>5.8619184376794955</v>
      </c>
      <c r="L253" s="145">
        <f>1+(D253-MIN(Otsr1))/(MAX(Otsr1)-MIN(Otsr1))*9</f>
        <v>9.8524590163934427</v>
      </c>
      <c r="M253" s="145">
        <f t="shared" si="17"/>
        <v>1.9704918032786887</v>
      </c>
      <c r="N253" s="145">
        <f t="shared" si="18"/>
        <v>7.8324102409581844</v>
      </c>
    </row>
    <row r="254" spans="1:127" s="55" customFormat="1" ht="19.5" thickBot="1" x14ac:dyDescent="0.35">
      <c r="A254" s="135"/>
      <c r="B254" s="33"/>
      <c r="C254" s="103" t="s">
        <v>48</v>
      </c>
      <c r="D254" s="103">
        <v>60</v>
      </c>
      <c r="E254" s="103" t="s">
        <v>451</v>
      </c>
      <c r="F254" s="104" t="s">
        <v>196</v>
      </c>
      <c r="G254" s="113">
        <v>8.5</v>
      </c>
      <c r="H254" s="105">
        <v>5.2</v>
      </c>
      <c r="I254" s="106">
        <f t="shared" si="19"/>
        <v>5.2</v>
      </c>
      <c r="J254" s="144">
        <f>1+(MAX(Cena1)-I254)/(MAX(Cena1)-MIN(Cena1))*9</f>
        <v>9.4572085008615741</v>
      </c>
      <c r="K254" s="145">
        <f t="shared" si="16"/>
        <v>7.5657668006892598</v>
      </c>
      <c r="L254" s="145">
        <f>1+(D254-MIN(Otsr1))/(MAX(Otsr1)-MIN(Otsr1))*9</f>
        <v>9.8524590163934427</v>
      </c>
      <c r="M254" s="145">
        <f t="shared" si="17"/>
        <v>1.9704918032786887</v>
      </c>
      <c r="N254" s="145">
        <f t="shared" si="18"/>
        <v>9.5362586039679478</v>
      </c>
    </row>
    <row r="255" spans="1:127" s="55" customFormat="1" ht="19.5" thickBot="1" x14ac:dyDescent="0.35">
      <c r="A255" s="135"/>
      <c r="B255" s="33"/>
      <c r="C255" s="36" t="s">
        <v>50</v>
      </c>
      <c r="D255" s="36">
        <v>60</v>
      </c>
      <c r="E255" s="36" t="s">
        <v>481</v>
      </c>
      <c r="F255" s="37" t="s">
        <v>196</v>
      </c>
      <c r="G255" s="33">
        <v>7.91</v>
      </c>
      <c r="H255" s="38">
        <v>7.91</v>
      </c>
      <c r="I255" s="81">
        <f t="shared" si="19"/>
        <v>7.91</v>
      </c>
      <c r="J255" s="144">
        <f>1+(MAX(Cena1)-I255)/(MAX(Cena1)-MIN(Cena1))*9</f>
        <v>8.0562894887995409</v>
      </c>
      <c r="K255" s="145">
        <f t="shared" si="16"/>
        <v>6.4450315910396334</v>
      </c>
      <c r="L255" s="145">
        <f>1+(D255-MIN(Otsr1))/(MAX(Otsr1)-MIN(Otsr1))*9</f>
        <v>9.8524590163934427</v>
      </c>
      <c r="M255" s="145">
        <f t="shared" si="17"/>
        <v>1.9704918032786887</v>
      </c>
      <c r="N255" s="145">
        <f t="shared" si="18"/>
        <v>8.4155233943183223</v>
      </c>
    </row>
    <row r="256" spans="1:127" s="55" customFormat="1" ht="19.5" thickBot="1" x14ac:dyDescent="0.35">
      <c r="A256" s="135"/>
      <c r="B256" s="33"/>
      <c r="C256" s="36" t="s">
        <v>51</v>
      </c>
      <c r="D256" s="36">
        <v>60</v>
      </c>
      <c r="E256" s="36" t="s">
        <v>507</v>
      </c>
      <c r="F256" s="37" t="s">
        <v>196</v>
      </c>
      <c r="G256" s="33">
        <v>6.7</v>
      </c>
      <c r="H256" s="38"/>
      <c r="I256" s="81">
        <v>6.7</v>
      </c>
      <c r="J256" s="144">
        <f>1+(MAX(Cena1)-I256)/(MAX(Cena1)-MIN(Cena1))*9</f>
        <v>8.6817920735209668</v>
      </c>
      <c r="K256" s="145">
        <f t="shared" si="16"/>
        <v>6.945433658816774</v>
      </c>
      <c r="L256" s="145">
        <f>1+(D256-MIN(Otsr1))/(MAX(Otsr1)-MIN(Otsr1))*9</f>
        <v>9.8524590163934427</v>
      </c>
      <c r="M256" s="145">
        <f t="shared" si="17"/>
        <v>1.9704918032786887</v>
      </c>
      <c r="N256" s="145">
        <f t="shared" si="18"/>
        <v>8.915925462095462</v>
      </c>
    </row>
    <row r="257" spans="1:127" s="55" customFormat="1" ht="38.25" thickBot="1" x14ac:dyDescent="0.35">
      <c r="A257" s="135"/>
      <c r="B257" s="33"/>
      <c r="C257" s="36" t="s">
        <v>52</v>
      </c>
      <c r="D257" s="36">
        <v>60</v>
      </c>
      <c r="E257" s="36" t="s">
        <v>512</v>
      </c>
      <c r="F257" s="37" t="s">
        <v>196</v>
      </c>
      <c r="G257" s="33">
        <v>5.99</v>
      </c>
      <c r="H257" s="38">
        <v>5.3</v>
      </c>
      <c r="I257" s="81">
        <f t="shared" si="19"/>
        <v>5.3</v>
      </c>
      <c r="J257" s="144">
        <f>1+(MAX(Cena1)-I257)/(MAX(Cena1)-MIN(Cena1))*9</f>
        <v>9.4055140723722008</v>
      </c>
      <c r="K257" s="145">
        <f t="shared" si="16"/>
        <v>7.5244112578977607</v>
      </c>
      <c r="L257" s="145">
        <f>1+(D257-MIN(Otsr1))/(MAX(Otsr1)-MIN(Otsr1))*9</f>
        <v>9.8524590163934427</v>
      </c>
      <c r="M257" s="145">
        <f t="shared" si="17"/>
        <v>1.9704918032786887</v>
      </c>
      <c r="N257" s="145">
        <f t="shared" si="18"/>
        <v>9.4949030611764496</v>
      </c>
    </row>
    <row r="258" spans="1:127" s="55" customFormat="1" ht="19.5" thickBot="1" x14ac:dyDescent="0.35">
      <c r="A258" s="135"/>
      <c r="B258" s="33"/>
      <c r="C258" s="36" t="s">
        <v>56</v>
      </c>
      <c r="D258" s="36">
        <v>60</v>
      </c>
      <c r="E258" s="36" t="s">
        <v>300</v>
      </c>
      <c r="F258" s="37" t="s">
        <v>196</v>
      </c>
      <c r="G258" s="33">
        <v>10.66</v>
      </c>
      <c r="H258" s="38">
        <v>10</v>
      </c>
      <c r="I258" s="81">
        <f t="shared" si="19"/>
        <v>10</v>
      </c>
      <c r="J258" s="144">
        <f>1+(MAX(Cena1)-I258)/(MAX(Cena1)-MIN(Cena1))*9</f>
        <v>6.9758759333716265</v>
      </c>
      <c r="K258" s="145">
        <f t="shared" si="16"/>
        <v>5.5807007466973015</v>
      </c>
      <c r="L258" s="145">
        <f>1+(D258-MIN(Otsr1))/(MAX(Otsr1)-MIN(Otsr1))*9</f>
        <v>9.8524590163934427</v>
      </c>
      <c r="M258" s="145">
        <f t="shared" si="17"/>
        <v>1.9704918032786887</v>
      </c>
      <c r="N258" s="145">
        <f t="shared" si="18"/>
        <v>7.5511925499759904</v>
      </c>
    </row>
    <row r="259" spans="1:127" s="55" customFormat="1" ht="19.5" thickBot="1" x14ac:dyDescent="0.35">
      <c r="A259" s="135"/>
      <c r="B259" s="33"/>
      <c r="C259" s="36" t="s">
        <v>57</v>
      </c>
      <c r="D259" s="36">
        <v>60</v>
      </c>
      <c r="E259" s="36" t="s">
        <v>512</v>
      </c>
      <c r="F259" s="37" t="s">
        <v>196</v>
      </c>
      <c r="G259" s="33">
        <v>10</v>
      </c>
      <c r="H259" s="38">
        <v>10</v>
      </c>
      <c r="I259" s="81">
        <f t="shared" si="19"/>
        <v>10</v>
      </c>
      <c r="J259" s="144">
        <f>1+(MAX(Cena1)-I259)/(MAX(Cena1)-MIN(Cena1))*9</f>
        <v>6.9758759333716265</v>
      </c>
      <c r="K259" s="145">
        <f t="shared" ref="K259:K322" si="20">J259*0.8</f>
        <v>5.5807007466973015</v>
      </c>
      <c r="L259" s="145">
        <f>1+(D259-MIN(Otsr1))/(MAX(Otsr1)-MIN(Otsr1))*9</f>
        <v>9.8524590163934427</v>
      </c>
      <c r="M259" s="145">
        <f t="shared" ref="M259:M322" si="21">L259*0.2</f>
        <v>1.9704918032786887</v>
      </c>
      <c r="N259" s="145">
        <f t="shared" si="18"/>
        <v>7.5511925499759904</v>
      </c>
    </row>
    <row r="260" spans="1:127" s="60" customFormat="1" ht="19.5" thickBot="1" x14ac:dyDescent="0.35">
      <c r="A260" s="136"/>
      <c r="B260" s="56"/>
      <c r="C260" s="57" t="s">
        <v>60</v>
      </c>
      <c r="D260" s="57">
        <v>60</v>
      </c>
      <c r="E260" s="57" t="s">
        <v>637</v>
      </c>
      <c r="F260" s="58" t="s">
        <v>196</v>
      </c>
      <c r="G260" s="56">
        <v>13.3</v>
      </c>
      <c r="H260" s="59"/>
      <c r="I260" s="82">
        <v>13.3</v>
      </c>
      <c r="J260" s="144">
        <f>1+(MAX(Cena1)-I260)/(MAX(Cena1)-MIN(Cena1))*9</f>
        <v>5.2699597932222861</v>
      </c>
      <c r="K260" s="145">
        <f t="shared" si="20"/>
        <v>4.2159678345778291</v>
      </c>
      <c r="L260" s="145">
        <f>1+(D260-MIN(Otsr1))/(MAX(Otsr1)-MIN(Otsr1))*9</f>
        <v>9.8524590163934427</v>
      </c>
      <c r="M260" s="145">
        <f t="shared" si="21"/>
        <v>1.9704918032786887</v>
      </c>
      <c r="N260" s="145">
        <f t="shared" si="18"/>
        <v>6.186459637856518</v>
      </c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  <c r="DR260" s="55"/>
      <c r="DS260" s="55"/>
      <c r="DT260" s="55"/>
      <c r="DU260" s="55"/>
      <c r="DV260" s="55"/>
      <c r="DW260" s="55"/>
    </row>
    <row r="261" spans="1:127" s="54" customFormat="1" ht="19.5" thickBot="1" x14ac:dyDescent="0.35">
      <c r="A261" s="134">
        <v>28</v>
      </c>
      <c r="B261" s="50"/>
      <c r="C261" s="51" t="s">
        <v>35</v>
      </c>
      <c r="D261" s="51">
        <v>60</v>
      </c>
      <c r="E261" s="51" t="s">
        <v>231</v>
      </c>
      <c r="F261" s="52" t="s">
        <v>196</v>
      </c>
      <c r="G261" s="50">
        <v>3.85</v>
      </c>
      <c r="H261" s="53"/>
      <c r="I261" s="80">
        <v>3.85</v>
      </c>
      <c r="J261" s="144">
        <f>1+(MAX(Cena1)-I261)/(MAX(Cena1)-MIN(Cena1))*9</f>
        <v>10.155083285468123</v>
      </c>
      <c r="K261" s="145">
        <f t="shared" si="20"/>
        <v>8.1240666283744982</v>
      </c>
      <c r="L261" s="145">
        <f>1+(D261-MIN(Otsr1))/(MAX(Otsr1)-MIN(Otsr1))*9</f>
        <v>9.8524590163934427</v>
      </c>
      <c r="M261" s="145">
        <f t="shared" si="21"/>
        <v>1.9704918032786887</v>
      </c>
      <c r="N261" s="145">
        <f t="shared" si="18"/>
        <v>10.094558431653187</v>
      </c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  <c r="DR261" s="55"/>
      <c r="DS261" s="55"/>
      <c r="DT261" s="55"/>
      <c r="DU261" s="55"/>
      <c r="DV261" s="55"/>
      <c r="DW261" s="55"/>
    </row>
    <row r="262" spans="1:127" s="55" customFormat="1" ht="38.25" thickBot="1" x14ac:dyDescent="0.35">
      <c r="A262" s="135"/>
      <c r="B262" s="33"/>
      <c r="C262" s="103" t="s">
        <v>36</v>
      </c>
      <c r="D262" s="103">
        <v>60</v>
      </c>
      <c r="E262" s="103" t="s">
        <v>259</v>
      </c>
      <c r="F262" s="104" t="s">
        <v>196</v>
      </c>
      <c r="G262" s="113">
        <v>2.9</v>
      </c>
      <c r="H262" s="105">
        <v>1.9</v>
      </c>
      <c r="I262" s="106">
        <f t="shared" si="19"/>
        <v>1.9</v>
      </c>
      <c r="J262" s="144">
        <f>1+(MAX(Cena1)-I262)/(MAX(Cena1)-MIN(Cena1))*9</f>
        <v>11.163124641010915</v>
      </c>
      <c r="K262" s="145">
        <f t="shared" si="20"/>
        <v>8.9304997128087322</v>
      </c>
      <c r="L262" s="145">
        <f>1+(D262-MIN(Otsr1))/(MAX(Otsr1)-MIN(Otsr1))*9</f>
        <v>9.8524590163934427</v>
      </c>
      <c r="M262" s="145">
        <f t="shared" si="21"/>
        <v>1.9704918032786887</v>
      </c>
      <c r="N262" s="145">
        <f t="shared" si="18"/>
        <v>10.900991516087421</v>
      </c>
    </row>
    <row r="263" spans="1:127" s="55" customFormat="1" ht="19.5" thickBot="1" x14ac:dyDescent="0.35">
      <c r="A263" s="135"/>
      <c r="B263" s="33"/>
      <c r="C263" s="36" t="s">
        <v>18</v>
      </c>
      <c r="D263" s="36">
        <v>60</v>
      </c>
      <c r="E263" s="36" t="s">
        <v>301</v>
      </c>
      <c r="F263" s="37" t="s">
        <v>196</v>
      </c>
      <c r="G263" s="33">
        <v>6.2</v>
      </c>
      <c r="H263" s="38"/>
      <c r="I263" s="81">
        <v>6.2</v>
      </c>
      <c r="J263" s="144">
        <f>1+(MAX(Cena1)-I263)/(MAX(Cena1)-MIN(Cena1))*9</f>
        <v>8.9402642159678365</v>
      </c>
      <c r="K263" s="145">
        <f t="shared" si="20"/>
        <v>7.1522113727742695</v>
      </c>
      <c r="L263" s="145">
        <f>1+(D263-MIN(Otsr1))/(MAX(Otsr1)-MIN(Otsr1))*9</f>
        <v>9.8524590163934427</v>
      </c>
      <c r="M263" s="145">
        <f t="shared" si="21"/>
        <v>1.9704918032786887</v>
      </c>
      <c r="N263" s="145">
        <f t="shared" si="18"/>
        <v>9.1227031760529584</v>
      </c>
    </row>
    <row r="264" spans="1:127" s="55" customFormat="1" ht="75.75" thickBot="1" x14ac:dyDescent="0.35">
      <c r="A264" s="135"/>
      <c r="B264" s="33"/>
      <c r="C264" s="36" t="s">
        <v>41</v>
      </c>
      <c r="D264" s="36">
        <v>60</v>
      </c>
      <c r="E264" s="36" t="s">
        <v>341</v>
      </c>
      <c r="F264" s="37" t="s">
        <v>196</v>
      </c>
      <c r="G264" s="33">
        <v>3</v>
      </c>
      <c r="H264" s="38"/>
      <c r="I264" s="81">
        <v>3</v>
      </c>
      <c r="J264" s="144">
        <f>1+(MAX(Cena1)-I264)/(MAX(Cena1)-MIN(Cena1))*9</f>
        <v>10.594485927627803</v>
      </c>
      <c r="K264" s="145">
        <f t="shared" si="20"/>
        <v>8.4755887421022429</v>
      </c>
      <c r="L264" s="145">
        <f>1+(D264-MIN(Otsr1))/(MAX(Otsr1)-MIN(Otsr1))*9</f>
        <v>9.8524590163934427</v>
      </c>
      <c r="M264" s="145">
        <f t="shared" si="21"/>
        <v>1.9704918032786887</v>
      </c>
      <c r="N264" s="145">
        <f t="shared" si="18"/>
        <v>10.446080545380932</v>
      </c>
    </row>
    <row r="265" spans="1:127" s="55" customFormat="1" ht="19.5" thickBot="1" x14ac:dyDescent="0.35">
      <c r="A265" s="135"/>
      <c r="B265" s="33"/>
      <c r="C265" s="36" t="s">
        <v>42</v>
      </c>
      <c r="D265" s="36">
        <v>40</v>
      </c>
      <c r="E265" s="36" t="s">
        <v>352</v>
      </c>
      <c r="F265" s="37" t="s">
        <v>196</v>
      </c>
      <c r="G265" s="33">
        <v>3.86</v>
      </c>
      <c r="H265" s="38">
        <v>2</v>
      </c>
      <c r="I265" s="81">
        <f t="shared" si="19"/>
        <v>2</v>
      </c>
      <c r="J265" s="144">
        <f>1+(MAX(Cena1)-I265)/(MAX(Cena1)-MIN(Cena1))*9</f>
        <v>11.111430212521542</v>
      </c>
      <c r="K265" s="145">
        <f t="shared" si="20"/>
        <v>8.889144170017234</v>
      </c>
      <c r="L265" s="145">
        <f>1+(D265-MIN(Otsr1))/(MAX(Otsr1)-MIN(Otsr1))*9</f>
        <v>6.9016393442622945</v>
      </c>
      <c r="M265" s="145">
        <f t="shared" si="21"/>
        <v>1.380327868852459</v>
      </c>
      <c r="N265" s="145">
        <f t="shared" si="18"/>
        <v>10.269472038869694</v>
      </c>
    </row>
    <row r="266" spans="1:127" s="55" customFormat="1" ht="19.5" thickBot="1" x14ac:dyDescent="0.35">
      <c r="A266" s="135"/>
      <c r="B266" s="33"/>
      <c r="C266" s="36" t="s">
        <v>46</v>
      </c>
      <c r="D266" s="36">
        <v>60</v>
      </c>
      <c r="E266" s="36" t="s">
        <v>401</v>
      </c>
      <c r="F266" s="37" t="s">
        <v>196</v>
      </c>
      <c r="G266" s="33">
        <v>2.4500000000000002</v>
      </c>
      <c r="H266" s="38">
        <v>2.4500000000000002</v>
      </c>
      <c r="I266" s="81">
        <f t="shared" si="19"/>
        <v>2.4500000000000002</v>
      </c>
      <c r="J266" s="144">
        <f>1+(MAX(Cena1)-I266)/(MAX(Cena1)-MIN(Cena1))*9</f>
        <v>10.878805284319357</v>
      </c>
      <c r="K266" s="145">
        <f t="shared" si="20"/>
        <v>8.7030442274554858</v>
      </c>
      <c r="L266" s="145">
        <f>1+(D266-MIN(Otsr1))/(MAX(Otsr1)-MIN(Otsr1))*9</f>
        <v>9.8524590163934427</v>
      </c>
      <c r="M266" s="145">
        <f t="shared" si="21"/>
        <v>1.9704918032786887</v>
      </c>
      <c r="N266" s="145">
        <f t="shared" si="18"/>
        <v>10.673536030734175</v>
      </c>
    </row>
    <row r="267" spans="1:127" s="55" customFormat="1" ht="19.5" thickBot="1" x14ac:dyDescent="0.35">
      <c r="A267" s="135"/>
      <c r="B267" s="33"/>
      <c r="C267" s="36" t="s">
        <v>47</v>
      </c>
      <c r="D267" s="36">
        <v>60</v>
      </c>
      <c r="E267" s="36" t="s">
        <v>401</v>
      </c>
      <c r="F267" s="37" t="s">
        <v>196</v>
      </c>
      <c r="G267" s="33">
        <v>4.25</v>
      </c>
      <c r="H267" s="38">
        <v>4.17</v>
      </c>
      <c r="I267" s="81">
        <f t="shared" si="19"/>
        <v>4.17</v>
      </c>
      <c r="J267" s="144">
        <f>1+(MAX(Cena1)-I267)/(MAX(Cena1)-MIN(Cena1))*9</f>
        <v>9.9896611143021268</v>
      </c>
      <c r="K267" s="145">
        <f t="shared" si="20"/>
        <v>7.991728891441702</v>
      </c>
      <c r="L267" s="145">
        <f>1+(D267-MIN(Otsr1))/(MAX(Otsr1)-MIN(Otsr1))*9</f>
        <v>9.8524590163934427</v>
      </c>
      <c r="M267" s="145">
        <f t="shared" si="21"/>
        <v>1.9704918032786887</v>
      </c>
      <c r="N267" s="145">
        <f t="shared" ref="N267:N330" si="22">M267+K267</f>
        <v>9.96222069472039</v>
      </c>
    </row>
    <row r="268" spans="1:127" s="55" customFormat="1" ht="19.5" thickBot="1" x14ac:dyDescent="0.35">
      <c r="A268" s="135"/>
      <c r="B268" s="33"/>
      <c r="C268" s="36" t="s">
        <v>50</v>
      </c>
      <c r="D268" s="36">
        <v>60</v>
      </c>
      <c r="E268" s="36" t="s">
        <v>482</v>
      </c>
      <c r="F268" s="37" t="s">
        <v>196</v>
      </c>
      <c r="G268" s="33">
        <v>2.74</v>
      </c>
      <c r="H268" s="38">
        <v>2.2000000000000002</v>
      </c>
      <c r="I268" s="81">
        <f t="shared" si="19"/>
        <v>2.2000000000000002</v>
      </c>
      <c r="J268" s="144">
        <f>1+(MAX(Cena1)-I268)/(MAX(Cena1)-MIN(Cena1))*9</f>
        <v>11.008041355542794</v>
      </c>
      <c r="K268" s="145">
        <f t="shared" si="20"/>
        <v>8.8064330844342358</v>
      </c>
      <c r="L268" s="145">
        <f>1+(D268-MIN(Otsr1))/(MAX(Otsr1)-MIN(Otsr1))*9</f>
        <v>9.8524590163934427</v>
      </c>
      <c r="M268" s="145">
        <f t="shared" si="21"/>
        <v>1.9704918032786887</v>
      </c>
      <c r="N268" s="145">
        <f t="shared" si="22"/>
        <v>10.776924887712925</v>
      </c>
    </row>
    <row r="269" spans="1:127" s="55" customFormat="1" ht="19.5" thickBot="1" x14ac:dyDescent="0.35">
      <c r="A269" s="135"/>
      <c r="B269" s="33"/>
      <c r="C269" s="36" t="s">
        <v>51</v>
      </c>
      <c r="D269" s="36">
        <v>60</v>
      </c>
      <c r="E269" s="36" t="s">
        <v>508</v>
      </c>
      <c r="F269" s="37" t="s">
        <v>196</v>
      </c>
      <c r="G269" s="33">
        <v>3.19</v>
      </c>
      <c r="H269" s="38"/>
      <c r="I269" s="81">
        <v>3.19</v>
      </c>
      <c r="J269" s="144">
        <f>1+(MAX(Cena1)-I269)/(MAX(Cena1)-MIN(Cena1))*9</f>
        <v>10.496266513497991</v>
      </c>
      <c r="K269" s="145">
        <f t="shared" si="20"/>
        <v>8.3970132107983932</v>
      </c>
      <c r="L269" s="145">
        <f>1+(D269-MIN(Otsr1))/(MAX(Otsr1)-MIN(Otsr1))*9</f>
        <v>9.8524590163934427</v>
      </c>
      <c r="M269" s="145">
        <f t="shared" si="21"/>
        <v>1.9704918032786887</v>
      </c>
      <c r="N269" s="145">
        <f t="shared" si="22"/>
        <v>10.367505014077082</v>
      </c>
    </row>
    <row r="270" spans="1:127" s="55" customFormat="1" ht="19.5" thickBot="1" x14ac:dyDescent="0.35">
      <c r="A270" s="135"/>
      <c r="B270" s="33"/>
      <c r="C270" s="36" t="s">
        <v>56</v>
      </c>
      <c r="D270" s="36">
        <v>60</v>
      </c>
      <c r="E270" s="36" t="s">
        <v>301</v>
      </c>
      <c r="F270" s="37" t="s">
        <v>196</v>
      </c>
      <c r="G270" s="33">
        <v>6.3</v>
      </c>
      <c r="H270" s="38">
        <v>5.8</v>
      </c>
      <c r="I270" s="81">
        <f t="shared" si="19"/>
        <v>5.8</v>
      </c>
      <c r="J270" s="144">
        <f>1+(MAX(Cena1)-I270)/(MAX(Cena1)-MIN(Cena1))*9</f>
        <v>9.1470419299253312</v>
      </c>
      <c r="K270" s="145">
        <f t="shared" si="20"/>
        <v>7.3176335439402651</v>
      </c>
      <c r="L270" s="145">
        <f>1+(D270-MIN(Otsr1))/(MAX(Otsr1)-MIN(Otsr1))*9</f>
        <v>9.8524590163934427</v>
      </c>
      <c r="M270" s="145">
        <f t="shared" si="21"/>
        <v>1.9704918032786887</v>
      </c>
      <c r="N270" s="145">
        <f t="shared" si="22"/>
        <v>9.2881253472189531</v>
      </c>
    </row>
    <row r="271" spans="1:127" s="60" customFormat="1" ht="19.5" thickBot="1" x14ac:dyDescent="0.35">
      <c r="A271" s="136"/>
      <c r="B271" s="56"/>
      <c r="C271" s="57" t="s">
        <v>57</v>
      </c>
      <c r="D271" s="57">
        <v>60</v>
      </c>
      <c r="E271" s="57" t="s">
        <v>508</v>
      </c>
      <c r="F271" s="58" t="s">
        <v>196</v>
      </c>
      <c r="G271" s="56">
        <v>7</v>
      </c>
      <c r="H271" s="59">
        <v>7</v>
      </c>
      <c r="I271" s="82">
        <f t="shared" ref="I271:I317" si="23">H271</f>
        <v>7</v>
      </c>
      <c r="J271" s="144">
        <f>1+(MAX(Cena1)-I271)/(MAX(Cena1)-MIN(Cena1))*9</f>
        <v>8.5267087880528436</v>
      </c>
      <c r="K271" s="145">
        <f t="shared" si="20"/>
        <v>6.8213670304422749</v>
      </c>
      <c r="L271" s="145">
        <f>1+(D271-MIN(Otsr1))/(MAX(Otsr1)-MIN(Otsr1))*9</f>
        <v>9.8524590163934427</v>
      </c>
      <c r="M271" s="145">
        <f t="shared" si="21"/>
        <v>1.9704918032786887</v>
      </c>
      <c r="N271" s="145">
        <f t="shared" si="22"/>
        <v>8.7918588337209638</v>
      </c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  <c r="DR271" s="55"/>
      <c r="DS271" s="55"/>
      <c r="DT271" s="55"/>
      <c r="DU271" s="55"/>
      <c r="DV271" s="55"/>
      <c r="DW271" s="55"/>
    </row>
    <row r="272" spans="1:127" s="54" customFormat="1" ht="38.25" thickBot="1" x14ac:dyDescent="0.35">
      <c r="A272" s="134">
        <v>29</v>
      </c>
      <c r="B272" s="50"/>
      <c r="C272" s="99" t="s">
        <v>36</v>
      </c>
      <c r="D272" s="99">
        <v>60</v>
      </c>
      <c r="E272" s="99" t="s">
        <v>260</v>
      </c>
      <c r="F272" s="100" t="s">
        <v>196</v>
      </c>
      <c r="G272" s="114">
        <v>14</v>
      </c>
      <c r="H272" s="101">
        <v>8.5</v>
      </c>
      <c r="I272" s="102">
        <f t="shared" si="23"/>
        <v>8.5</v>
      </c>
      <c r="J272" s="144">
        <f>1+(MAX(Cena1)-I272)/(MAX(Cena1)-MIN(Cena1))*9</f>
        <v>7.7512923607122355</v>
      </c>
      <c r="K272" s="145">
        <f t="shared" si="20"/>
        <v>6.2010338885697891</v>
      </c>
      <c r="L272" s="145">
        <f>1+(D272-MIN(Otsr1))/(MAX(Otsr1)-MIN(Otsr1))*9</f>
        <v>9.8524590163934427</v>
      </c>
      <c r="M272" s="145">
        <f t="shared" si="21"/>
        <v>1.9704918032786887</v>
      </c>
      <c r="N272" s="145">
        <f t="shared" si="22"/>
        <v>8.171525691848478</v>
      </c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  <c r="DR272" s="55"/>
      <c r="DS272" s="55"/>
      <c r="DT272" s="55"/>
      <c r="DU272" s="55"/>
      <c r="DV272" s="55"/>
      <c r="DW272" s="55"/>
    </row>
    <row r="273" spans="1:127" s="55" customFormat="1" ht="19.5" thickBot="1" x14ac:dyDescent="0.35">
      <c r="A273" s="135"/>
      <c r="B273" s="33"/>
      <c r="C273" s="36" t="s">
        <v>38</v>
      </c>
      <c r="D273" s="36">
        <v>61</v>
      </c>
      <c r="E273" s="36" t="s">
        <v>286</v>
      </c>
      <c r="F273" s="37" t="s">
        <v>196</v>
      </c>
      <c r="G273" s="33">
        <v>14</v>
      </c>
      <c r="H273" s="38">
        <v>9.5</v>
      </c>
      <c r="I273" s="81">
        <f t="shared" si="23"/>
        <v>9.5</v>
      </c>
      <c r="J273" s="144">
        <f>1+(MAX(Cena1)-I273)/(MAX(Cena1)-MIN(Cena1))*9</f>
        <v>7.2343480758184961</v>
      </c>
      <c r="K273" s="145">
        <f t="shared" si="20"/>
        <v>5.7874784606547971</v>
      </c>
      <c r="L273" s="145">
        <f>1+(D273-MIN(Otsr1))/(MAX(Otsr1)-MIN(Otsr1))*9</f>
        <v>10</v>
      </c>
      <c r="M273" s="145">
        <f t="shared" si="21"/>
        <v>2</v>
      </c>
      <c r="N273" s="145">
        <f t="shared" si="22"/>
        <v>7.7874784606547971</v>
      </c>
    </row>
    <row r="274" spans="1:127" s="55" customFormat="1" ht="19.5" thickBot="1" x14ac:dyDescent="0.35">
      <c r="A274" s="135"/>
      <c r="B274" s="33"/>
      <c r="C274" s="36" t="s">
        <v>40</v>
      </c>
      <c r="D274" s="36">
        <v>60</v>
      </c>
      <c r="E274" s="36" t="s">
        <v>316</v>
      </c>
      <c r="F274" s="37" t="s">
        <v>196</v>
      </c>
      <c r="G274" s="33">
        <v>25.44</v>
      </c>
      <c r="H274" s="38">
        <v>12.8</v>
      </c>
      <c r="I274" s="81">
        <f t="shared" si="23"/>
        <v>12.8</v>
      </c>
      <c r="J274" s="144">
        <f>1+(MAX(Cena1)-I274)/(MAX(Cena1)-MIN(Cena1))*9</f>
        <v>5.5284319356691558</v>
      </c>
      <c r="K274" s="145">
        <f t="shared" si="20"/>
        <v>4.4227455485353246</v>
      </c>
      <c r="L274" s="145">
        <f>1+(D274-MIN(Otsr1))/(MAX(Otsr1)-MIN(Otsr1))*9</f>
        <v>9.8524590163934427</v>
      </c>
      <c r="M274" s="145">
        <f t="shared" si="21"/>
        <v>1.9704918032786887</v>
      </c>
      <c r="N274" s="145">
        <f t="shared" si="22"/>
        <v>6.3932373518140135</v>
      </c>
    </row>
    <row r="275" spans="1:127" s="55" customFormat="1" ht="19.5" thickBot="1" x14ac:dyDescent="0.35">
      <c r="A275" s="135"/>
      <c r="B275" s="33"/>
      <c r="C275" s="36" t="s">
        <v>46</v>
      </c>
      <c r="D275" s="36">
        <v>60</v>
      </c>
      <c r="E275" s="36" t="s">
        <v>402</v>
      </c>
      <c r="F275" s="37" t="s">
        <v>196</v>
      </c>
      <c r="G275" s="33">
        <v>32.799999999999997</v>
      </c>
      <c r="H275" s="38">
        <v>32.799999999999997</v>
      </c>
      <c r="I275" s="81">
        <f t="shared" si="23"/>
        <v>32.799999999999997</v>
      </c>
      <c r="J275" s="144">
        <f>1+(MAX(Cena1)-I275)/(MAX(Cena1)-MIN(Cena1))*9</f>
        <v>-4.8104537622056291</v>
      </c>
      <c r="K275" s="145">
        <f t="shared" si="20"/>
        <v>-3.8483630097645034</v>
      </c>
      <c r="L275" s="145">
        <f>1+(D275-MIN(Otsr1))/(MAX(Otsr1)-MIN(Otsr1))*9</f>
        <v>9.8524590163934427</v>
      </c>
      <c r="M275" s="145">
        <f t="shared" si="21"/>
        <v>1.9704918032786887</v>
      </c>
      <c r="N275" s="145">
        <f t="shared" si="22"/>
        <v>-1.8778712064858147</v>
      </c>
    </row>
    <row r="276" spans="1:127" s="55" customFormat="1" ht="19.5" thickBot="1" x14ac:dyDescent="0.35">
      <c r="A276" s="135"/>
      <c r="B276" s="33"/>
      <c r="C276" s="36" t="s">
        <v>47</v>
      </c>
      <c r="D276" s="36">
        <v>60</v>
      </c>
      <c r="E276" s="36" t="s">
        <v>427</v>
      </c>
      <c r="F276" s="37" t="s">
        <v>196</v>
      </c>
      <c r="G276" s="33">
        <v>17.13</v>
      </c>
      <c r="H276" s="38">
        <v>16.48</v>
      </c>
      <c r="I276" s="81">
        <f t="shared" si="23"/>
        <v>16.48</v>
      </c>
      <c r="J276" s="144">
        <f>1+(MAX(Cena1)-I276)/(MAX(Cena1)-MIN(Cena1))*9</f>
        <v>3.6260769672601949</v>
      </c>
      <c r="K276" s="145">
        <f t="shared" si="20"/>
        <v>2.900861573808156</v>
      </c>
      <c r="L276" s="145">
        <f>1+(D276-MIN(Otsr1))/(MAX(Otsr1)-MIN(Otsr1))*9</f>
        <v>9.8524590163934427</v>
      </c>
      <c r="M276" s="145">
        <f t="shared" si="21"/>
        <v>1.9704918032786887</v>
      </c>
      <c r="N276" s="145">
        <f t="shared" si="22"/>
        <v>4.8713533770868445</v>
      </c>
    </row>
    <row r="277" spans="1:127" s="55" customFormat="1" ht="19.5" thickBot="1" x14ac:dyDescent="0.35">
      <c r="A277" s="135"/>
      <c r="B277" s="33"/>
      <c r="C277" s="36" t="s">
        <v>50</v>
      </c>
      <c r="D277" s="36">
        <v>60</v>
      </c>
      <c r="E277" s="36" t="s">
        <v>483</v>
      </c>
      <c r="F277" s="37" t="s">
        <v>196</v>
      </c>
      <c r="G277" s="33">
        <v>17.64</v>
      </c>
      <c r="H277" s="38">
        <v>17.64</v>
      </c>
      <c r="I277" s="81">
        <f t="shared" si="23"/>
        <v>17.64</v>
      </c>
      <c r="J277" s="144">
        <f>1+(MAX(Cena1)-I277)/(MAX(Cena1)-MIN(Cena1))*9</f>
        <v>3.0264215967834573</v>
      </c>
      <c r="K277" s="145">
        <f t="shared" si="20"/>
        <v>2.4211372774267659</v>
      </c>
      <c r="L277" s="145">
        <f>1+(D277-MIN(Otsr1))/(MAX(Otsr1)-MIN(Otsr1))*9</f>
        <v>9.8524590163934427</v>
      </c>
      <c r="M277" s="145">
        <f t="shared" si="21"/>
        <v>1.9704918032786887</v>
      </c>
      <c r="N277" s="145">
        <f t="shared" si="22"/>
        <v>4.3916290807054548</v>
      </c>
    </row>
    <row r="278" spans="1:127" s="55" customFormat="1" ht="38.25" thickBot="1" x14ac:dyDescent="0.35">
      <c r="A278" s="135"/>
      <c r="B278" s="33"/>
      <c r="C278" s="36" t="s">
        <v>52</v>
      </c>
      <c r="D278" s="36">
        <v>60</v>
      </c>
      <c r="E278" s="36" t="s">
        <v>513</v>
      </c>
      <c r="F278" s="37" t="s">
        <v>196</v>
      </c>
      <c r="G278" s="33">
        <v>30.5</v>
      </c>
      <c r="H278" s="38"/>
      <c r="I278" s="81">
        <v>30.5</v>
      </c>
      <c r="J278" s="144">
        <f>1+(MAX(Cena1)-I278)/(MAX(Cena1)-MIN(Cena1))*9</f>
        <v>-3.6214819069500308</v>
      </c>
      <c r="K278" s="145">
        <f t="shared" si="20"/>
        <v>-2.8971855255600247</v>
      </c>
      <c r="L278" s="145">
        <f>1+(D278-MIN(Otsr1))/(MAX(Otsr1)-MIN(Otsr1))*9</f>
        <v>9.8524590163934427</v>
      </c>
      <c r="M278" s="145">
        <f t="shared" si="21"/>
        <v>1.9704918032786887</v>
      </c>
      <c r="N278" s="145">
        <f t="shared" si="22"/>
        <v>-0.92669372228133606</v>
      </c>
    </row>
    <row r="279" spans="1:127" s="55" customFormat="1" ht="38.25" thickBot="1" x14ac:dyDescent="0.35">
      <c r="A279" s="135"/>
      <c r="B279" s="33"/>
      <c r="C279" s="36" t="s">
        <v>52</v>
      </c>
      <c r="D279" s="36">
        <v>60</v>
      </c>
      <c r="E279" s="36" t="s">
        <v>514</v>
      </c>
      <c r="F279" s="37" t="s">
        <v>196</v>
      </c>
      <c r="G279" s="33">
        <v>23.5</v>
      </c>
      <c r="H279" s="38"/>
      <c r="I279" s="81">
        <v>23.5</v>
      </c>
      <c r="J279" s="144">
        <f>1+(MAX(Cena1)-I279)/(MAX(Cena1)-MIN(Cena1))*9</f>
        <v>-2.8719126938550055E-3</v>
      </c>
      <c r="K279" s="145">
        <f t="shared" si="20"/>
        <v>-2.2975301550840046E-3</v>
      </c>
      <c r="L279" s="145">
        <f>1+(D279-MIN(Otsr1))/(MAX(Otsr1)-MIN(Otsr1))*9</f>
        <v>9.8524590163934427</v>
      </c>
      <c r="M279" s="145">
        <f t="shared" si="21"/>
        <v>1.9704918032786887</v>
      </c>
      <c r="N279" s="145">
        <f t="shared" si="22"/>
        <v>1.9681942731236046</v>
      </c>
    </row>
    <row r="280" spans="1:127" s="55" customFormat="1" ht="19.5" thickBot="1" x14ac:dyDescent="0.35">
      <c r="A280" s="135"/>
      <c r="B280" s="33"/>
      <c r="C280" s="36" t="s">
        <v>57</v>
      </c>
      <c r="D280" s="36">
        <v>60</v>
      </c>
      <c r="E280" s="36" t="s">
        <v>402</v>
      </c>
      <c r="F280" s="37" t="s">
        <v>196</v>
      </c>
      <c r="G280" s="33">
        <v>40</v>
      </c>
      <c r="H280" s="38">
        <v>35</v>
      </c>
      <c r="I280" s="81">
        <f t="shared" si="23"/>
        <v>35</v>
      </c>
      <c r="J280" s="144">
        <f>1+(MAX(Cena1)-I280)/(MAX(Cena1)-MIN(Cena1))*9</f>
        <v>-5.9477311889718578</v>
      </c>
      <c r="K280" s="145">
        <f t="shared" si="20"/>
        <v>-4.7581849511774861</v>
      </c>
      <c r="L280" s="145">
        <f>1+(D280-MIN(Otsr1))/(MAX(Otsr1)-MIN(Otsr1))*9</f>
        <v>9.8524590163934427</v>
      </c>
      <c r="M280" s="145">
        <f t="shared" si="21"/>
        <v>1.9704918032786887</v>
      </c>
      <c r="N280" s="145">
        <f t="shared" si="22"/>
        <v>-2.7876931478987972</v>
      </c>
    </row>
    <row r="281" spans="1:127" s="55" customFormat="1" ht="19.5" thickBot="1" x14ac:dyDescent="0.35">
      <c r="A281" s="135"/>
      <c r="B281" s="33"/>
      <c r="C281" s="36" t="s">
        <v>58</v>
      </c>
      <c r="D281" s="36">
        <v>60</v>
      </c>
      <c r="E281" s="36" t="s">
        <v>547</v>
      </c>
      <c r="F281" s="37" t="s">
        <v>196</v>
      </c>
      <c r="G281" s="33">
        <v>41.5</v>
      </c>
      <c r="H281" s="38">
        <v>41.5</v>
      </c>
      <c r="I281" s="81">
        <f t="shared" si="23"/>
        <v>41.5</v>
      </c>
      <c r="J281" s="144">
        <f>1+(MAX(Cena1)-I281)/(MAX(Cena1)-MIN(Cena1))*9</f>
        <v>-9.3078690407811635</v>
      </c>
      <c r="K281" s="145">
        <f t="shared" si="20"/>
        <v>-7.446295232624931</v>
      </c>
      <c r="L281" s="145">
        <f>1+(D281-MIN(Otsr1))/(MAX(Otsr1)-MIN(Otsr1))*9</f>
        <v>9.8524590163934427</v>
      </c>
      <c r="M281" s="145">
        <f t="shared" si="21"/>
        <v>1.9704918032786887</v>
      </c>
      <c r="N281" s="145">
        <f t="shared" si="22"/>
        <v>-5.4758034293462421</v>
      </c>
    </row>
    <row r="282" spans="1:127" s="60" customFormat="1" ht="19.5" thickBot="1" x14ac:dyDescent="0.35">
      <c r="A282" s="136"/>
      <c r="B282" s="56"/>
      <c r="C282" s="57" t="s">
        <v>60</v>
      </c>
      <c r="D282" s="57">
        <v>60</v>
      </c>
      <c r="E282" s="57" t="s">
        <v>638</v>
      </c>
      <c r="F282" s="58" t="s">
        <v>196</v>
      </c>
      <c r="G282" s="56">
        <v>25</v>
      </c>
      <c r="H282" s="59"/>
      <c r="I282" s="82">
        <v>25</v>
      </c>
      <c r="J282" s="144">
        <f>1+(MAX(Cena1)-I282)/(MAX(Cena1)-MIN(Cena1))*9</f>
        <v>-0.77828834003446401</v>
      </c>
      <c r="K282" s="145">
        <f t="shared" si="20"/>
        <v>-0.62263067202757127</v>
      </c>
      <c r="L282" s="145">
        <f>1+(D282-MIN(Otsr1))/(MAX(Otsr1)-MIN(Otsr1))*9</f>
        <v>9.8524590163934427</v>
      </c>
      <c r="M282" s="145">
        <f t="shared" si="21"/>
        <v>1.9704918032786887</v>
      </c>
      <c r="N282" s="145">
        <f t="shared" si="22"/>
        <v>1.3478611312511175</v>
      </c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  <c r="DR282" s="55"/>
      <c r="DS282" s="55"/>
      <c r="DT282" s="55"/>
      <c r="DU282" s="55"/>
      <c r="DV282" s="55"/>
      <c r="DW282" s="55"/>
    </row>
    <row r="283" spans="1:127" s="54" customFormat="1" ht="19.5" thickBot="1" x14ac:dyDescent="0.35">
      <c r="A283" s="134">
        <v>30</v>
      </c>
      <c r="B283" s="50"/>
      <c r="C283" s="51" t="s">
        <v>35</v>
      </c>
      <c r="D283" s="51">
        <v>60</v>
      </c>
      <c r="E283" s="51" t="s">
        <v>232</v>
      </c>
      <c r="F283" s="52" t="s">
        <v>196</v>
      </c>
      <c r="G283" s="50">
        <v>11.75</v>
      </c>
      <c r="H283" s="53"/>
      <c r="I283" s="80">
        <v>11.75</v>
      </c>
      <c r="J283" s="144">
        <f>1+(MAX(Cena1)-I283)/(MAX(Cena1)-MIN(Cena1))*9</f>
        <v>6.0712234348075826</v>
      </c>
      <c r="K283" s="145">
        <f t="shared" si="20"/>
        <v>4.8569787478460666</v>
      </c>
      <c r="L283" s="145">
        <f>1+(D283-MIN(Otsr1))/(MAX(Otsr1)-MIN(Otsr1))*9</f>
        <v>9.8524590163934427</v>
      </c>
      <c r="M283" s="145">
        <f t="shared" si="21"/>
        <v>1.9704918032786887</v>
      </c>
      <c r="N283" s="145">
        <f t="shared" si="22"/>
        <v>6.8274705511247555</v>
      </c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  <c r="DR283" s="55"/>
      <c r="DS283" s="55"/>
      <c r="DT283" s="55"/>
      <c r="DU283" s="55"/>
      <c r="DV283" s="55"/>
      <c r="DW283" s="55"/>
    </row>
    <row r="284" spans="1:127" s="55" customFormat="1" ht="38.25" thickBot="1" x14ac:dyDescent="0.35">
      <c r="A284" s="135"/>
      <c r="B284" s="33"/>
      <c r="C284" s="103" t="s">
        <v>36</v>
      </c>
      <c r="D284" s="103">
        <v>60</v>
      </c>
      <c r="E284" s="103" t="s">
        <v>261</v>
      </c>
      <c r="F284" s="104" t="s">
        <v>196</v>
      </c>
      <c r="G284" s="113">
        <v>17</v>
      </c>
      <c r="H284" s="105">
        <v>6.9</v>
      </c>
      <c r="I284" s="106">
        <f t="shared" si="23"/>
        <v>6.9</v>
      </c>
      <c r="J284" s="144">
        <f>1+(MAX(Cena1)-I284)/(MAX(Cena1)-MIN(Cena1))*9</f>
        <v>8.5784032165422168</v>
      </c>
      <c r="K284" s="145">
        <f t="shared" si="20"/>
        <v>6.862722573233774</v>
      </c>
      <c r="L284" s="145">
        <f>1+(D284-MIN(Otsr1))/(MAX(Otsr1)-MIN(Otsr1))*9</f>
        <v>9.8524590163934427</v>
      </c>
      <c r="M284" s="145">
        <f t="shared" si="21"/>
        <v>1.9704918032786887</v>
      </c>
      <c r="N284" s="145">
        <f t="shared" si="22"/>
        <v>8.833214376512462</v>
      </c>
    </row>
    <row r="285" spans="1:127" s="55" customFormat="1" ht="19.5" thickBot="1" x14ac:dyDescent="0.35">
      <c r="A285" s="135"/>
      <c r="B285" s="33"/>
      <c r="C285" s="36" t="s">
        <v>40</v>
      </c>
      <c r="D285" s="36">
        <v>60</v>
      </c>
      <c r="E285" s="36" t="s">
        <v>317</v>
      </c>
      <c r="F285" s="37" t="s">
        <v>196</v>
      </c>
      <c r="G285" s="33">
        <v>14.4</v>
      </c>
      <c r="H285" s="38">
        <v>7.8</v>
      </c>
      <c r="I285" s="81">
        <f t="shared" si="23"/>
        <v>7.8</v>
      </c>
      <c r="J285" s="144">
        <f>1+(MAX(Cena1)-I285)/(MAX(Cena1)-MIN(Cena1))*9</f>
        <v>8.1131533601378507</v>
      </c>
      <c r="K285" s="145">
        <f t="shared" si="20"/>
        <v>6.4905226881102811</v>
      </c>
      <c r="L285" s="145">
        <f>1+(D285-MIN(Otsr1))/(MAX(Otsr1)-MIN(Otsr1))*9</f>
        <v>9.8524590163934427</v>
      </c>
      <c r="M285" s="145">
        <f t="shared" si="21"/>
        <v>1.9704918032786887</v>
      </c>
      <c r="N285" s="145">
        <f t="shared" si="22"/>
        <v>8.4610144913889691</v>
      </c>
    </row>
    <row r="286" spans="1:127" s="55" customFormat="1" ht="19.5" thickBot="1" x14ac:dyDescent="0.35">
      <c r="A286" s="135"/>
      <c r="B286" s="33"/>
      <c r="C286" s="36" t="s">
        <v>47</v>
      </c>
      <c r="D286" s="36">
        <v>60</v>
      </c>
      <c r="E286" s="36" t="s">
        <v>428</v>
      </c>
      <c r="F286" s="37" t="s">
        <v>196</v>
      </c>
      <c r="G286" s="33">
        <v>14.03</v>
      </c>
      <c r="H286" s="38">
        <v>13.4</v>
      </c>
      <c r="I286" s="81">
        <f t="shared" si="23"/>
        <v>13.4</v>
      </c>
      <c r="J286" s="144">
        <f>1+(MAX(Cena1)-I286)/(MAX(Cena1)-MIN(Cena1))*9</f>
        <v>5.218265364732912</v>
      </c>
      <c r="K286" s="145">
        <f t="shared" si="20"/>
        <v>4.17461229178633</v>
      </c>
      <c r="L286" s="145">
        <f>1+(D286-MIN(Otsr1))/(MAX(Otsr1)-MIN(Otsr1))*9</f>
        <v>9.8524590163934427</v>
      </c>
      <c r="M286" s="145">
        <f t="shared" si="21"/>
        <v>1.9704918032786887</v>
      </c>
      <c r="N286" s="145">
        <f t="shared" si="22"/>
        <v>6.1451040950650189</v>
      </c>
    </row>
    <row r="287" spans="1:127" s="55" customFormat="1" ht="19.5" thickBot="1" x14ac:dyDescent="0.35">
      <c r="A287" s="135"/>
      <c r="B287" s="33"/>
      <c r="C287" s="36" t="s">
        <v>51</v>
      </c>
      <c r="D287" s="36">
        <v>60</v>
      </c>
      <c r="E287" s="36" t="s">
        <v>509</v>
      </c>
      <c r="F287" s="37" t="s">
        <v>196</v>
      </c>
      <c r="G287" s="33">
        <v>18.89</v>
      </c>
      <c r="H287" s="38"/>
      <c r="I287" s="81">
        <v>18.89</v>
      </c>
      <c r="J287" s="144">
        <f>1+(MAX(Cena1)-I287)/(MAX(Cena1)-MIN(Cena1))*9</f>
        <v>2.3802412406662832</v>
      </c>
      <c r="K287" s="145">
        <f t="shared" si="20"/>
        <v>1.9041929925330265</v>
      </c>
      <c r="L287" s="145">
        <f>1+(D287-MIN(Otsr1))/(MAX(Otsr1)-MIN(Otsr1))*9</f>
        <v>9.8524590163934427</v>
      </c>
      <c r="M287" s="145">
        <f t="shared" si="21"/>
        <v>1.9704918032786887</v>
      </c>
      <c r="N287" s="145">
        <f t="shared" si="22"/>
        <v>3.8746847958117154</v>
      </c>
    </row>
    <row r="288" spans="1:127" s="60" customFormat="1" ht="19.5" thickBot="1" x14ac:dyDescent="0.35">
      <c r="A288" s="136"/>
      <c r="B288" s="56"/>
      <c r="C288" s="57" t="s">
        <v>62</v>
      </c>
      <c r="D288" s="57">
        <v>60</v>
      </c>
      <c r="E288" s="57" t="s">
        <v>521</v>
      </c>
      <c r="F288" s="58" t="s">
        <v>328</v>
      </c>
      <c r="G288" s="56">
        <v>8.9</v>
      </c>
      <c r="H288" s="59">
        <v>8.65</v>
      </c>
      <c r="I288" s="82">
        <f>H288*2</f>
        <v>17.3</v>
      </c>
      <c r="J288" s="144">
        <f>1+(MAX(Cena1)-I288)/(MAX(Cena1)-MIN(Cena1))*9</f>
        <v>3.2021826536473288</v>
      </c>
      <c r="K288" s="145">
        <f t="shared" si="20"/>
        <v>2.5617461229178633</v>
      </c>
      <c r="L288" s="145">
        <f>1+(D288-MIN(Otsr1))/(MAX(Otsr1)-MIN(Otsr1))*9</f>
        <v>9.8524590163934427</v>
      </c>
      <c r="M288" s="145">
        <f t="shared" si="21"/>
        <v>1.9704918032786887</v>
      </c>
      <c r="N288" s="145">
        <f t="shared" si="22"/>
        <v>4.5322379261965517</v>
      </c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  <c r="DR288" s="55"/>
      <c r="DS288" s="55"/>
      <c r="DT288" s="55"/>
      <c r="DU288" s="55"/>
      <c r="DV288" s="55"/>
      <c r="DW288" s="55"/>
    </row>
    <row r="289" spans="1:127" s="93" customFormat="1" ht="19.5" thickBot="1" x14ac:dyDescent="0.35">
      <c r="A289" s="95">
        <v>31</v>
      </c>
      <c r="B289" s="67"/>
      <c r="C289" s="89"/>
      <c r="D289" s="89"/>
      <c r="E289" s="89"/>
      <c r="F289" s="67"/>
      <c r="G289" s="67"/>
      <c r="H289" s="90"/>
      <c r="I289" s="91"/>
      <c r="J289" s="144">
        <f>1+(MAX(Cena1)-I289)/(MAX(Cena1)-MIN(Cena1))*9</f>
        <v>12.145318782309019</v>
      </c>
      <c r="K289" s="145">
        <f t="shared" si="20"/>
        <v>9.7162550258472162</v>
      </c>
      <c r="L289" s="145">
        <f>1+(D289-MIN(Otsr1))/(MAX(Otsr1)-MIN(Otsr1))*9</f>
        <v>1</v>
      </c>
      <c r="M289" s="145">
        <f t="shared" si="21"/>
        <v>0.2</v>
      </c>
      <c r="N289" s="145">
        <f t="shared" si="22"/>
        <v>9.9162550258472155</v>
      </c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92"/>
      <c r="CH289" s="92"/>
      <c r="CI289" s="92"/>
      <c r="CJ289" s="92"/>
      <c r="CK289" s="92"/>
      <c r="CL289" s="92"/>
      <c r="CM289" s="92"/>
      <c r="CN289" s="92"/>
      <c r="CO289" s="92"/>
      <c r="CP289" s="92"/>
      <c r="CQ289" s="92"/>
      <c r="CR289" s="92"/>
      <c r="CS289" s="92"/>
      <c r="CT289" s="92"/>
      <c r="CU289" s="92"/>
      <c r="CV289" s="92"/>
      <c r="CW289" s="92"/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/>
      <c r="DK289" s="92"/>
      <c r="DL289" s="92"/>
      <c r="DM289" s="92"/>
      <c r="DN289" s="92"/>
      <c r="DO289" s="92"/>
      <c r="DP289" s="92"/>
      <c r="DQ289" s="92"/>
      <c r="DR289" s="92"/>
      <c r="DS289" s="92"/>
      <c r="DT289" s="92"/>
      <c r="DU289" s="92"/>
      <c r="DV289" s="92"/>
      <c r="DW289" s="92"/>
    </row>
    <row r="290" spans="1:127" s="54" customFormat="1" ht="38.25" thickBot="1" x14ac:dyDescent="0.35">
      <c r="A290" s="134">
        <v>32</v>
      </c>
      <c r="B290" s="50"/>
      <c r="C290" s="51" t="s">
        <v>36</v>
      </c>
      <c r="D290" s="51">
        <v>60</v>
      </c>
      <c r="E290" s="51" t="s">
        <v>262</v>
      </c>
      <c r="F290" s="52" t="s">
        <v>205</v>
      </c>
      <c r="G290" s="50">
        <v>48</v>
      </c>
      <c r="H290" s="53">
        <v>40</v>
      </c>
      <c r="I290" s="80">
        <f t="shared" si="23"/>
        <v>40</v>
      </c>
      <c r="J290" s="144">
        <f>1+(MAX(Cena1)-I290)/(MAX(Cena1)-MIN(Cena1))*9</f>
        <v>-8.5324526134405527</v>
      </c>
      <c r="K290" s="145">
        <f t="shared" si="20"/>
        <v>-6.8259620907524425</v>
      </c>
      <c r="L290" s="145">
        <f>1+(D290-MIN(Otsr1))/(MAX(Otsr1)-MIN(Otsr1))*9</f>
        <v>9.8524590163934427</v>
      </c>
      <c r="M290" s="145">
        <f t="shared" si="21"/>
        <v>1.9704918032786887</v>
      </c>
      <c r="N290" s="145">
        <f t="shared" si="22"/>
        <v>-4.8554702874737536</v>
      </c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  <c r="DR290" s="55"/>
      <c r="DS290" s="55"/>
      <c r="DT290" s="55"/>
      <c r="DU290" s="55"/>
      <c r="DV290" s="55"/>
      <c r="DW290" s="55"/>
    </row>
    <row r="291" spans="1:127" s="55" customFormat="1" ht="19.5" thickBot="1" x14ac:dyDescent="0.35">
      <c r="A291" s="135"/>
      <c r="B291" s="33"/>
      <c r="C291" s="36" t="s">
        <v>45</v>
      </c>
      <c r="D291" s="36">
        <v>30</v>
      </c>
      <c r="E291" s="36" t="s">
        <v>369</v>
      </c>
      <c r="F291" s="37" t="s">
        <v>205</v>
      </c>
      <c r="G291" s="33">
        <v>48</v>
      </c>
      <c r="H291" s="38"/>
      <c r="I291" s="81">
        <v>48</v>
      </c>
      <c r="J291" s="144">
        <f>1+(MAX(Cena1)-I291)/(MAX(Cena1)-MIN(Cena1))*9</f>
        <v>-12.668006892590467</v>
      </c>
      <c r="K291" s="145">
        <f t="shared" si="20"/>
        <v>-10.134405514072375</v>
      </c>
      <c r="L291" s="145">
        <f>1+(D291-MIN(Otsr1))/(MAX(Otsr1)-MIN(Otsr1))*9</f>
        <v>5.4262295081967213</v>
      </c>
      <c r="M291" s="145">
        <f t="shared" si="21"/>
        <v>1.0852459016393443</v>
      </c>
      <c r="N291" s="145">
        <f t="shared" si="22"/>
        <v>-9.04915961243303</v>
      </c>
    </row>
    <row r="292" spans="1:127" s="55" customFormat="1" ht="19.5" thickBot="1" x14ac:dyDescent="0.35">
      <c r="A292" s="135"/>
      <c r="B292" s="33"/>
      <c r="C292" s="36" t="s">
        <v>46</v>
      </c>
      <c r="D292" s="36">
        <v>60</v>
      </c>
      <c r="E292" s="36" t="s">
        <v>262</v>
      </c>
      <c r="F292" s="37" t="s">
        <v>205</v>
      </c>
      <c r="G292" s="33">
        <v>44.2</v>
      </c>
      <c r="H292" s="38">
        <v>44.2</v>
      </c>
      <c r="I292" s="81">
        <f t="shared" si="23"/>
        <v>44.2</v>
      </c>
      <c r="J292" s="144">
        <f>1+(MAX(Cena1)-I292)/(MAX(Cena1)-MIN(Cena1))*9</f>
        <v>-10.70361860999426</v>
      </c>
      <c r="K292" s="145">
        <f t="shared" si="20"/>
        <v>-8.5628948879954088</v>
      </c>
      <c r="L292" s="145">
        <f>1+(D292-MIN(Otsr1))/(MAX(Otsr1)-MIN(Otsr1))*9</f>
        <v>9.8524590163934427</v>
      </c>
      <c r="M292" s="145">
        <f t="shared" si="21"/>
        <v>1.9704918032786887</v>
      </c>
      <c r="N292" s="145">
        <f t="shared" si="22"/>
        <v>-6.5924030847167199</v>
      </c>
    </row>
    <row r="293" spans="1:127" s="55" customFormat="1" ht="19.5" thickBot="1" x14ac:dyDescent="0.35">
      <c r="A293" s="135"/>
      <c r="B293" s="33"/>
      <c r="C293" s="36" t="s">
        <v>50</v>
      </c>
      <c r="D293" s="36">
        <v>60</v>
      </c>
      <c r="E293" s="36" t="s">
        <v>262</v>
      </c>
      <c r="F293" s="37" t="s">
        <v>205</v>
      </c>
      <c r="G293" s="34">
        <v>42.66</v>
      </c>
      <c r="H293" s="38">
        <v>42.66</v>
      </c>
      <c r="I293" s="81">
        <f t="shared" si="23"/>
        <v>42.66</v>
      </c>
      <c r="J293" s="144">
        <f>1+(MAX(Cena1)-I293)/(MAX(Cena1)-MIN(Cena1))*9</f>
        <v>-9.9075244112578993</v>
      </c>
      <c r="K293" s="145">
        <f t="shared" si="20"/>
        <v>-7.9260195290063198</v>
      </c>
      <c r="L293" s="145">
        <f>1+(D293-MIN(Otsr1))/(MAX(Otsr1)-MIN(Otsr1))*9</f>
        <v>9.8524590163934427</v>
      </c>
      <c r="M293" s="145">
        <f t="shared" si="21"/>
        <v>1.9704918032786887</v>
      </c>
      <c r="N293" s="145">
        <f t="shared" si="22"/>
        <v>-5.9555277257276309</v>
      </c>
    </row>
    <row r="294" spans="1:127" s="55" customFormat="1" ht="19.5" thickBot="1" x14ac:dyDescent="0.35">
      <c r="A294" s="135"/>
      <c r="B294" s="33"/>
      <c r="C294" s="103" t="s">
        <v>50</v>
      </c>
      <c r="D294" s="103">
        <v>60</v>
      </c>
      <c r="E294" s="103" t="s">
        <v>484</v>
      </c>
      <c r="F294" s="104" t="s">
        <v>205</v>
      </c>
      <c r="G294" s="103">
        <v>31.61</v>
      </c>
      <c r="H294" s="105">
        <v>30</v>
      </c>
      <c r="I294" s="106">
        <f t="shared" si="23"/>
        <v>30</v>
      </c>
      <c r="J294" s="144">
        <f>1+(MAX(Cena1)-I294)/(MAX(Cena1)-MIN(Cena1))*9</f>
        <v>-3.3630097645031611</v>
      </c>
      <c r="K294" s="145">
        <f t="shared" si="20"/>
        <v>-2.6904078116025292</v>
      </c>
      <c r="L294" s="145">
        <f>1+(D294-MIN(Otsr1))/(MAX(Otsr1)-MIN(Otsr1))*9</f>
        <v>9.8524590163934427</v>
      </c>
      <c r="M294" s="145">
        <f t="shared" si="21"/>
        <v>1.9704918032786887</v>
      </c>
      <c r="N294" s="145">
        <f t="shared" si="22"/>
        <v>-0.71991600832384051</v>
      </c>
    </row>
    <row r="295" spans="1:127" s="55" customFormat="1" ht="19.5" thickBot="1" x14ac:dyDescent="0.35">
      <c r="A295" s="135"/>
      <c r="B295" s="33"/>
      <c r="C295" s="36" t="s">
        <v>57</v>
      </c>
      <c r="D295" s="36">
        <v>60</v>
      </c>
      <c r="E295" s="36" t="s">
        <v>262</v>
      </c>
      <c r="F295" s="37" t="s">
        <v>205</v>
      </c>
      <c r="G295" s="33">
        <v>60</v>
      </c>
      <c r="H295" s="38">
        <v>50</v>
      </c>
      <c r="I295" s="81">
        <f t="shared" si="23"/>
        <v>50</v>
      </c>
      <c r="J295" s="144">
        <f>1+(MAX(Cena1)-I295)/(MAX(Cena1)-MIN(Cena1))*9</f>
        <v>-13.701895462377948</v>
      </c>
      <c r="K295" s="145">
        <f t="shared" si="20"/>
        <v>-10.961516369902359</v>
      </c>
      <c r="L295" s="145">
        <f>1+(D295-MIN(Otsr1))/(MAX(Otsr1)-MIN(Otsr1))*9</f>
        <v>9.8524590163934427</v>
      </c>
      <c r="M295" s="145">
        <f t="shared" si="21"/>
        <v>1.9704918032786887</v>
      </c>
      <c r="N295" s="145">
        <f t="shared" si="22"/>
        <v>-8.9910245666236701</v>
      </c>
    </row>
    <row r="296" spans="1:127" s="55" customFormat="1" ht="19.5" thickBot="1" x14ac:dyDescent="0.35">
      <c r="A296" s="135"/>
      <c r="B296" s="33"/>
      <c r="C296" s="36" t="s">
        <v>58</v>
      </c>
      <c r="D296" s="36">
        <v>60</v>
      </c>
      <c r="E296" s="36" t="s">
        <v>262</v>
      </c>
      <c r="F296" s="37" t="s">
        <v>205</v>
      </c>
      <c r="G296" s="33">
        <v>55.68</v>
      </c>
      <c r="H296" s="38">
        <v>55.68</v>
      </c>
      <c r="I296" s="81">
        <f t="shared" si="23"/>
        <v>55.68</v>
      </c>
      <c r="J296" s="144">
        <f>1+(MAX(Cena1)-I296)/(MAX(Cena1)-MIN(Cena1))*9</f>
        <v>-16.638139000574391</v>
      </c>
      <c r="K296" s="145">
        <f t="shared" si="20"/>
        <v>-13.310511200459514</v>
      </c>
      <c r="L296" s="145">
        <f>1+(D296-MIN(Otsr1))/(MAX(Otsr1)-MIN(Otsr1))*9</f>
        <v>9.8524590163934427</v>
      </c>
      <c r="M296" s="145">
        <f t="shared" si="21"/>
        <v>1.9704918032786887</v>
      </c>
      <c r="N296" s="145">
        <f t="shared" si="22"/>
        <v>-11.340019397180825</v>
      </c>
    </row>
    <row r="297" spans="1:127" s="60" customFormat="1" ht="19.5" thickBot="1" x14ac:dyDescent="0.35">
      <c r="A297" s="136"/>
      <c r="B297" s="56"/>
      <c r="C297" s="57" t="s">
        <v>60</v>
      </c>
      <c r="D297" s="57">
        <v>60</v>
      </c>
      <c r="E297" s="57" t="s">
        <v>639</v>
      </c>
      <c r="F297" s="58" t="s">
        <v>205</v>
      </c>
      <c r="G297" s="56">
        <v>90</v>
      </c>
      <c r="H297" s="59"/>
      <c r="I297" s="82">
        <v>90</v>
      </c>
      <c r="J297" s="144">
        <f>1+(MAX(Cena1)-I297)/(MAX(Cena1)-MIN(Cena1))*9</f>
        <v>-34.379666858127521</v>
      </c>
      <c r="K297" s="145">
        <f t="shared" si="20"/>
        <v>-27.503733486502018</v>
      </c>
      <c r="L297" s="145">
        <f>1+(D297-MIN(Otsr1))/(MAX(Otsr1)-MIN(Otsr1))*9</f>
        <v>9.8524590163934427</v>
      </c>
      <c r="M297" s="145">
        <f t="shared" si="21"/>
        <v>1.9704918032786887</v>
      </c>
      <c r="N297" s="145">
        <f t="shared" si="22"/>
        <v>-25.533241683223331</v>
      </c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  <c r="DR297" s="55"/>
      <c r="DS297" s="55"/>
      <c r="DT297" s="55"/>
      <c r="DU297" s="55"/>
      <c r="DV297" s="55"/>
      <c r="DW297" s="55"/>
    </row>
    <row r="298" spans="1:127" s="54" customFormat="1" ht="19.5" thickBot="1" x14ac:dyDescent="0.35">
      <c r="A298" s="134">
        <v>33</v>
      </c>
      <c r="B298" s="50"/>
      <c r="C298" s="51" t="s">
        <v>33</v>
      </c>
      <c r="D298" s="51">
        <v>60</v>
      </c>
      <c r="E298" s="51" t="s">
        <v>204</v>
      </c>
      <c r="F298" s="52" t="s">
        <v>205</v>
      </c>
      <c r="G298" s="50">
        <v>120</v>
      </c>
      <c r="H298" s="53">
        <v>74</v>
      </c>
      <c r="I298" s="80">
        <f t="shared" si="23"/>
        <v>74</v>
      </c>
      <c r="J298" s="144">
        <f>1+(MAX(Cena1)-I298)/(MAX(Cena1)-MIN(Cena1))*9</f>
        <v>-26.108558299827688</v>
      </c>
      <c r="K298" s="145">
        <f t="shared" si="20"/>
        <v>-20.886846639862153</v>
      </c>
      <c r="L298" s="145">
        <f>1+(D298-MIN(Otsr1))/(MAX(Otsr1)-MIN(Otsr1))*9</f>
        <v>9.8524590163934427</v>
      </c>
      <c r="M298" s="145">
        <f t="shared" si="21"/>
        <v>1.9704918032786887</v>
      </c>
      <c r="N298" s="145">
        <f t="shared" si="22"/>
        <v>-18.916354836583466</v>
      </c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</row>
    <row r="299" spans="1:127" s="55" customFormat="1" ht="19.5" thickBot="1" x14ac:dyDescent="0.35">
      <c r="A299" s="135"/>
      <c r="B299" s="33"/>
      <c r="C299" s="36" t="s">
        <v>34</v>
      </c>
      <c r="D299" s="36">
        <v>0</v>
      </c>
      <c r="E299" s="36" t="s">
        <v>660</v>
      </c>
      <c r="F299" s="37" t="s">
        <v>487</v>
      </c>
      <c r="G299" s="33">
        <v>67</v>
      </c>
      <c r="H299" s="38"/>
      <c r="I299" s="81">
        <f>G299*2</f>
        <v>134</v>
      </c>
      <c r="J299" s="144">
        <f>1+(MAX(Cena1)-I299)/(MAX(Cena1)-MIN(Cena1))*9</f>
        <v>-57.125215393452045</v>
      </c>
      <c r="K299" s="145">
        <f t="shared" si="20"/>
        <v>-45.700172314761637</v>
      </c>
      <c r="L299" s="145">
        <f>1+(D299-MIN(Otsr1))/(MAX(Otsr1)-MIN(Otsr1))*9</f>
        <v>1</v>
      </c>
      <c r="M299" s="145">
        <f t="shared" si="21"/>
        <v>0.2</v>
      </c>
      <c r="N299" s="145">
        <f t="shared" si="22"/>
        <v>-45.500172314761635</v>
      </c>
    </row>
    <row r="300" spans="1:127" s="55" customFormat="1" ht="38.25" thickBot="1" x14ac:dyDescent="0.35">
      <c r="A300" s="135"/>
      <c r="B300" s="33"/>
      <c r="C300" s="36" t="s">
        <v>36</v>
      </c>
      <c r="D300" s="36">
        <v>60</v>
      </c>
      <c r="E300" s="36" t="s">
        <v>263</v>
      </c>
      <c r="F300" s="37" t="s">
        <v>205</v>
      </c>
      <c r="G300" s="33">
        <v>85</v>
      </c>
      <c r="H300" s="38">
        <v>57</v>
      </c>
      <c r="I300" s="81">
        <f t="shared" si="23"/>
        <v>57</v>
      </c>
      <c r="J300" s="144">
        <f>1+(MAX(Cena1)-I300)/(MAX(Cena1)-MIN(Cena1))*9</f>
        <v>-17.320505456634123</v>
      </c>
      <c r="K300" s="145">
        <f t="shared" si="20"/>
        <v>-13.856404365307299</v>
      </c>
      <c r="L300" s="145">
        <f>1+(D300-MIN(Otsr1))/(MAX(Otsr1)-MIN(Otsr1))*9</f>
        <v>9.8524590163934427</v>
      </c>
      <c r="M300" s="145">
        <f t="shared" si="21"/>
        <v>1.9704918032786887</v>
      </c>
      <c r="N300" s="145">
        <f t="shared" si="22"/>
        <v>-11.88591256202861</v>
      </c>
    </row>
    <row r="301" spans="1:127" s="55" customFormat="1" ht="19.5" thickBot="1" x14ac:dyDescent="0.35">
      <c r="A301" s="135"/>
      <c r="B301" s="33"/>
      <c r="C301" s="36" t="s">
        <v>18</v>
      </c>
      <c r="D301" s="36">
        <v>60</v>
      </c>
      <c r="E301" s="36" t="s">
        <v>302</v>
      </c>
      <c r="F301" s="37" t="s">
        <v>205</v>
      </c>
      <c r="G301" s="33">
        <v>166.28</v>
      </c>
      <c r="H301" s="38"/>
      <c r="I301" s="81">
        <v>166.28</v>
      </c>
      <c r="J301" s="144">
        <f>1+(MAX(Cena1)-I301)/(MAX(Cena1)-MIN(Cena1))*9</f>
        <v>-73.812176909821943</v>
      </c>
      <c r="K301" s="145">
        <f t="shared" si="20"/>
        <v>-59.049741527857556</v>
      </c>
      <c r="L301" s="145">
        <f>1+(D301-MIN(Otsr1))/(MAX(Otsr1)-MIN(Otsr1))*9</f>
        <v>9.8524590163934427</v>
      </c>
      <c r="M301" s="145">
        <f t="shared" si="21"/>
        <v>1.9704918032786887</v>
      </c>
      <c r="N301" s="145">
        <f t="shared" si="22"/>
        <v>-57.079249724578865</v>
      </c>
    </row>
    <row r="302" spans="1:127" s="55" customFormat="1" ht="19.5" thickBot="1" x14ac:dyDescent="0.35">
      <c r="A302" s="135"/>
      <c r="B302" s="33"/>
      <c r="C302" s="36" t="s">
        <v>42</v>
      </c>
      <c r="D302" s="36">
        <v>40</v>
      </c>
      <c r="E302" s="36" t="s">
        <v>353</v>
      </c>
      <c r="F302" s="37" t="s">
        <v>354</v>
      </c>
      <c r="G302" s="33">
        <v>70.81</v>
      </c>
      <c r="H302" s="38">
        <v>54</v>
      </c>
      <c r="I302" s="81">
        <f>H302*2</f>
        <v>108</v>
      </c>
      <c r="J302" s="144">
        <f>1+(MAX(Cena1)-I302)/(MAX(Cena1)-MIN(Cena1))*9</f>
        <v>-43.684663986214829</v>
      </c>
      <c r="K302" s="145">
        <f t="shared" si="20"/>
        <v>-34.947731188971865</v>
      </c>
      <c r="L302" s="145">
        <f>1+(D302-MIN(Otsr1))/(MAX(Otsr1)-MIN(Otsr1))*9</f>
        <v>6.9016393442622945</v>
      </c>
      <c r="M302" s="145">
        <f t="shared" si="21"/>
        <v>1.380327868852459</v>
      </c>
      <c r="N302" s="145">
        <f t="shared" si="22"/>
        <v>-33.567403320119404</v>
      </c>
    </row>
    <row r="303" spans="1:127" s="55" customFormat="1" ht="19.5" thickBot="1" x14ac:dyDescent="0.35">
      <c r="A303" s="135"/>
      <c r="B303" s="33"/>
      <c r="C303" s="36" t="s">
        <v>19</v>
      </c>
      <c r="D303" s="36">
        <v>60</v>
      </c>
      <c r="E303" s="36" t="s">
        <v>384</v>
      </c>
      <c r="F303" s="37" t="s">
        <v>205</v>
      </c>
      <c r="G303" s="33">
        <v>91</v>
      </c>
      <c r="H303" s="38">
        <v>64</v>
      </c>
      <c r="I303" s="81">
        <f t="shared" si="23"/>
        <v>64</v>
      </c>
      <c r="J303" s="144">
        <f>1+(MAX(Cena1)-I303)/(MAX(Cena1)-MIN(Cena1))*9</f>
        <v>-20.939115450890299</v>
      </c>
      <c r="K303" s="145">
        <f t="shared" si="20"/>
        <v>-16.751292360712238</v>
      </c>
      <c r="L303" s="145">
        <f>1+(D303-MIN(Otsr1))/(MAX(Otsr1)-MIN(Otsr1))*9</f>
        <v>9.8524590163934427</v>
      </c>
      <c r="M303" s="145">
        <f t="shared" si="21"/>
        <v>1.9704918032786887</v>
      </c>
      <c r="N303" s="145">
        <f t="shared" si="22"/>
        <v>-14.780800557433549</v>
      </c>
    </row>
    <row r="304" spans="1:127" s="55" customFormat="1" ht="19.5" thickBot="1" x14ac:dyDescent="0.35">
      <c r="A304" s="135"/>
      <c r="B304" s="33"/>
      <c r="C304" s="103" t="s">
        <v>47</v>
      </c>
      <c r="D304" s="103">
        <v>60</v>
      </c>
      <c r="E304" s="103" t="s">
        <v>429</v>
      </c>
      <c r="F304" s="104" t="s">
        <v>205</v>
      </c>
      <c r="G304" s="113">
        <v>43.11</v>
      </c>
      <c r="H304" s="105">
        <v>39</v>
      </c>
      <c r="I304" s="106">
        <f t="shared" si="23"/>
        <v>39</v>
      </c>
      <c r="J304" s="144">
        <f>1+(MAX(Cena1)-I304)/(MAX(Cena1)-MIN(Cena1))*9</f>
        <v>-8.0155083285468134</v>
      </c>
      <c r="K304" s="145">
        <f t="shared" si="20"/>
        <v>-6.4124066628374514</v>
      </c>
      <c r="L304" s="145">
        <f>1+(D304-MIN(Otsr1))/(MAX(Otsr1)-MIN(Otsr1))*9</f>
        <v>9.8524590163934427</v>
      </c>
      <c r="M304" s="145">
        <f t="shared" si="21"/>
        <v>1.9704918032786887</v>
      </c>
      <c r="N304" s="145">
        <f t="shared" si="22"/>
        <v>-4.4419148595587625</v>
      </c>
    </row>
    <row r="305" spans="1:127" s="55" customFormat="1" ht="19.5" thickBot="1" x14ac:dyDescent="0.35">
      <c r="A305" s="135"/>
      <c r="B305" s="33"/>
      <c r="C305" s="36" t="s">
        <v>48</v>
      </c>
      <c r="D305" s="36">
        <v>60</v>
      </c>
      <c r="E305" s="36" t="s">
        <v>452</v>
      </c>
      <c r="F305" s="37" t="s">
        <v>205</v>
      </c>
      <c r="G305" s="33">
        <v>180</v>
      </c>
      <c r="H305" s="38">
        <v>160</v>
      </c>
      <c r="I305" s="81">
        <f t="shared" si="23"/>
        <v>160</v>
      </c>
      <c r="J305" s="144">
        <f>1+(MAX(Cena1)-I305)/(MAX(Cena1)-MIN(Cena1))*9</f>
        <v>-70.565766800689275</v>
      </c>
      <c r="K305" s="145">
        <f t="shared" si="20"/>
        <v>-56.452613440551424</v>
      </c>
      <c r="L305" s="145">
        <f>1+(D305-MIN(Otsr1))/(MAX(Otsr1)-MIN(Otsr1))*9</f>
        <v>9.8524590163934427</v>
      </c>
      <c r="M305" s="145">
        <f t="shared" si="21"/>
        <v>1.9704918032786887</v>
      </c>
      <c r="N305" s="145">
        <f t="shared" si="22"/>
        <v>-54.482121637272733</v>
      </c>
    </row>
    <row r="306" spans="1:127" s="55" customFormat="1" ht="19.5" thickBot="1" x14ac:dyDescent="0.35">
      <c r="A306" s="135"/>
      <c r="B306" s="33"/>
      <c r="C306" s="36" t="s">
        <v>50</v>
      </c>
      <c r="D306" s="36">
        <v>60</v>
      </c>
      <c r="E306" s="36" t="s">
        <v>485</v>
      </c>
      <c r="F306" s="37" t="s">
        <v>205</v>
      </c>
      <c r="G306" s="34">
        <v>134.69999999999999</v>
      </c>
      <c r="H306" s="38">
        <v>134.69999999999999</v>
      </c>
      <c r="I306" s="81">
        <f t="shared" si="23"/>
        <v>134.69999999999999</v>
      </c>
      <c r="J306" s="144">
        <f>1+(MAX(Cena1)-I306)/(MAX(Cena1)-MIN(Cena1))*9</f>
        <v>-57.487076392877661</v>
      </c>
      <c r="K306" s="145">
        <f t="shared" si="20"/>
        <v>-45.98966111430213</v>
      </c>
      <c r="L306" s="145">
        <f>1+(D306-MIN(Otsr1))/(MAX(Otsr1)-MIN(Otsr1))*9</f>
        <v>9.8524590163934427</v>
      </c>
      <c r="M306" s="145">
        <f t="shared" si="21"/>
        <v>1.9704918032786887</v>
      </c>
      <c r="N306" s="145">
        <f t="shared" si="22"/>
        <v>-44.01916931102344</v>
      </c>
    </row>
    <row r="307" spans="1:127" s="55" customFormat="1" ht="19.5" thickBot="1" x14ac:dyDescent="0.35">
      <c r="A307" s="135"/>
      <c r="B307" s="33"/>
      <c r="C307" s="36" t="s">
        <v>50</v>
      </c>
      <c r="D307" s="36">
        <v>60</v>
      </c>
      <c r="E307" s="36" t="s">
        <v>486</v>
      </c>
      <c r="F307" s="37" t="s">
        <v>487</v>
      </c>
      <c r="G307" s="34">
        <v>118.8</v>
      </c>
      <c r="H307" s="38">
        <v>118.8</v>
      </c>
      <c r="I307" s="81">
        <f>H307*2</f>
        <v>237.6</v>
      </c>
      <c r="J307" s="144">
        <f>1+(MAX(Cena1)-I307)/(MAX(Cena1)-MIN(Cena1))*9</f>
        <v>-110.68064330844345</v>
      </c>
      <c r="K307" s="145">
        <f t="shared" si="20"/>
        <v>-88.544514646754763</v>
      </c>
      <c r="L307" s="145">
        <f>1+(D307-MIN(Otsr1))/(MAX(Otsr1)-MIN(Otsr1))*9</f>
        <v>9.8524590163934427</v>
      </c>
      <c r="M307" s="145">
        <f t="shared" si="21"/>
        <v>1.9704918032786887</v>
      </c>
      <c r="N307" s="145">
        <f t="shared" si="22"/>
        <v>-86.574022843476072</v>
      </c>
    </row>
    <row r="308" spans="1:127" s="55" customFormat="1" ht="19.5" thickBot="1" x14ac:dyDescent="0.35">
      <c r="A308" s="135"/>
      <c r="B308" s="33"/>
      <c r="C308" s="36" t="s">
        <v>56</v>
      </c>
      <c r="D308" s="36">
        <v>60</v>
      </c>
      <c r="E308" s="36" t="s">
        <v>302</v>
      </c>
      <c r="F308" s="37" t="s">
        <v>205</v>
      </c>
      <c r="G308" s="33">
        <v>89.18</v>
      </c>
      <c r="H308" s="38">
        <v>70</v>
      </c>
      <c r="I308" s="81">
        <f t="shared" si="23"/>
        <v>70</v>
      </c>
      <c r="J308" s="144">
        <f>1+(MAX(Cena1)-I308)/(MAX(Cena1)-MIN(Cena1))*9</f>
        <v>-24.040781160252731</v>
      </c>
      <c r="K308" s="145">
        <f t="shared" si="20"/>
        <v>-19.232624928202185</v>
      </c>
      <c r="L308" s="145">
        <f>1+(D308-MIN(Otsr1))/(MAX(Otsr1)-MIN(Otsr1))*9</f>
        <v>9.8524590163934427</v>
      </c>
      <c r="M308" s="145">
        <f t="shared" si="21"/>
        <v>1.9704918032786887</v>
      </c>
      <c r="N308" s="145">
        <f t="shared" si="22"/>
        <v>-17.262133124923498</v>
      </c>
    </row>
    <row r="309" spans="1:127" s="60" customFormat="1" ht="19.5" thickBot="1" x14ac:dyDescent="0.35">
      <c r="A309" s="136"/>
      <c r="B309" s="56"/>
      <c r="C309" s="57" t="s">
        <v>57</v>
      </c>
      <c r="D309" s="57">
        <v>60</v>
      </c>
      <c r="E309" s="57" t="s">
        <v>600</v>
      </c>
      <c r="F309" s="58" t="s">
        <v>205</v>
      </c>
      <c r="G309" s="56">
        <v>130</v>
      </c>
      <c r="H309" s="59">
        <v>130</v>
      </c>
      <c r="I309" s="82">
        <f t="shared" si="23"/>
        <v>130</v>
      </c>
      <c r="J309" s="144">
        <f>1+(MAX(Cena1)-I309)/(MAX(Cena1)-MIN(Cena1))*9</f>
        <v>-55.057438253877095</v>
      </c>
      <c r="K309" s="145">
        <f t="shared" si="20"/>
        <v>-44.04595060310168</v>
      </c>
      <c r="L309" s="145">
        <f>1+(D309-MIN(Otsr1))/(MAX(Otsr1)-MIN(Otsr1))*9</f>
        <v>9.8524590163934427</v>
      </c>
      <c r="M309" s="145">
        <f t="shared" si="21"/>
        <v>1.9704918032786887</v>
      </c>
      <c r="N309" s="145">
        <f t="shared" si="22"/>
        <v>-42.075458799822989</v>
      </c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  <c r="DR309" s="55"/>
      <c r="DS309" s="55"/>
      <c r="DT309" s="55"/>
      <c r="DU309" s="55"/>
      <c r="DV309" s="55"/>
      <c r="DW309" s="55"/>
    </row>
    <row r="310" spans="1:127" s="54" customFormat="1" ht="19.5" thickBot="1" x14ac:dyDescent="0.35">
      <c r="A310" s="134">
        <v>34</v>
      </c>
      <c r="B310" s="50"/>
      <c r="C310" s="51" t="s">
        <v>39</v>
      </c>
      <c r="D310" s="51">
        <v>60</v>
      </c>
      <c r="E310" s="51" t="s">
        <v>289</v>
      </c>
      <c r="F310" s="52" t="s">
        <v>205</v>
      </c>
      <c r="G310" s="50">
        <v>8</v>
      </c>
      <c r="H310" s="53"/>
      <c r="I310" s="80">
        <v>8</v>
      </c>
      <c r="J310" s="144">
        <f>1+(MAX(Cena1)-I310)/(MAX(Cena1)-MIN(Cena1))*9</f>
        <v>8.0097645031591043</v>
      </c>
      <c r="K310" s="145">
        <f t="shared" si="20"/>
        <v>6.4078116025272838</v>
      </c>
      <c r="L310" s="145">
        <f>1+(D310-MIN(Otsr1))/(MAX(Otsr1)-MIN(Otsr1))*9</f>
        <v>9.8524590163934427</v>
      </c>
      <c r="M310" s="145">
        <f t="shared" si="21"/>
        <v>1.9704918032786887</v>
      </c>
      <c r="N310" s="145">
        <f t="shared" si="22"/>
        <v>8.3783034058059727</v>
      </c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  <c r="DR310" s="55"/>
      <c r="DS310" s="55"/>
      <c r="DT310" s="55"/>
      <c r="DU310" s="55"/>
      <c r="DV310" s="55"/>
      <c r="DW310" s="55"/>
    </row>
    <row r="311" spans="1:127" s="55" customFormat="1" ht="19.5" thickBot="1" x14ac:dyDescent="0.35">
      <c r="A311" s="135"/>
      <c r="B311" s="33"/>
      <c r="C311" s="36" t="s">
        <v>39</v>
      </c>
      <c r="D311" s="36">
        <v>60</v>
      </c>
      <c r="E311" s="36" t="s">
        <v>290</v>
      </c>
      <c r="F311" s="37" t="s">
        <v>205</v>
      </c>
      <c r="G311" s="33">
        <v>8.1999999999999993</v>
      </c>
      <c r="H311" s="38"/>
      <c r="I311" s="81">
        <v>8.1999999999999993</v>
      </c>
      <c r="J311" s="144">
        <f>1+(MAX(Cena1)-I311)/(MAX(Cena1)-MIN(Cena1))*9</f>
        <v>7.9063756461803578</v>
      </c>
      <c r="K311" s="145">
        <f t="shared" si="20"/>
        <v>6.3251005169442864</v>
      </c>
      <c r="L311" s="145">
        <f>1+(D311-MIN(Otsr1))/(MAX(Otsr1)-MIN(Otsr1))*9</f>
        <v>9.8524590163934427</v>
      </c>
      <c r="M311" s="145">
        <f t="shared" si="21"/>
        <v>1.9704918032786887</v>
      </c>
      <c r="N311" s="145">
        <f t="shared" si="22"/>
        <v>8.2955923202229744</v>
      </c>
    </row>
    <row r="312" spans="1:127" s="55" customFormat="1" ht="38.25" thickBot="1" x14ac:dyDescent="0.35">
      <c r="A312" s="135"/>
      <c r="B312" s="33"/>
      <c r="C312" s="36" t="s">
        <v>70</v>
      </c>
      <c r="D312" s="36">
        <v>30</v>
      </c>
      <c r="E312" s="36" t="s">
        <v>332</v>
      </c>
      <c r="F312" s="37" t="s">
        <v>201</v>
      </c>
      <c r="G312" s="33">
        <v>10.11</v>
      </c>
      <c r="H312" s="38"/>
      <c r="I312" s="81">
        <v>10.11</v>
      </c>
      <c r="J312" s="144">
        <f>1+(MAX(Cena1)-I312)/(MAX(Cena1)-MIN(Cena1))*9</f>
        <v>6.9190120620333149</v>
      </c>
      <c r="K312" s="145">
        <f t="shared" si="20"/>
        <v>5.5352096496266521</v>
      </c>
      <c r="L312" s="145">
        <f>1+(D312-MIN(Otsr1))/(MAX(Otsr1)-MIN(Otsr1))*9</f>
        <v>5.4262295081967213</v>
      </c>
      <c r="M312" s="145">
        <f t="shared" si="21"/>
        <v>1.0852459016393443</v>
      </c>
      <c r="N312" s="145">
        <f t="shared" si="22"/>
        <v>6.6204555512659962</v>
      </c>
    </row>
    <row r="313" spans="1:127" s="55" customFormat="1" ht="19.5" thickBot="1" x14ac:dyDescent="0.35">
      <c r="A313" s="135"/>
      <c r="B313" s="33"/>
      <c r="C313" s="36" t="s">
        <v>45</v>
      </c>
      <c r="D313" s="36">
        <v>30</v>
      </c>
      <c r="E313" s="36" t="s">
        <v>370</v>
      </c>
      <c r="F313" s="37" t="s">
        <v>201</v>
      </c>
      <c r="G313" s="33">
        <v>17</v>
      </c>
      <c r="H313" s="38"/>
      <c r="I313" s="81">
        <v>17</v>
      </c>
      <c r="J313" s="144">
        <f>1+(MAX(Cena1)-I313)/(MAX(Cena1)-MIN(Cena1))*9</f>
        <v>3.3572659391154507</v>
      </c>
      <c r="K313" s="145">
        <f t="shared" si="20"/>
        <v>2.6858127512923606</v>
      </c>
      <c r="L313" s="145">
        <f>1+(D313-MIN(Otsr1))/(MAX(Otsr1)-MIN(Otsr1))*9</f>
        <v>5.4262295081967213</v>
      </c>
      <c r="M313" s="145">
        <f t="shared" si="21"/>
        <v>1.0852459016393443</v>
      </c>
      <c r="N313" s="145">
        <f t="shared" si="22"/>
        <v>3.7710586529317052</v>
      </c>
    </row>
    <row r="314" spans="1:127" s="55" customFormat="1" ht="19.5" thickBot="1" x14ac:dyDescent="0.35">
      <c r="A314" s="135"/>
      <c r="B314" s="33"/>
      <c r="C314" s="36" t="s">
        <v>55</v>
      </c>
      <c r="D314" s="36">
        <v>60</v>
      </c>
      <c r="E314" s="36" t="s">
        <v>528</v>
      </c>
      <c r="F314" s="37" t="s">
        <v>201</v>
      </c>
      <c r="G314" s="33">
        <v>11.68</v>
      </c>
      <c r="H314" s="38">
        <v>10.51</v>
      </c>
      <c r="I314" s="81">
        <f t="shared" si="23"/>
        <v>10.51</v>
      </c>
      <c r="J314" s="144">
        <f>1+(MAX(Cena1)-I314)/(MAX(Cena1)-MIN(Cena1))*9</f>
        <v>6.7122343480758193</v>
      </c>
      <c r="K314" s="145">
        <f t="shared" si="20"/>
        <v>5.3697874784606556</v>
      </c>
      <c r="L314" s="145">
        <f>1+(D314-MIN(Otsr1))/(MAX(Otsr1)-MIN(Otsr1))*9</f>
        <v>9.8524590163934427</v>
      </c>
      <c r="M314" s="145">
        <f t="shared" si="21"/>
        <v>1.9704918032786887</v>
      </c>
      <c r="N314" s="145">
        <f t="shared" si="22"/>
        <v>7.3402792817393445</v>
      </c>
    </row>
    <row r="315" spans="1:127" s="55" customFormat="1" ht="19.5" thickBot="1" x14ac:dyDescent="0.35">
      <c r="A315" s="135"/>
      <c r="B315" s="33"/>
      <c r="C315" s="36" t="s">
        <v>57</v>
      </c>
      <c r="D315" s="36">
        <v>60</v>
      </c>
      <c r="E315" s="36" t="s">
        <v>601</v>
      </c>
      <c r="F315" s="37" t="s">
        <v>201</v>
      </c>
      <c r="G315" s="33">
        <v>20</v>
      </c>
      <c r="H315" s="38">
        <v>15</v>
      </c>
      <c r="I315" s="81">
        <f t="shared" si="23"/>
        <v>15</v>
      </c>
      <c r="J315" s="144">
        <f>1+(MAX(Cena1)-I315)/(MAX(Cena1)-MIN(Cena1))*9</f>
        <v>4.3911545089029289</v>
      </c>
      <c r="K315" s="145">
        <f t="shared" si="20"/>
        <v>3.5129236071223433</v>
      </c>
      <c r="L315" s="145">
        <f>1+(D315-MIN(Otsr1))/(MAX(Otsr1)-MIN(Otsr1))*9</f>
        <v>9.8524590163934427</v>
      </c>
      <c r="M315" s="145">
        <f t="shared" si="21"/>
        <v>1.9704918032786887</v>
      </c>
      <c r="N315" s="145">
        <f t="shared" si="22"/>
        <v>5.4834154104010322</v>
      </c>
    </row>
    <row r="316" spans="1:127" s="55" customFormat="1" ht="19.5" thickBot="1" x14ac:dyDescent="0.35">
      <c r="A316" s="135"/>
      <c r="B316" s="33"/>
      <c r="C316" s="103" t="s">
        <v>58</v>
      </c>
      <c r="D316" s="103">
        <v>60</v>
      </c>
      <c r="E316" s="103" t="s">
        <v>548</v>
      </c>
      <c r="F316" s="104" t="s">
        <v>205</v>
      </c>
      <c r="G316" s="113">
        <v>7.88</v>
      </c>
      <c r="H316" s="105">
        <v>7.88</v>
      </c>
      <c r="I316" s="106">
        <f t="shared" si="23"/>
        <v>7.88</v>
      </c>
      <c r="J316" s="144">
        <f>1+(MAX(Cena1)-I316)/(MAX(Cena1)-MIN(Cena1))*9</f>
        <v>8.0717978173463543</v>
      </c>
      <c r="K316" s="145">
        <f t="shared" si="20"/>
        <v>6.4574382538770836</v>
      </c>
      <c r="L316" s="145">
        <f>1+(D316-MIN(Otsr1))/(MAX(Otsr1)-MIN(Otsr1))*9</f>
        <v>9.8524590163934427</v>
      </c>
      <c r="M316" s="145">
        <f t="shared" si="21"/>
        <v>1.9704918032786887</v>
      </c>
      <c r="N316" s="145">
        <f t="shared" si="22"/>
        <v>8.4279300571557716</v>
      </c>
    </row>
    <row r="317" spans="1:127" s="55" customFormat="1" ht="19.5" thickBot="1" x14ac:dyDescent="0.35">
      <c r="A317" s="135"/>
      <c r="B317" s="33"/>
      <c r="C317" s="36" t="s">
        <v>58</v>
      </c>
      <c r="D317" s="36">
        <v>60</v>
      </c>
      <c r="E317" s="36" t="s">
        <v>549</v>
      </c>
      <c r="F317" s="37" t="s">
        <v>205</v>
      </c>
      <c r="G317" s="33">
        <v>13.38</v>
      </c>
      <c r="H317" s="38">
        <v>13.38</v>
      </c>
      <c r="I317" s="81">
        <f t="shared" si="23"/>
        <v>13.38</v>
      </c>
      <c r="J317" s="144">
        <f>1+(MAX(Cena1)-I317)/(MAX(Cena1)-MIN(Cena1))*9</f>
        <v>5.228604250430787</v>
      </c>
      <c r="K317" s="145">
        <f t="shared" si="20"/>
        <v>4.1828834003446298</v>
      </c>
      <c r="L317" s="145">
        <f>1+(D317-MIN(Otsr1))/(MAX(Otsr1)-MIN(Otsr1))*9</f>
        <v>9.8524590163934427</v>
      </c>
      <c r="M317" s="145">
        <f t="shared" si="21"/>
        <v>1.9704918032786887</v>
      </c>
      <c r="N317" s="145">
        <f t="shared" si="22"/>
        <v>6.1533752036233187</v>
      </c>
    </row>
    <row r="318" spans="1:127" s="55" customFormat="1" ht="19.5" thickBot="1" x14ac:dyDescent="0.35">
      <c r="A318" s="135"/>
      <c r="B318" s="33"/>
      <c r="C318" s="36" t="s">
        <v>59</v>
      </c>
      <c r="D318" s="36">
        <v>60</v>
      </c>
      <c r="E318" s="36" t="s">
        <v>626</v>
      </c>
      <c r="F318" s="37" t="s">
        <v>201</v>
      </c>
      <c r="G318" s="42">
        <v>12</v>
      </c>
      <c r="H318" s="38"/>
      <c r="I318" s="81">
        <v>12</v>
      </c>
      <c r="J318" s="144">
        <f>1+(MAX(Cena1)-I318)/(MAX(Cena1)-MIN(Cena1))*9</f>
        <v>5.9419873635841469</v>
      </c>
      <c r="K318" s="145">
        <f t="shared" si="20"/>
        <v>4.7535898908673175</v>
      </c>
      <c r="L318" s="145">
        <f>1+(D318-MIN(Otsr1))/(MAX(Otsr1)-MIN(Otsr1))*9</f>
        <v>9.8524590163934427</v>
      </c>
      <c r="M318" s="145">
        <f t="shared" si="21"/>
        <v>1.9704918032786887</v>
      </c>
      <c r="N318" s="145">
        <f t="shared" si="22"/>
        <v>6.7240816941460064</v>
      </c>
    </row>
    <row r="319" spans="1:127" s="55" customFormat="1" ht="19.5" thickBot="1" x14ac:dyDescent="0.35">
      <c r="A319" s="135"/>
      <c r="B319" s="33"/>
      <c r="C319" s="36" t="s">
        <v>59</v>
      </c>
      <c r="D319" s="36">
        <v>60</v>
      </c>
      <c r="E319" s="36" t="s">
        <v>627</v>
      </c>
      <c r="F319" s="37" t="s">
        <v>201</v>
      </c>
      <c r="G319" s="42">
        <v>14</v>
      </c>
      <c r="H319" s="38"/>
      <c r="I319" s="81">
        <v>14</v>
      </c>
      <c r="J319" s="144">
        <f>1+(MAX(Cena1)-I319)/(MAX(Cena1)-MIN(Cena1))*9</f>
        <v>4.9080987937966682</v>
      </c>
      <c r="K319" s="145">
        <f t="shared" si="20"/>
        <v>3.9264790350373349</v>
      </c>
      <c r="L319" s="145">
        <f>1+(D319-MIN(Otsr1))/(MAX(Otsr1)-MIN(Otsr1))*9</f>
        <v>9.8524590163934427</v>
      </c>
      <c r="M319" s="145">
        <f t="shared" si="21"/>
        <v>1.9704918032786887</v>
      </c>
      <c r="N319" s="145">
        <f t="shared" si="22"/>
        <v>5.8969708383160233</v>
      </c>
    </row>
    <row r="320" spans="1:127" s="60" customFormat="1" ht="19.5" thickBot="1" x14ac:dyDescent="0.35">
      <c r="A320" s="136"/>
      <c r="B320" s="56"/>
      <c r="C320" s="57" t="s">
        <v>60</v>
      </c>
      <c r="D320" s="57">
        <v>60</v>
      </c>
      <c r="E320" s="57" t="s">
        <v>640</v>
      </c>
      <c r="F320" s="58" t="s">
        <v>201</v>
      </c>
      <c r="G320" s="56">
        <v>45</v>
      </c>
      <c r="H320" s="59"/>
      <c r="I320" s="82">
        <v>45</v>
      </c>
      <c r="J320" s="144">
        <f>1+(MAX(Cena1)-I320)/(MAX(Cena1)-MIN(Cena1))*9</f>
        <v>-11.117174037909251</v>
      </c>
      <c r="K320" s="145">
        <f t="shared" si="20"/>
        <v>-8.8937392303274017</v>
      </c>
      <c r="L320" s="145">
        <f>1+(D320-MIN(Otsr1))/(MAX(Otsr1)-MIN(Otsr1))*9</f>
        <v>9.8524590163934427</v>
      </c>
      <c r="M320" s="145">
        <f t="shared" si="21"/>
        <v>1.9704918032786887</v>
      </c>
      <c r="N320" s="145">
        <f t="shared" si="22"/>
        <v>-6.9232474270487128</v>
      </c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  <c r="DR320" s="55"/>
      <c r="DS320" s="55"/>
      <c r="DT320" s="55"/>
      <c r="DU320" s="55"/>
      <c r="DV320" s="55"/>
      <c r="DW320" s="55"/>
    </row>
    <row r="321" spans="1:127" s="54" customFormat="1" ht="19.5" thickBot="1" x14ac:dyDescent="0.35">
      <c r="A321" s="134">
        <v>35</v>
      </c>
      <c r="B321" s="50"/>
      <c r="C321" s="51" t="s">
        <v>35</v>
      </c>
      <c r="D321" s="51">
        <v>60</v>
      </c>
      <c r="E321" s="51" t="s">
        <v>232</v>
      </c>
      <c r="F321" s="52" t="s">
        <v>196</v>
      </c>
      <c r="G321" s="50">
        <v>11.75</v>
      </c>
      <c r="H321" s="53"/>
      <c r="I321" s="80">
        <v>11.75</v>
      </c>
      <c r="J321" s="144">
        <f>1+(MAX(Cena1)-I321)/(MAX(Cena1)-MIN(Cena1))*9</f>
        <v>6.0712234348075826</v>
      </c>
      <c r="K321" s="145">
        <f t="shared" si="20"/>
        <v>4.8569787478460666</v>
      </c>
      <c r="L321" s="145">
        <f>1+(D321-MIN(Otsr1))/(MAX(Otsr1)-MIN(Otsr1))*9</f>
        <v>9.8524590163934427</v>
      </c>
      <c r="M321" s="145">
        <f t="shared" si="21"/>
        <v>1.9704918032786887</v>
      </c>
      <c r="N321" s="145">
        <f t="shared" si="22"/>
        <v>6.8274705511247555</v>
      </c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  <c r="DR321" s="55"/>
      <c r="DS321" s="55"/>
      <c r="DT321" s="55"/>
      <c r="DU321" s="55"/>
      <c r="DV321" s="55"/>
      <c r="DW321" s="55"/>
    </row>
    <row r="322" spans="1:127" s="55" customFormat="1" ht="38.25" thickBot="1" x14ac:dyDescent="0.35">
      <c r="A322" s="135"/>
      <c r="B322" s="33"/>
      <c r="C322" s="36" t="s">
        <v>36</v>
      </c>
      <c r="D322" s="36">
        <v>60</v>
      </c>
      <c r="E322" s="36" t="s">
        <v>261</v>
      </c>
      <c r="F322" s="37" t="s">
        <v>196</v>
      </c>
      <c r="G322" s="33">
        <v>17</v>
      </c>
      <c r="H322" s="38">
        <v>6.9</v>
      </c>
      <c r="I322" s="81">
        <f t="shared" ref="I322:I367" si="24">H322</f>
        <v>6.9</v>
      </c>
      <c r="J322" s="144">
        <f>1+(MAX(Cena1)-I322)/(MAX(Cena1)-MIN(Cena1))*9</f>
        <v>8.5784032165422168</v>
      </c>
      <c r="K322" s="145">
        <f t="shared" si="20"/>
        <v>6.862722573233774</v>
      </c>
      <c r="L322" s="145">
        <f>1+(D322-MIN(Otsr1))/(MAX(Otsr1)-MIN(Otsr1))*9</f>
        <v>9.8524590163934427</v>
      </c>
      <c r="M322" s="145">
        <f t="shared" si="21"/>
        <v>1.9704918032786887</v>
      </c>
      <c r="N322" s="145">
        <f t="shared" si="22"/>
        <v>8.833214376512462</v>
      </c>
    </row>
    <row r="323" spans="1:127" s="60" customFormat="1" ht="19.5" thickBot="1" x14ac:dyDescent="0.35">
      <c r="A323" s="136"/>
      <c r="B323" s="56"/>
      <c r="C323" s="109" t="s">
        <v>48</v>
      </c>
      <c r="D323" s="109">
        <v>60</v>
      </c>
      <c r="E323" s="109" t="s">
        <v>453</v>
      </c>
      <c r="F323" s="110" t="s">
        <v>196</v>
      </c>
      <c r="G323" s="115">
        <v>25</v>
      </c>
      <c r="H323" s="111">
        <v>6.3</v>
      </c>
      <c r="I323" s="112">
        <f t="shared" si="24"/>
        <v>6.3</v>
      </c>
      <c r="J323" s="144">
        <f>1+(MAX(Cena1)-I323)/(MAX(Cena1)-MIN(Cena1))*9</f>
        <v>8.8885697874784615</v>
      </c>
      <c r="K323" s="145">
        <f t="shared" ref="K323:K386" si="25">J323*0.8</f>
        <v>7.1108558299827695</v>
      </c>
      <c r="L323" s="145">
        <f>1+(D323-MIN(Otsr1))/(MAX(Otsr1)-MIN(Otsr1))*9</f>
        <v>9.8524590163934427</v>
      </c>
      <c r="M323" s="145">
        <f t="shared" ref="M323:M386" si="26">L323*0.2</f>
        <v>1.9704918032786887</v>
      </c>
      <c r="N323" s="145">
        <f t="shared" si="22"/>
        <v>9.0813476332614584</v>
      </c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  <c r="DR323" s="55"/>
      <c r="DS323" s="55"/>
      <c r="DT323" s="55"/>
      <c r="DU323" s="55"/>
      <c r="DV323" s="55"/>
      <c r="DW323" s="55"/>
    </row>
    <row r="324" spans="1:127" s="54" customFormat="1" ht="19.5" thickBot="1" x14ac:dyDescent="0.35">
      <c r="A324" s="134">
        <v>36</v>
      </c>
      <c r="B324" s="50"/>
      <c r="C324" s="51" t="s">
        <v>35</v>
      </c>
      <c r="D324" s="51">
        <v>60</v>
      </c>
      <c r="E324" s="51" t="s">
        <v>233</v>
      </c>
      <c r="F324" s="52" t="s">
        <v>234</v>
      </c>
      <c r="G324" s="50">
        <v>2.79</v>
      </c>
      <c r="H324" s="53"/>
      <c r="I324" s="80">
        <v>2.7</v>
      </c>
      <c r="J324" s="144">
        <f>1+(MAX(Cena1)-I324)/(MAX(Cena1)-MIN(Cena1))*9</f>
        <v>10.749569213095922</v>
      </c>
      <c r="K324" s="145">
        <f t="shared" si="25"/>
        <v>8.5996553704767376</v>
      </c>
      <c r="L324" s="145">
        <f>1+(D324-MIN(Otsr1))/(MAX(Otsr1)-MIN(Otsr1))*9</f>
        <v>9.8524590163934427</v>
      </c>
      <c r="M324" s="145">
        <f t="shared" si="26"/>
        <v>1.9704918032786887</v>
      </c>
      <c r="N324" s="145">
        <f t="shared" si="22"/>
        <v>10.570147173755426</v>
      </c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  <c r="DR324" s="55"/>
      <c r="DS324" s="55"/>
      <c r="DT324" s="55"/>
      <c r="DU324" s="55"/>
      <c r="DV324" s="55"/>
      <c r="DW324" s="55"/>
    </row>
    <row r="325" spans="1:127" s="55" customFormat="1" ht="19.5" thickBot="1" x14ac:dyDescent="0.35">
      <c r="A325" s="135"/>
      <c r="B325" s="33"/>
      <c r="C325" s="36" t="s">
        <v>45</v>
      </c>
      <c r="D325" s="36">
        <v>30</v>
      </c>
      <c r="E325" s="36" t="s">
        <v>371</v>
      </c>
      <c r="F325" s="37" t="s">
        <v>234</v>
      </c>
      <c r="G325" s="33">
        <v>3.75</v>
      </c>
      <c r="H325" s="38"/>
      <c r="I325" s="81">
        <v>3.75</v>
      </c>
      <c r="J325" s="144">
        <f>1+(MAX(Cena1)-I325)/(MAX(Cena1)-MIN(Cena1))*9</f>
        <v>10.206777713957496</v>
      </c>
      <c r="K325" s="145">
        <f t="shared" si="25"/>
        <v>8.1654221711659982</v>
      </c>
      <c r="L325" s="145">
        <f>1+(D325-MIN(Otsr1))/(MAX(Otsr1)-MIN(Otsr1))*9</f>
        <v>5.4262295081967213</v>
      </c>
      <c r="M325" s="145">
        <f t="shared" si="26"/>
        <v>1.0852459016393443</v>
      </c>
      <c r="N325" s="145">
        <f t="shared" si="22"/>
        <v>9.2506680728053432</v>
      </c>
    </row>
    <row r="326" spans="1:127" s="55" customFormat="1" ht="19.5" thickBot="1" x14ac:dyDescent="0.35">
      <c r="A326" s="135"/>
      <c r="B326" s="33"/>
      <c r="C326" s="103" t="s">
        <v>19</v>
      </c>
      <c r="D326" s="103">
        <v>60</v>
      </c>
      <c r="E326" s="103" t="s">
        <v>385</v>
      </c>
      <c r="F326" s="104" t="s">
        <v>234</v>
      </c>
      <c r="G326" s="113">
        <v>3</v>
      </c>
      <c r="H326" s="105">
        <v>2</v>
      </c>
      <c r="I326" s="106">
        <f t="shared" si="24"/>
        <v>2</v>
      </c>
      <c r="J326" s="144">
        <f>1+(MAX(Cena1)-I326)/(MAX(Cena1)-MIN(Cena1))*9</f>
        <v>11.111430212521542</v>
      </c>
      <c r="K326" s="145">
        <f t="shared" si="25"/>
        <v>8.889144170017234</v>
      </c>
      <c r="L326" s="145">
        <f>1+(D326-MIN(Otsr1))/(MAX(Otsr1)-MIN(Otsr1))*9</f>
        <v>9.8524590163934427</v>
      </c>
      <c r="M326" s="145">
        <f t="shared" si="26"/>
        <v>1.9704918032786887</v>
      </c>
      <c r="N326" s="145">
        <f t="shared" si="22"/>
        <v>10.859635973295923</v>
      </c>
    </row>
    <row r="327" spans="1:127" s="55" customFormat="1" ht="19.5" thickBot="1" x14ac:dyDescent="0.35">
      <c r="A327" s="135"/>
      <c r="B327" s="33"/>
      <c r="C327" s="36" t="s">
        <v>46</v>
      </c>
      <c r="D327" s="36">
        <v>60</v>
      </c>
      <c r="E327" s="36" t="s">
        <v>403</v>
      </c>
      <c r="F327" s="37" t="s">
        <v>234</v>
      </c>
      <c r="G327" s="33">
        <v>2.79</v>
      </c>
      <c r="H327" s="38">
        <v>2.2000000000000002</v>
      </c>
      <c r="I327" s="81">
        <f t="shared" si="24"/>
        <v>2.2000000000000002</v>
      </c>
      <c r="J327" s="144">
        <f>1+(MAX(Cena1)-I327)/(MAX(Cena1)-MIN(Cena1))*9</f>
        <v>11.008041355542794</v>
      </c>
      <c r="K327" s="145">
        <f t="shared" si="25"/>
        <v>8.8064330844342358</v>
      </c>
      <c r="L327" s="145">
        <f>1+(D327-MIN(Otsr1))/(MAX(Otsr1)-MIN(Otsr1))*9</f>
        <v>9.8524590163934427</v>
      </c>
      <c r="M327" s="145">
        <f t="shared" si="26"/>
        <v>1.9704918032786887</v>
      </c>
      <c r="N327" s="145">
        <f t="shared" si="22"/>
        <v>10.776924887712925</v>
      </c>
    </row>
    <row r="328" spans="1:127" s="55" customFormat="1" ht="19.5" thickBot="1" x14ac:dyDescent="0.35">
      <c r="A328" s="135"/>
      <c r="B328" s="33"/>
      <c r="C328" s="36" t="s">
        <v>47</v>
      </c>
      <c r="D328" s="36">
        <v>60</v>
      </c>
      <c r="E328" s="36" t="s">
        <v>371</v>
      </c>
      <c r="F328" s="37" t="s">
        <v>234</v>
      </c>
      <c r="G328" s="33">
        <v>2.54</v>
      </c>
      <c r="H328" s="38">
        <v>2.4500000000000002</v>
      </c>
      <c r="I328" s="81">
        <f t="shared" si="24"/>
        <v>2.4500000000000002</v>
      </c>
      <c r="J328" s="144">
        <f>1+(MAX(Cena1)-I328)/(MAX(Cena1)-MIN(Cena1))*9</f>
        <v>10.878805284319357</v>
      </c>
      <c r="K328" s="145">
        <f t="shared" si="25"/>
        <v>8.7030442274554858</v>
      </c>
      <c r="L328" s="145">
        <f>1+(D328-MIN(Otsr1))/(MAX(Otsr1)-MIN(Otsr1))*9</f>
        <v>9.8524590163934427</v>
      </c>
      <c r="M328" s="145">
        <f t="shared" si="26"/>
        <v>1.9704918032786887</v>
      </c>
      <c r="N328" s="145">
        <f t="shared" si="22"/>
        <v>10.673536030734175</v>
      </c>
    </row>
    <row r="329" spans="1:127" s="55" customFormat="1" ht="19.5" thickBot="1" x14ac:dyDescent="0.35">
      <c r="A329" s="135"/>
      <c r="B329" s="33"/>
      <c r="C329" s="36" t="s">
        <v>48</v>
      </c>
      <c r="D329" s="36">
        <v>60</v>
      </c>
      <c r="E329" s="36" t="s">
        <v>371</v>
      </c>
      <c r="F329" s="37" t="s">
        <v>234</v>
      </c>
      <c r="G329" s="33">
        <v>3.5</v>
      </c>
      <c r="H329" s="38">
        <v>3.5</v>
      </c>
      <c r="I329" s="81">
        <f t="shared" si="24"/>
        <v>3.5</v>
      </c>
      <c r="J329" s="144">
        <f>1+(MAX(Cena1)-I329)/(MAX(Cena1)-MIN(Cena1))*9</f>
        <v>10.336013785180931</v>
      </c>
      <c r="K329" s="145">
        <f t="shared" si="25"/>
        <v>8.2688110281447447</v>
      </c>
      <c r="L329" s="145">
        <f>1+(D329-MIN(Otsr1))/(MAX(Otsr1)-MIN(Otsr1))*9</f>
        <v>9.8524590163934427</v>
      </c>
      <c r="M329" s="145">
        <f t="shared" si="26"/>
        <v>1.9704918032786887</v>
      </c>
      <c r="N329" s="145">
        <f t="shared" si="22"/>
        <v>10.239302831423434</v>
      </c>
    </row>
    <row r="330" spans="1:127" s="55" customFormat="1" ht="19.5" thickBot="1" x14ac:dyDescent="0.35">
      <c r="A330" s="135"/>
      <c r="B330" s="33"/>
      <c r="C330" s="36" t="s">
        <v>50</v>
      </c>
      <c r="D330" s="36">
        <v>60</v>
      </c>
      <c r="E330" s="36" t="s">
        <v>489</v>
      </c>
      <c r="F330" s="37" t="s">
        <v>234</v>
      </c>
      <c r="G330" s="33">
        <v>2.92</v>
      </c>
      <c r="H330" s="38">
        <v>2.5</v>
      </c>
      <c r="I330" s="81">
        <f t="shared" si="24"/>
        <v>2.5</v>
      </c>
      <c r="J330" s="144">
        <f>1+(MAX(Cena1)-I330)/(MAX(Cena1)-MIN(Cena1))*9</f>
        <v>10.852958070074671</v>
      </c>
      <c r="K330" s="145">
        <f t="shared" si="25"/>
        <v>8.6823664560597376</v>
      </c>
      <c r="L330" s="145">
        <f>1+(D330-MIN(Otsr1))/(MAX(Otsr1)-MIN(Otsr1))*9</f>
        <v>9.8524590163934427</v>
      </c>
      <c r="M330" s="145">
        <f t="shared" si="26"/>
        <v>1.9704918032786887</v>
      </c>
      <c r="N330" s="145">
        <f t="shared" si="22"/>
        <v>10.652858259338426</v>
      </c>
    </row>
    <row r="331" spans="1:127" s="55" customFormat="1" ht="19.5" thickBot="1" x14ac:dyDescent="0.35">
      <c r="A331" s="135"/>
      <c r="B331" s="33"/>
      <c r="C331" s="36" t="s">
        <v>57</v>
      </c>
      <c r="D331" s="36">
        <v>60</v>
      </c>
      <c r="E331" s="36" t="s">
        <v>371</v>
      </c>
      <c r="F331" s="37" t="s">
        <v>234</v>
      </c>
      <c r="G331" s="33">
        <v>3</v>
      </c>
      <c r="H331" s="38">
        <v>2.5</v>
      </c>
      <c r="I331" s="81">
        <f t="shared" si="24"/>
        <v>2.5</v>
      </c>
      <c r="J331" s="144">
        <f>1+(MAX(Cena1)-I331)/(MAX(Cena1)-MIN(Cena1))*9</f>
        <v>10.852958070074671</v>
      </c>
      <c r="K331" s="145">
        <f t="shared" si="25"/>
        <v>8.6823664560597376</v>
      </c>
      <c r="L331" s="145">
        <f>1+(D331-MIN(Otsr1))/(MAX(Otsr1)-MIN(Otsr1))*9</f>
        <v>9.8524590163934427</v>
      </c>
      <c r="M331" s="145">
        <f t="shared" si="26"/>
        <v>1.9704918032786887</v>
      </c>
      <c r="N331" s="145">
        <f t="shared" ref="N331:N394" si="27">M331+K331</f>
        <v>10.652858259338426</v>
      </c>
    </row>
    <row r="332" spans="1:127" s="55" customFormat="1" ht="19.5" thickBot="1" x14ac:dyDescent="0.35">
      <c r="A332" s="135"/>
      <c r="B332" s="33"/>
      <c r="C332" s="36" t="s">
        <v>58</v>
      </c>
      <c r="D332" s="36">
        <v>60</v>
      </c>
      <c r="E332" s="36" t="s">
        <v>550</v>
      </c>
      <c r="F332" s="37" t="s">
        <v>234</v>
      </c>
      <c r="G332" s="33">
        <v>3.5</v>
      </c>
      <c r="H332" s="38">
        <v>3.5</v>
      </c>
      <c r="I332" s="81">
        <f t="shared" si="24"/>
        <v>3.5</v>
      </c>
      <c r="J332" s="144">
        <f>1+(MAX(Cena1)-I332)/(MAX(Cena1)-MIN(Cena1))*9</f>
        <v>10.336013785180931</v>
      </c>
      <c r="K332" s="145">
        <f t="shared" si="25"/>
        <v>8.2688110281447447</v>
      </c>
      <c r="L332" s="145">
        <f>1+(D332-MIN(Otsr1))/(MAX(Otsr1)-MIN(Otsr1))*9</f>
        <v>9.8524590163934427</v>
      </c>
      <c r="M332" s="145">
        <f t="shared" si="26"/>
        <v>1.9704918032786887</v>
      </c>
      <c r="N332" s="145">
        <f t="shared" si="27"/>
        <v>10.239302831423434</v>
      </c>
    </row>
    <row r="333" spans="1:127" s="60" customFormat="1" ht="19.5" thickBot="1" x14ac:dyDescent="0.35">
      <c r="A333" s="136"/>
      <c r="B333" s="56"/>
      <c r="C333" s="57" t="s">
        <v>60</v>
      </c>
      <c r="D333" s="57">
        <v>60</v>
      </c>
      <c r="E333" s="57" t="s">
        <v>371</v>
      </c>
      <c r="F333" s="58" t="s">
        <v>234</v>
      </c>
      <c r="G333" s="56">
        <v>5.5</v>
      </c>
      <c r="H333" s="59"/>
      <c r="I333" s="82">
        <v>5.5</v>
      </c>
      <c r="J333" s="144">
        <f>1+(MAX(Cena1)-I333)/(MAX(Cena1)-MIN(Cena1))*9</f>
        <v>9.3021252153934526</v>
      </c>
      <c r="K333" s="145">
        <f t="shared" si="25"/>
        <v>7.4417001723147624</v>
      </c>
      <c r="L333" s="145">
        <f>1+(D333-MIN(Otsr1))/(MAX(Otsr1)-MIN(Otsr1))*9</f>
        <v>9.8524590163934427</v>
      </c>
      <c r="M333" s="145">
        <f t="shared" si="26"/>
        <v>1.9704918032786887</v>
      </c>
      <c r="N333" s="145">
        <f t="shared" si="27"/>
        <v>9.4121919755934513</v>
      </c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  <c r="DR333" s="55"/>
      <c r="DS333" s="55"/>
      <c r="DT333" s="55"/>
      <c r="DU333" s="55"/>
      <c r="DV333" s="55"/>
      <c r="DW333" s="55"/>
    </row>
    <row r="334" spans="1:127" s="54" customFormat="1" ht="19.5" thickBot="1" x14ac:dyDescent="0.35">
      <c r="A334" s="137">
        <v>37</v>
      </c>
      <c r="B334" s="127"/>
      <c r="C334" s="51" t="s">
        <v>35</v>
      </c>
      <c r="D334" s="51">
        <v>60</v>
      </c>
      <c r="E334" s="51" t="s">
        <v>235</v>
      </c>
      <c r="F334" s="52" t="s">
        <v>236</v>
      </c>
      <c r="G334" s="51">
        <v>38.020000000000003</v>
      </c>
      <c r="H334" s="107">
        <v>35.64</v>
      </c>
      <c r="I334" s="108">
        <f>H334/50</f>
        <v>0.71279999999999999</v>
      </c>
      <c r="J334" s="144">
        <f>1+(MAX(Cena1)-I334)/(MAX(Cena1)-MIN(Cena1))*9</f>
        <v>11.776840896036761</v>
      </c>
      <c r="K334" s="145">
        <f t="shared" si="25"/>
        <v>9.4214727168294097</v>
      </c>
      <c r="L334" s="145">
        <f>1+(D334-MIN(Otsr1))/(MAX(Otsr1)-MIN(Otsr1))*9</f>
        <v>9.8524590163934427</v>
      </c>
      <c r="M334" s="145">
        <f t="shared" si="26"/>
        <v>1.9704918032786887</v>
      </c>
      <c r="N334" s="145">
        <f t="shared" si="27"/>
        <v>11.391964520108099</v>
      </c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  <c r="DR334" s="55"/>
      <c r="DS334" s="55"/>
      <c r="DT334" s="55"/>
      <c r="DU334" s="55"/>
      <c r="DV334" s="55"/>
      <c r="DW334" s="55"/>
    </row>
    <row r="335" spans="1:127" s="55" customFormat="1" ht="19.5" thickBot="1" x14ac:dyDescent="0.35">
      <c r="A335" s="138"/>
      <c r="B335" s="39"/>
      <c r="C335" s="36" t="s">
        <v>35</v>
      </c>
      <c r="D335" s="36">
        <v>60</v>
      </c>
      <c r="E335" s="36" t="s">
        <v>237</v>
      </c>
      <c r="F335" s="37" t="s">
        <v>238</v>
      </c>
      <c r="G335" s="36">
        <v>28.43</v>
      </c>
      <c r="H335" s="121">
        <v>25.62</v>
      </c>
      <c r="I335" s="122">
        <f>H335/100</f>
        <v>0.25619999999999998</v>
      </c>
      <c r="J335" s="144">
        <f>1+(MAX(Cena1)-I335)/(MAX(Cena1)-MIN(Cena1))*9</f>
        <v>12.012877656519244</v>
      </c>
      <c r="K335" s="145">
        <f t="shared" si="25"/>
        <v>9.6103021252153962</v>
      </c>
      <c r="L335" s="145">
        <f>1+(D335-MIN(Otsr1))/(MAX(Otsr1)-MIN(Otsr1))*9</f>
        <v>9.8524590163934427</v>
      </c>
      <c r="M335" s="145">
        <f t="shared" si="26"/>
        <v>1.9704918032786887</v>
      </c>
      <c r="N335" s="145">
        <f t="shared" si="27"/>
        <v>11.580793928494085</v>
      </c>
    </row>
    <row r="336" spans="1:127" s="55" customFormat="1" ht="38.25" thickBot="1" x14ac:dyDescent="0.35">
      <c r="A336" s="138"/>
      <c r="B336" s="39"/>
      <c r="C336" s="103" t="s">
        <v>36</v>
      </c>
      <c r="D336" s="103">
        <v>60</v>
      </c>
      <c r="E336" s="103" t="s">
        <v>264</v>
      </c>
      <c r="F336" s="104" t="s">
        <v>234</v>
      </c>
      <c r="G336" s="113">
        <v>0.09</v>
      </c>
      <c r="H336" s="105">
        <v>0.06</v>
      </c>
      <c r="I336" s="106">
        <f t="shared" si="24"/>
        <v>0.06</v>
      </c>
      <c r="J336" s="144">
        <f>1+(MAX(Cena1)-I336)/(MAX(Cena1)-MIN(Cena1))*9</f>
        <v>12.114302125215396</v>
      </c>
      <c r="K336" s="145">
        <f t="shared" si="25"/>
        <v>9.6914417001723177</v>
      </c>
      <c r="L336" s="145">
        <f>1+(D336-MIN(Otsr1))/(MAX(Otsr1)-MIN(Otsr1))*9</f>
        <v>9.8524590163934427</v>
      </c>
      <c r="M336" s="145">
        <f t="shared" si="26"/>
        <v>1.9704918032786887</v>
      </c>
      <c r="N336" s="145">
        <f t="shared" si="27"/>
        <v>11.661933503451007</v>
      </c>
    </row>
    <row r="337" spans="1:127" s="55" customFormat="1" ht="19.5" thickBot="1" x14ac:dyDescent="0.35">
      <c r="A337" s="138"/>
      <c r="B337" s="39"/>
      <c r="C337" s="36" t="s">
        <v>44</v>
      </c>
      <c r="D337" s="36">
        <v>60</v>
      </c>
      <c r="E337" s="36" t="s">
        <v>363</v>
      </c>
      <c r="F337" s="37" t="s">
        <v>234</v>
      </c>
      <c r="G337" s="39">
        <v>7.0000000000000007E-2</v>
      </c>
      <c r="H337" s="121">
        <v>0.06</v>
      </c>
      <c r="I337" s="122">
        <f t="shared" si="24"/>
        <v>0.06</v>
      </c>
      <c r="J337" s="144">
        <f>1+(MAX(Cena1)-I337)/(MAX(Cena1)-MIN(Cena1))*9</f>
        <v>12.114302125215396</v>
      </c>
      <c r="K337" s="145">
        <f t="shared" si="25"/>
        <v>9.6914417001723177</v>
      </c>
      <c r="L337" s="145">
        <f>1+(D337-MIN(Otsr1))/(MAX(Otsr1)-MIN(Otsr1))*9</f>
        <v>9.8524590163934427</v>
      </c>
      <c r="M337" s="145">
        <f t="shared" si="26"/>
        <v>1.9704918032786887</v>
      </c>
      <c r="N337" s="145">
        <f t="shared" si="27"/>
        <v>11.661933503451007</v>
      </c>
    </row>
    <row r="338" spans="1:127" s="55" customFormat="1" ht="19.5" thickBot="1" x14ac:dyDescent="0.35">
      <c r="A338" s="138"/>
      <c r="B338" s="39"/>
      <c r="C338" s="36" t="s">
        <v>46</v>
      </c>
      <c r="D338" s="36">
        <v>60</v>
      </c>
      <c r="E338" s="36" t="s">
        <v>404</v>
      </c>
      <c r="F338" s="37" t="s">
        <v>234</v>
      </c>
      <c r="G338" s="39">
        <v>0.11</v>
      </c>
      <c r="H338" s="121">
        <v>0.11</v>
      </c>
      <c r="I338" s="122">
        <f t="shared" si="24"/>
        <v>0.11</v>
      </c>
      <c r="J338" s="144">
        <f>1+(MAX(Cena1)-I338)/(MAX(Cena1)-MIN(Cena1))*9</f>
        <v>12.088454910970709</v>
      </c>
      <c r="K338" s="145">
        <f t="shared" si="25"/>
        <v>9.6707639287765677</v>
      </c>
      <c r="L338" s="145">
        <f>1+(D338-MIN(Otsr1))/(MAX(Otsr1)-MIN(Otsr1))*9</f>
        <v>9.8524590163934427</v>
      </c>
      <c r="M338" s="145">
        <f t="shared" si="26"/>
        <v>1.9704918032786887</v>
      </c>
      <c r="N338" s="145">
        <f t="shared" si="27"/>
        <v>11.641255732055257</v>
      </c>
    </row>
    <row r="339" spans="1:127" s="55" customFormat="1" ht="19.5" thickBot="1" x14ac:dyDescent="0.35">
      <c r="A339" s="138"/>
      <c r="B339" s="39"/>
      <c r="C339" s="36" t="s">
        <v>47</v>
      </c>
      <c r="D339" s="36">
        <v>60</v>
      </c>
      <c r="E339" s="36" t="s">
        <v>430</v>
      </c>
      <c r="F339" s="37" t="s">
        <v>236</v>
      </c>
      <c r="G339" s="39">
        <v>39.82</v>
      </c>
      <c r="H339" s="121">
        <v>28</v>
      </c>
      <c r="I339" s="122">
        <f>H339/50</f>
        <v>0.56000000000000005</v>
      </c>
      <c r="J339" s="144">
        <f>1+(MAX(Cena1)-I339)/(MAX(Cena1)-MIN(Cena1))*9</f>
        <v>11.855829982768526</v>
      </c>
      <c r="K339" s="145">
        <f t="shared" si="25"/>
        <v>9.4846639862148212</v>
      </c>
      <c r="L339" s="145">
        <f>1+(D339-MIN(Otsr1))/(MAX(Otsr1)-MIN(Otsr1))*9</f>
        <v>9.8524590163934427</v>
      </c>
      <c r="M339" s="145">
        <f t="shared" si="26"/>
        <v>1.9704918032786887</v>
      </c>
      <c r="N339" s="145">
        <f t="shared" si="27"/>
        <v>11.45515578949351</v>
      </c>
    </row>
    <row r="340" spans="1:127" s="55" customFormat="1" ht="19.5" thickBot="1" x14ac:dyDescent="0.35">
      <c r="A340" s="138"/>
      <c r="B340" s="39"/>
      <c r="C340" s="36" t="s">
        <v>50</v>
      </c>
      <c r="D340" s="36">
        <v>60</v>
      </c>
      <c r="E340" s="36" t="s">
        <v>488</v>
      </c>
      <c r="F340" s="37" t="s">
        <v>238</v>
      </c>
      <c r="G340" s="39">
        <v>27.79</v>
      </c>
      <c r="H340" s="121">
        <v>27.79</v>
      </c>
      <c r="I340" s="122">
        <f>H340/100</f>
        <v>0.27789999999999998</v>
      </c>
      <c r="J340" s="144">
        <f>1+(MAX(Cena1)-I340)/(MAX(Cena1)-MIN(Cena1))*9</f>
        <v>12.00165996553705</v>
      </c>
      <c r="K340" s="145">
        <f t="shared" si="25"/>
        <v>9.6013279724296403</v>
      </c>
      <c r="L340" s="145">
        <f>1+(D340-MIN(Otsr1))/(MAX(Otsr1)-MIN(Otsr1))*9</f>
        <v>9.8524590163934427</v>
      </c>
      <c r="M340" s="145">
        <f t="shared" si="26"/>
        <v>1.9704918032786887</v>
      </c>
      <c r="N340" s="145">
        <f t="shared" si="27"/>
        <v>11.571819775708329</v>
      </c>
    </row>
    <row r="341" spans="1:127" s="55" customFormat="1" ht="19.5" thickBot="1" x14ac:dyDescent="0.35">
      <c r="A341" s="138"/>
      <c r="B341" s="39"/>
      <c r="C341" s="36" t="s">
        <v>51</v>
      </c>
      <c r="D341" s="36">
        <v>60</v>
      </c>
      <c r="E341" s="36" t="s">
        <v>510</v>
      </c>
      <c r="F341" s="37" t="s">
        <v>234</v>
      </c>
      <c r="G341" s="39">
        <v>0.06</v>
      </c>
      <c r="H341" s="121"/>
      <c r="I341" s="122">
        <v>0.06</v>
      </c>
      <c r="J341" s="144">
        <f>1+(MAX(Cena1)-I341)/(MAX(Cena1)-MIN(Cena1))*9</f>
        <v>12.114302125215396</v>
      </c>
      <c r="K341" s="145">
        <f t="shared" si="25"/>
        <v>9.6914417001723177</v>
      </c>
      <c r="L341" s="145">
        <f>1+(D341-MIN(Otsr1))/(MAX(Otsr1)-MIN(Otsr1))*9</f>
        <v>9.8524590163934427</v>
      </c>
      <c r="M341" s="145">
        <f t="shared" si="26"/>
        <v>1.9704918032786887</v>
      </c>
      <c r="N341" s="145">
        <f t="shared" si="27"/>
        <v>11.661933503451007</v>
      </c>
    </row>
    <row r="342" spans="1:127" s="55" customFormat="1" ht="38.25" thickBot="1" x14ac:dyDescent="0.35">
      <c r="A342" s="138"/>
      <c r="B342" s="39"/>
      <c r="C342" s="36" t="s">
        <v>20</v>
      </c>
      <c r="D342" s="36">
        <v>60</v>
      </c>
      <c r="E342" s="36" t="s">
        <v>574</v>
      </c>
      <c r="F342" s="37" t="s">
        <v>238</v>
      </c>
      <c r="G342" s="39">
        <v>10.050000000000001</v>
      </c>
      <c r="H342" s="121"/>
      <c r="I342" s="122">
        <f>G342/100</f>
        <v>0.10050000000000001</v>
      </c>
      <c r="J342" s="144">
        <f>1+(MAX(Cena1)-I342)/(MAX(Cena1)-MIN(Cena1))*9</f>
        <v>12.093365881677197</v>
      </c>
      <c r="K342" s="145">
        <f t="shared" si="25"/>
        <v>9.6746927053417586</v>
      </c>
      <c r="L342" s="145">
        <f>1+(D342-MIN(Otsr1))/(MAX(Otsr1)-MIN(Otsr1))*9</f>
        <v>9.8524590163934427</v>
      </c>
      <c r="M342" s="145">
        <f t="shared" si="26"/>
        <v>1.9704918032786887</v>
      </c>
      <c r="N342" s="145">
        <f t="shared" si="27"/>
        <v>11.645184508620448</v>
      </c>
    </row>
    <row r="343" spans="1:127" s="55" customFormat="1" ht="19.5" thickBot="1" x14ac:dyDescent="0.35">
      <c r="A343" s="138"/>
      <c r="B343" s="39"/>
      <c r="C343" s="36" t="s">
        <v>57</v>
      </c>
      <c r="D343" s="36">
        <v>60</v>
      </c>
      <c r="E343" s="36" t="s">
        <v>363</v>
      </c>
      <c r="F343" s="37" t="s">
        <v>234</v>
      </c>
      <c r="G343" s="39">
        <v>0.2</v>
      </c>
      <c r="H343" s="121">
        <v>0.06</v>
      </c>
      <c r="I343" s="122">
        <f t="shared" si="24"/>
        <v>0.06</v>
      </c>
      <c r="J343" s="144">
        <f>1+(MAX(Cena1)-I343)/(MAX(Cena1)-MIN(Cena1))*9</f>
        <v>12.114302125215396</v>
      </c>
      <c r="K343" s="145">
        <f t="shared" si="25"/>
        <v>9.6914417001723177</v>
      </c>
      <c r="L343" s="145">
        <f>1+(D343-MIN(Otsr1))/(MAX(Otsr1)-MIN(Otsr1))*9</f>
        <v>9.8524590163934427</v>
      </c>
      <c r="M343" s="145">
        <f t="shared" si="26"/>
        <v>1.9704918032786887</v>
      </c>
      <c r="N343" s="145">
        <f t="shared" si="27"/>
        <v>11.661933503451007</v>
      </c>
    </row>
    <row r="344" spans="1:127" s="55" customFormat="1" ht="19.5" thickBot="1" x14ac:dyDescent="0.35">
      <c r="A344" s="138"/>
      <c r="B344" s="39"/>
      <c r="C344" s="36" t="s">
        <v>58</v>
      </c>
      <c r="D344" s="36">
        <v>60</v>
      </c>
      <c r="E344" s="36" t="s">
        <v>551</v>
      </c>
      <c r="F344" s="37" t="s">
        <v>238</v>
      </c>
      <c r="G344" s="39">
        <v>32.450000000000003</v>
      </c>
      <c r="H344" s="121">
        <v>32.450000000000003</v>
      </c>
      <c r="I344" s="122">
        <f>H344/100</f>
        <v>0.32450000000000001</v>
      </c>
      <c r="J344" s="144">
        <f>1+(MAX(Cena1)-I344)/(MAX(Cena1)-MIN(Cena1))*9</f>
        <v>11.977570361861002</v>
      </c>
      <c r="K344" s="145">
        <f t="shared" si="25"/>
        <v>9.5820562894888024</v>
      </c>
      <c r="L344" s="145">
        <f>1+(D344-MIN(Otsr1))/(MAX(Otsr1)-MIN(Otsr1))*9</f>
        <v>9.8524590163934427</v>
      </c>
      <c r="M344" s="145">
        <f t="shared" si="26"/>
        <v>1.9704918032786887</v>
      </c>
      <c r="N344" s="145">
        <f t="shared" si="27"/>
        <v>11.552548092767491</v>
      </c>
    </row>
    <row r="345" spans="1:127" s="60" customFormat="1" ht="19.5" thickBot="1" x14ac:dyDescent="0.35">
      <c r="A345" s="139"/>
      <c r="B345" s="66"/>
      <c r="C345" s="57" t="s">
        <v>60</v>
      </c>
      <c r="D345" s="57">
        <v>60</v>
      </c>
      <c r="E345" s="57" t="s">
        <v>363</v>
      </c>
      <c r="F345" s="58" t="s">
        <v>238</v>
      </c>
      <c r="G345" s="66">
        <v>31</v>
      </c>
      <c r="H345" s="128"/>
      <c r="I345" s="122">
        <f>G345/100</f>
        <v>0.31</v>
      </c>
      <c r="J345" s="144">
        <f>1+(MAX(Cena1)-I345)/(MAX(Cena1)-MIN(Cena1))*9</f>
        <v>11.985066053991961</v>
      </c>
      <c r="K345" s="145">
        <f t="shared" si="25"/>
        <v>9.5880528431935694</v>
      </c>
      <c r="L345" s="145">
        <f>1+(D345-MIN(Otsr1))/(MAX(Otsr1)-MIN(Otsr1))*9</f>
        <v>9.8524590163934427</v>
      </c>
      <c r="M345" s="145">
        <f t="shared" si="26"/>
        <v>1.9704918032786887</v>
      </c>
      <c r="N345" s="145">
        <f t="shared" si="27"/>
        <v>11.558544646472258</v>
      </c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  <c r="DR345" s="55"/>
      <c r="DS345" s="55"/>
      <c r="DT345" s="55"/>
      <c r="DU345" s="55"/>
      <c r="DV345" s="55"/>
      <c r="DW345" s="55"/>
    </row>
    <row r="346" spans="1:127" s="54" customFormat="1" ht="19.5" thickBot="1" x14ac:dyDescent="0.35">
      <c r="A346" s="134">
        <v>38</v>
      </c>
      <c r="B346" s="50"/>
      <c r="C346" s="51" t="s">
        <v>46</v>
      </c>
      <c r="D346" s="51">
        <v>60</v>
      </c>
      <c r="E346" s="51" t="s">
        <v>405</v>
      </c>
      <c r="F346" s="52" t="s">
        <v>406</v>
      </c>
      <c r="G346" s="50">
        <v>0.35</v>
      </c>
      <c r="H346" s="53">
        <v>0.35</v>
      </c>
      <c r="I346" s="80">
        <f t="shared" si="24"/>
        <v>0.35</v>
      </c>
      <c r="J346" s="144">
        <f>1+(MAX(Cena1)-I346)/(MAX(Cena1)-MIN(Cena1))*9</f>
        <v>11.964388282596211</v>
      </c>
      <c r="K346" s="145">
        <f t="shared" si="25"/>
        <v>9.5715106260769698</v>
      </c>
      <c r="L346" s="145">
        <f>1+(D346-MIN(Otsr1))/(MAX(Otsr1)-MIN(Otsr1))*9</f>
        <v>9.8524590163934427</v>
      </c>
      <c r="M346" s="145">
        <f t="shared" si="26"/>
        <v>1.9704918032786887</v>
      </c>
      <c r="N346" s="145">
        <f t="shared" si="27"/>
        <v>11.542002429355659</v>
      </c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  <c r="DR346" s="55"/>
      <c r="DS346" s="55"/>
      <c r="DT346" s="55"/>
      <c r="DU346" s="55"/>
      <c r="DV346" s="55"/>
      <c r="DW346" s="55"/>
    </row>
    <row r="347" spans="1:127" s="55" customFormat="1" ht="19.5" thickBot="1" x14ac:dyDescent="0.35">
      <c r="A347" s="135"/>
      <c r="B347" s="33"/>
      <c r="C347" s="36" t="s">
        <v>47</v>
      </c>
      <c r="D347" s="36">
        <v>60</v>
      </c>
      <c r="E347" s="36" t="s">
        <v>431</v>
      </c>
      <c r="F347" s="37" t="s">
        <v>238</v>
      </c>
      <c r="G347" s="33">
        <v>24.45</v>
      </c>
      <c r="H347" s="38">
        <v>23</v>
      </c>
      <c r="I347" s="81">
        <f>H347/50</f>
        <v>0.46</v>
      </c>
      <c r="J347" s="144">
        <f>1+(MAX(Cena1)-I347)/(MAX(Cena1)-MIN(Cena1))*9</f>
        <v>11.907524411257899</v>
      </c>
      <c r="K347" s="145">
        <f t="shared" si="25"/>
        <v>9.5260195290063194</v>
      </c>
      <c r="L347" s="145">
        <f>1+(D347-MIN(Otsr1))/(MAX(Otsr1)-MIN(Otsr1))*9</f>
        <v>9.8524590163934427</v>
      </c>
      <c r="M347" s="145">
        <f t="shared" si="26"/>
        <v>1.9704918032786887</v>
      </c>
      <c r="N347" s="145">
        <f t="shared" si="27"/>
        <v>11.496511332285008</v>
      </c>
    </row>
    <row r="348" spans="1:127" s="55" customFormat="1" ht="19.5" thickBot="1" x14ac:dyDescent="0.35">
      <c r="A348" s="135"/>
      <c r="B348" s="33"/>
      <c r="C348" s="36" t="s">
        <v>50</v>
      </c>
      <c r="D348" s="36">
        <v>60</v>
      </c>
      <c r="E348" s="36" t="s">
        <v>431</v>
      </c>
      <c r="F348" s="37" t="s">
        <v>238</v>
      </c>
      <c r="G348" s="33">
        <v>23.62</v>
      </c>
      <c r="H348" s="38">
        <v>19.5</v>
      </c>
      <c r="I348" s="81">
        <f>H348/50</f>
        <v>0.39</v>
      </c>
      <c r="J348" s="144">
        <f>1+(MAX(Cena1)-I348)/(MAX(Cena1)-MIN(Cena1))*9</f>
        <v>11.943710511200459</v>
      </c>
      <c r="K348" s="145">
        <f t="shared" si="25"/>
        <v>9.5549684089603684</v>
      </c>
      <c r="L348" s="145">
        <f>1+(D348-MIN(Otsr1))/(MAX(Otsr1)-MIN(Otsr1))*9</f>
        <v>9.8524590163934427</v>
      </c>
      <c r="M348" s="145">
        <f t="shared" si="26"/>
        <v>1.9704918032786887</v>
      </c>
      <c r="N348" s="145">
        <f t="shared" si="27"/>
        <v>11.525460212239057</v>
      </c>
    </row>
    <row r="349" spans="1:127" s="55" customFormat="1" ht="19.5" thickBot="1" x14ac:dyDescent="0.35">
      <c r="A349" s="135"/>
      <c r="B349" s="33"/>
      <c r="C349" s="103" t="s">
        <v>20</v>
      </c>
      <c r="D349" s="103">
        <v>60</v>
      </c>
      <c r="E349" s="103" t="s">
        <v>518</v>
      </c>
      <c r="F349" s="104" t="s">
        <v>238</v>
      </c>
      <c r="G349" s="113">
        <v>10.050000000000001</v>
      </c>
      <c r="H349" s="105">
        <v>9.5</v>
      </c>
      <c r="I349" s="106">
        <f>H349/50</f>
        <v>0.19</v>
      </c>
      <c r="J349" s="144">
        <f>1+(MAX(Cena1)-I349)/(MAX(Cena1)-MIN(Cena1))*9</f>
        <v>12.047099368179207</v>
      </c>
      <c r="K349" s="145">
        <f t="shared" si="25"/>
        <v>9.6376794945433666</v>
      </c>
      <c r="L349" s="145">
        <f>1+(D349-MIN(Otsr1))/(MAX(Otsr1)-MIN(Otsr1))*9</f>
        <v>9.8524590163934427</v>
      </c>
      <c r="M349" s="145">
        <f t="shared" si="26"/>
        <v>1.9704918032786887</v>
      </c>
      <c r="N349" s="145">
        <f t="shared" si="27"/>
        <v>11.608171297822055</v>
      </c>
    </row>
    <row r="350" spans="1:127" s="60" customFormat="1" ht="19.5" thickBot="1" x14ac:dyDescent="0.35">
      <c r="A350" s="136"/>
      <c r="B350" s="56"/>
      <c r="C350" s="57" t="s">
        <v>57</v>
      </c>
      <c r="D350" s="57">
        <v>60</v>
      </c>
      <c r="E350" s="57" t="s">
        <v>431</v>
      </c>
      <c r="F350" s="58" t="s">
        <v>234</v>
      </c>
      <c r="G350" s="56">
        <v>0.2</v>
      </c>
      <c r="H350" s="59">
        <v>0.19</v>
      </c>
      <c r="I350" s="82">
        <f>H350*2</f>
        <v>0.38</v>
      </c>
      <c r="J350" s="144">
        <f>1+(MAX(Cena1)-I350)/(MAX(Cena1)-MIN(Cena1))*9</f>
        <v>11.948879954049399</v>
      </c>
      <c r="K350" s="145">
        <f t="shared" si="25"/>
        <v>9.5591039632395205</v>
      </c>
      <c r="L350" s="145">
        <f>1+(D350-MIN(Otsr1))/(MAX(Otsr1)-MIN(Otsr1))*9</f>
        <v>9.8524590163934427</v>
      </c>
      <c r="M350" s="145">
        <f t="shared" si="26"/>
        <v>1.9704918032786887</v>
      </c>
      <c r="N350" s="145">
        <f t="shared" si="27"/>
        <v>11.529595766518209</v>
      </c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  <c r="DR350" s="55"/>
      <c r="DS350" s="55"/>
      <c r="DT350" s="55"/>
      <c r="DU350" s="55"/>
      <c r="DV350" s="55"/>
      <c r="DW350" s="55"/>
    </row>
    <row r="351" spans="1:127" s="65" customFormat="1" ht="19.5" thickBot="1" x14ac:dyDescent="0.35">
      <c r="A351" s="96">
        <v>39</v>
      </c>
      <c r="B351" s="61"/>
      <c r="C351" s="62" t="s">
        <v>58</v>
      </c>
      <c r="D351" s="62">
        <v>60</v>
      </c>
      <c r="E351" s="62" t="s">
        <v>552</v>
      </c>
      <c r="F351" s="63" t="s">
        <v>234</v>
      </c>
      <c r="G351" s="61">
        <v>0.86</v>
      </c>
      <c r="H351" s="64">
        <v>0.86</v>
      </c>
      <c r="I351" s="83">
        <f t="shared" si="24"/>
        <v>0.86</v>
      </c>
      <c r="J351" s="144">
        <f>1+(MAX(Cena1)-I351)/(MAX(Cena1)-MIN(Cena1))*9</f>
        <v>11.700746697300403</v>
      </c>
      <c r="K351" s="145">
        <f t="shared" si="25"/>
        <v>9.360597357840323</v>
      </c>
      <c r="L351" s="145">
        <f>1+(D351-MIN(Otsr1))/(MAX(Otsr1)-MIN(Otsr1))*9</f>
        <v>9.8524590163934427</v>
      </c>
      <c r="M351" s="145">
        <f t="shared" si="26"/>
        <v>1.9704918032786887</v>
      </c>
      <c r="N351" s="145">
        <f t="shared" si="27"/>
        <v>11.331089161119012</v>
      </c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  <c r="DR351" s="55"/>
      <c r="DS351" s="55"/>
      <c r="DT351" s="55"/>
      <c r="DU351" s="55"/>
      <c r="DV351" s="55"/>
      <c r="DW351" s="55"/>
    </row>
    <row r="352" spans="1:127" s="65" customFormat="1" ht="19.5" thickBot="1" x14ac:dyDescent="0.35">
      <c r="A352" s="96">
        <v>40</v>
      </c>
      <c r="B352" s="61"/>
      <c r="C352" s="62" t="s">
        <v>58</v>
      </c>
      <c r="D352" s="62">
        <v>60</v>
      </c>
      <c r="E352" s="62" t="s">
        <v>553</v>
      </c>
      <c r="F352" s="63" t="s">
        <v>238</v>
      </c>
      <c r="G352" s="61">
        <v>185.63</v>
      </c>
      <c r="H352" s="64">
        <v>185.63</v>
      </c>
      <c r="I352" s="83">
        <f t="shared" si="24"/>
        <v>185.63</v>
      </c>
      <c r="J352" s="144">
        <f>1+(MAX(Cena1)-I352)/(MAX(Cena1)-MIN(Cena1))*9</f>
        <v>-83.815048822515806</v>
      </c>
      <c r="K352" s="145">
        <f t="shared" si="25"/>
        <v>-67.052039058012653</v>
      </c>
      <c r="L352" s="145">
        <f>1+(D352-MIN(Otsr1))/(MAX(Otsr1)-MIN(Otsr1))*9</f>
        <v>9.8524590163934427</v>
      </c>
      <c r="M352" s="145">
        <f t="shared" si="26"/>
        <v>1.9704918032786887</v>
      </c>
      <c r="N352" s="145">
        <f t="shared" si="27"/>
        <v>-65.081547254733962</v>
      </c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  <c r="DR352" s="55"/>
      <c r="DS352" s="55"/>
      <c r="DT352" s="55"/>
      <c r="DU352" s="55"/>
      <c r="DV352" s="55"/>
      <c r="DW352" s="55"/>
    </row>
    <row r="353" spans="1:127" s="54" customFormat="1" ht="19.5" thickBot="1" x14ac:dyDescent="0.35">
      <c r="A353" s="134">
        <v>41</v>
      </c>
      <c r="B353" s="50"/>
      <c r="C353" s="51" t="s">
        <v>35</v>
      </c>
      <c r="D353" s="51">
        <v>60</v>
      </c>
      <c r="E353" s="51" t="s">
        <v>239</v>
      </c>
      <c r="F353" s="52" t="s">
        <v>240</v>
      </c>
      <c r="G353" s="50">
        <v>9.08</v>
      </c>
      <c r="H353" s="53"/>
      <c r="I353" s="80">
        <v>9.08</v>
      </c>
      <c r="J353" s="144">
        <f>1+(MAX(Cena1)-I353)/(MAX(Cena1)-MIN(Cena1))*9</f>
        <v>7.4514646754738658</v>
      </c>
      <c r="K353" s="145">
        <f t="shared" si="25"/>
        <v>5.9611717403790934</v>
      </c>
      <c r="L353" s="145">
        <f>1+(D353-MIN(Otsr1))/(MAX(Otsr1)-MIN(Otsr1))*9</f>
        <v>9.8524590163934427</v>
      </c>
      <c r="M353" s="145">
        <f t="shared" si="26"/>
        <v>1.9704918032786887</v>
      </c>
      <c r="N353" s="145">
        <f t="shared" si="27"/>
        <v>7.9316635436577823</v>
      </c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  <c r="DR353" s="55"/>
      <c r="DS353" s="55"/>
      <c r="DT353" s="55"/>
      <c r="DU353" s="55"/>
      <c r="DV353" s="55"/>
      <c r="DW353" s="55"/>
    </row>
    <row r="354" spans="1:127" s="55" customFormat="1" ht="19.5" thickBot="1" x14ac:dyDescent="0.35">
      <c r="A354" s="135"/>
      <c r="B354" s="33"/>
      <c r="C354" s="103" t="s">
        <v>50</v>
      </c>
      <c r="D354" s="103">
        <v>60</v>
      </c>
      <c r="E354" s="103" t="s">
        <v>490</v>
      </c>
      <c r="F354" s="104" t="s">
        <v>240</v>
      </c>
      <c r="G354" s="113">
        <v>7.45</v>
      </c>
      <c r="H354" s="105">
        <v>6.4</v>
      </c>
      <c r="I354" s="106">
        <f t="shared" si="24"/>
        <v>6.4</v>
      </c>
      <c r="J354" s="144">
        <f>1+(MAX(Cena1)-I354)/(MAX(Cena1)-MIN(Cena1))*9</f>
        <v>8.8368753589890865</v>
      </c>
      <c r="K354" s="145">
        <f t="shared" si="25"/>
        <v>7.0695002871912695</v>
      </c>
      <c r="L354" s="145">
        <f>1+(D354-MIN(Otsr1))/(MAX(Otsr1)-MIN(Otsr1))*9</f>
        <v>9.8524590163934427</v>
      </c>
      <c r="M354" s="145">
        <f t="shared" si="26"/>
        <v>1.9704918032786887</v>
      </c>
      <c r="N354" s="145">
        <f t="shared" si="27"/>
        <v>9.0399920904699584</v>
      </c>
    </row>
    <row r="355" spans="1:127" s="55" customFormat="1" ht="19.5" thickBot="1" x14ac:dyDescent="0.35">
      <c r="A355" s="135"/>
      <c r="B355" s="33"/>
      <c r="C355" s="36" t="s">
        <v>57</v>
      </c>
      <c r="D355" s="36">
        <v>60</v>
      </c>
      <c r="E355" s="36" t="s">
        <v>602</v>
      </c>
      <c r="F355" s="37" t="s">
        <v>603</v>
      </c>
      <c r="G355" s="33">
        <v>8</v>
      </c>
      <c r="H355" s="38">
        <v>7</v>
      </c>
      <c r="I355" s="81">
        <f t="shared" si="24"/>
        <v>7</v>
      </c>
      <c r="J355" s="144">
        <f>1+(MAX(Cena1)-I355)/(MAX(Cena1)-MIN(Cena1))*9</f>
        <v>8.5267087880528436</v>
      </c>
      <c r="K355" s="145">
        <f t="shared" si="25"/>
        <v>6.8213670304422749</v>
      </c>
      <c r="L355" s="145">
        <f>1+(D355-MIN(Otsr1))/(MAX(Otsr1)-MIN(Otsr1))*9</f>
        <v>9.8524590163934427</v>
      </c>
      <c r="M355" s="145">
        <f t="shared" si="26"/>
        <v>1.9704918032786887</v>
      </c>
      <c r="N355" s="145">
        <f t="shared" si="27"/>
        <v>8.7918588337209638</v>
      </c>
    </row>
    <row r="356" spans="1:127" s="60" customFormat="1" ht="19.5" thickBot="1" x14ac:dyDescent="0.35">
      <c r="A356" s="136"/>
      <c r="B356" s="56"/>
      <c r="C356" s="57" t="s">
        <v>58</v>
      </c>
      <c r="D356" s="57">
        <v>60</v>
      </c>
      <c r="E356" s="57" t="s">
        <v>554</v>
      </c>
      <c r="F356" s="58" t="s">
        <v>240</v>
      </c>
      <c r="G356" s="56">
        <v>6.63</v>
      </c>
      <c r="H356" s="59">
        <v>6.63</v>
      </c>
      <c r="I356" s="82">
        <f t="shared" si="24"/>
        <v>6.63</v>
      </c>
      <c r="J356" s="144">
        <f>1+(MAX(Cena1)-I356)/(MAX(Cena1)-MIN(Cena1))*9</f>
        <v>8.7179781734635284</v>
      </c>
      <c r="K356" s="145">
        <f t="shared" si="25"/>
        <v>6.9743825387708229</v>
      </c>
      <c r="L356" s="145">
        <f>1+(D356-MIN(Otsr1))/(MAX(Otsr1)-MIN(Otsr1))*9</f>
        <v>9.8524590163934427</v>
      </c>
      <c r="M356" s="145">
        <f t="shared" si="26"/>
        <v>1.9704918032786887</v>
      </c>
      <c r="N356" s="145">
        <f t="shared" si="27"/>
        <v>8.9448743420495109</v>
      </c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  <c r="DR356" s="55"/>
      <c r="DS356" s="55"/>
      <c r="DT356" s="55"/>
      <c r="DU356" s="55"/>
      <c r="DV356" s="55"/>
      <c r="DW356" s="55"/>
    </row>
    <row r="357" spans="1:127" s="54" customFormat="1" ht="19.5" thickBot="1" x14ac:dyDescent="0.35">
      <c r="A357" s="134">
        <v>42</v>
      </c>
      <c r="B357" s="50"/>
      <c r="C357" s="99" t="s">
        <v>19</v>
      </c>
      <c r="D357" s="99">
        <v>60</v>
      </c>
      <c r="E357" s="99" t="s">
        <v>386</v>
      </c>
      <c r="F357" s="100" t="s">
        <v>387</v>
      </c>
      <c r="G357" s="114">
        <v>7</v>
      </c>
      <c r="H357" s="101">
        <v>3.45</v>
      </c>
      <c r="I357" s="102">
        <f t="shared" si="24"/>
        <v>3.45</v>
      </c>
      <c r="J357" s="144">
        <f>1+(MAX(Cena1)-I357)/(MAX(Cena1)-MIN(Cena1))*9</f>
        <v>10.36186099942562</v>
      </c>
      <c r="K357" s="145">
        <f t="shared" si="25"/>
        <v>8.2894887995404964</v>
      </c>
      <c r="L357" s="145">
        <f>1+(D357-MIN(Otsr1))/(MAX(Otsr1)-MIN(Otsr1))*9</f>
        <v>9.8524590163934427</v>
      </c>
      <c r="M357" s="145">
        <f t="shared" si="26"/>
        <v>1.9704918032786887</v>
      </c>
      <c r="N357" s="145">
        <f t="shared" si="27"/>
        <v>10.259980602819185</v>
      </c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  <c r="DR357" s="55"/>
      <c r="DS357" s="55"/>
      <c r="DT357" s="55"/>
      <c r="DU357" s="55"/>
      <c r="DV357" s="55"/>
      <c r="DW357" s="55"/>
    </row>
    <row r="358" spans="1:127" s="55" customFormat="1" ht="19.5" thickBot="1" x14ac:dyDescent="0.35">
      <c r="A358" s="135"/>
      <c r="B358" s="33"/>
      <c r="C358" s="36" t="s">
        <v>50</v>
      </c>
      <c r="D358" s="36">
        <v>60</v>
      </c>
      <c r="E358" s="36" t="s">
        <v>491</v>
      </c>
      <c r="F358" s="37" t="s">
        <v>387</v>
      </c>
      <c r="G358" s="33">
        <v>7.45</v>
      </c>
      <c r="H358" s="38">
        <v>6.4</v>
      </c>
      <c r="I358" s="81">
        <f t="shared" si="24"/>
        <v>6.4</v>
      </c>
      <c r="J358" s="144">
        <f>1+(MAX(Cena1)-I358)/(MAX(Cena1)-MIN(Cena1))*9</f>
        <v>8.8368753589890865</v>
      </c>
      <c r="K358" s="145">
        <f t="shared" si="25"/>
        <v>7.0695002871912695</v>
      </c>
      <c r="L358" s="145">
        <f>1+(D358-MIN(Otsr1))/(MAX(Otsr1)-MIN(Otsr1))*9</f>
        <v>9.8524590163934427</v>
      </c>
      <c r="M358" s="145">
        <f t="shared" si="26"/>
        <v>1.9704918032786887</v>
      </c>
      <c r="N358" s="145">
        <f t="shared" si="27"/>
        <v>9.0399920904699584</v>
      </c>
    </row>
    <row r="359" spans="1:127" s="55" customFormat="1" ht="19.5" thickBot="1" x14ac:dyDescent="0.35">
      <c r="A359" s="135"/>
      <c r="B359" s="33"/>
      <c r="C359" s="36" t="s">
        <v>57</v>
      </c>
      <c r="D359" s="36">
        <v>60</v>
      </c>
      <c r="E359" s="36" t="s">
        <v>604</v>
      </c>
      <c r="F359" s="37" t="s">
        <v>603</v>
      </c>
      <c r="G359" s="33">
        <v>8</v>
      </c>
      <c r="H359" s="38">
        <v>7</v>
      </c>
      <c r="I359" s="81">
        <f t="shared" si="24"/>
        <v>7</v>
      </c>
      <c r="J359" s="144">
        <f>1+(MAX(Cena1)-I359)/(MAX(Cena1)-MIN(Cena1))*9</f>
        <v>8.5267087880528436</v>
      </c>
      <c r="K359" s="145">
        <f t="shared" si="25"/>
        <v>6.8213670304422749</v>
      </c>
      <c r="L359" s="145">
        <f>1+(D359-MIN(Otsr1))/(MAX(Otsr1)-MIN(Otsr1))*9</f>
        <v>9.8524590163934427</v>
      </c>
      <c r="M359" s="145">
        <f t="shared" si="26"/>
        <v>1.9704918032786887</v>
      </c>
      <c r="N359" s="145">
        <f t="shared" si="27"/>
        <v>8.7918588337209638</v>
      </c>
    </row>
    <row r="360" spans="1:127" s="60" customFormat="1" ht="19.5" thickBot="1" x14ac:dyDescent="0.35">
      <c r="A360" s="136"/>
      <c r="B360" s="56"/>
      <c r="C360" s="57" t="s">
        <v>62</v>
      </c>
      <c r="D360" s="57">
        <v>60</v>
      </c>
      <c r="E360" s="57" t="s">
        <v>523</v>
      </c>
      <c r="F360" s="58" t="s">
        <v>387</v>
      </c>
      <c r="G360" s="56">
        <v>5</v>
      </c>
      <c r="H360" s="59">
        <v>4.8499999999999996</v>
      </c>
      <c r="I360" s="82">
        <f t="shared" si="24"/>
        <v>4.8499999999999996</v>
      </c>
      <c r="J360" s="144">
        <f>1+(MAX(Cena1)-I360)/(MAX(Cena1)-MIN(Cena1))*9</f>
        <v>9.6381390005743839</v>
      </c>
      <c r="K360" s="145">
        <f t="shared" si="25"/>
        <v>7.7105112004595071</v>
      </c>
      <c r="L360" s="145">
        <f>1+(D360-MIN(Otsr1))/(MAX(Otsr1)-MIN(Otsr1))*9</f>
        <v>9.8524590163934427</v>
      </c>
      <c r="M360" s="145">
        <f t="shared" si="26"/>
        <v>1.9704918032786887</v>
      </c>
      <c r="N360" s="145">
        <f t="shared" si="27"/>
        <v>9.681003003738196</v>
      </c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  <c r="DR360" s="55"/>
      <c r="DS360" s="55"/>
      <c r="DT360" s="55"/>
      <c r="DU360" s="55"/>
      <c r="DV360" s="55"/>
      <c r="DW360" s="55"/>
    </row>
    <row r="361" spans="1:127" s="54" customFormat="1" ht="19.5" thickBot="1" x14ac:dyDescent="0.35">
      <c r="A361" s="134">
        <v>43</v>
      </c>
      <c r="B361" s="50"/>
      <c r="C361" s="99" t="s">
        <v>19</v>
      </c>
      <c r="D361" s="99">
        <v>60</v>
      </c>
      <c r="E361" s="99" t="s">
        <v>386</v>
      </c>
      <c r="F361" s="100" t="s">
        <v>387</v>
      </c>
      <c r="G361" s="114">
        <v>7</v>
      </c>
      <c r="H361" s="101">
        <v>3.45</v>
      </c>
      <c r="I361" s="102">
        <f t="shared" si="24"/>
        <v>3.45</v>
      </c>
      <c r="J361" s="144">
        <f>1+(MAX(Cena1)-I361)/(MAX(Cena1)-MIN(Cena1))*9</f>
        <v>10.36186099942562</v>
      </c>
      <c r="K361" s="145">
        <f t="shared" si="25"/>
        <v>8.2894887995404964</v>
      </c>
      <c r="L361" s="145">
        <f>1+(D361-MIN(Otsr1))/(MAX(Otsr1)-MIN(Otsr1))*9</f>
        <v>9.8524590163934427</v>
      </c>
      <c r="M361" s="145">
        <f t="shared" si="26"/>
        <v>1.9704918032786887</v>
      </c>
      <c r="N361" s="145">
        <f t="shared" si="27"/>
        <v>10.259980602819185</v>
      </c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  <c r="DR361" s="55"/>
      <c r="DS361" s="55"/>
      <c r="DT361" s="55"/>
      <c r="DU361" s="55"/>
      <c r="DV361" s="55"/>
      <c r="DW361" s="55"/>
    </row>
    <row r="362" spans="1:127" s="55" customFormat="1" ht="19.5" thickBot="1" x14ac:dyDescent="0.35">
      <c r="A362" s="135"/>
      <c r="B362" s="33"/>
      <c r="C362" s="36" t="s">
        <v>50</v>
      </c>
      <c r="D362" s="36">
        <v>60</v>
      </c>
      <c r="E362" s="36" t="s">
        <v>492</v>
      </c>
      <c r="F362" s="37" t="s">
        <v>387</v>
      </c>
      <c r="G362" s="33">
        <v>7.45</v>
      </c>
      <c r="H362" s="38">
        <v>6.4</v>
      </c>
      <c r="I362" s="81">
        <f t="shared" si="24"/>
        <v>6.4</v>
      </c>
      <c r="J362" s="144">
        <f>1+(MAX(Cena1)-I362)/(MAX(Cena1)-MIN(Cena1))*9</f>
        <v>8.8368753589890865</v>
      </c>
      <c r="K362" s="145">
        <f t="shared" si="25"/>
        <v>7.0695002871912695</v>
      </c>
      <c r="L362" s="145">
        <f>1+(D362-MIN(Otsr1))/(MAX(Otsr1)-MIN(Otsr1))*9</f>
        <v>9.8524590163934427</v>
      </c>
      <c r="M362" s="145">
        <f t="shared" si="26"/>
        <v>1.9704918032786887</v>
      </c>
      <c r="N362" s="145">
        <f t="shared" si="27"/>
        <v>9.0399920904699584</v>
      </c>
    </row>
    <row r="363" spans="1:127" s="55" customFormat="1" ht="19.5" thickBot="1" x14ac:dyDescent="0.35">
      <c r="A363" s="135"/>
      <c r="B363" s="33"/>
      <c r="C363" s="36" t="s">
        <v>57</v>
      </c>
      <c r="D363" s="36">
        <v>60</v>
      </c>
      <c r="E363" s="36" t="s">
        <v>605</v>
      </c>
      <c r="F363" s="37" t="s">
        <v>603</v>
      </c>
      <c r="G363" s="33">
        <v>8</v>
      </c>
      <c r="H363" s="38">
        <v>7</v>
      </c>
      <c r="I363" s="81">
        <f t="shared" si="24"/>
        <v>7</v>
      </c>
      <c r="J363" s="144">
        <f>1+(MAX(Cena1)-I363)/(MAX(Cena1)-MIN(Cena1))*9</f>
        <v>8.5267087880528436</v>
      </c>
      <c r="K363" s="145">
        <f t="shared" si="25"/>
        <v>6.8213670304422749</v>
      </c>
      <c r="L363" s="145">
        <f>1+(D363-MIN(Otsr1))/(MAX(Otsr1)-MIN(Otsr1))*9</f>
        <v>9.8524590163934427</v>
      </c>
      <c r="M363" s="145">
        <f t="shared" si="26"/>
        <v>1.9704918032786887</v>
      </c>
      <c r="N363" s="145">
        <f t="shared" si="27"/>
        <v>8.7918588337209638</v>
      </c>
    </row>
    <row r="364" spans="1:127" s="60" customFormat="1" ht="19.5" thickBot="1" x14ac:dyDescent="0.35">
      <c r="A364" s="136"/>
      <c r="B364" s="56"/>
      <c r="C364" s="57" t="s">
        <v>62</v>
      </c>
      <c r="D364" s="57">
        <v>60</v>
      </c>
      <c r="E364" s="57" t="s">
        <v>522</v>
      </c>
      <c r="F364" s="58" t="s">
        <v>387</v>
      </c>
      <c r="G364" s="56">
        <v>5</v>
      </c>
      <c r="H364" s="59">
        <v>4.8499999999999996</v>
      </c>
      <c r="I364" s="82">
        <f t="shared" si="24"/>
        <v>4.8499999999999996</v>
      </c>
      <c r="J364" s="144">
        <f>1+(MAX(Cena1)-I364)/(MAX(Cena1)-MIN(Cena1))*9</f>
        <v>9.6381390005743839</v>
      </c>
      <c r="K364" s="145">
        <f t="shared" si="25"/>
        <v>7.7105112004595071</v>
      </c>
      <c r="L364" s="145">
        <f>1+(D364-MIN(Otsr1))/(MAX(Otsr1)-MIN(Otsr1))*9</f>
        <v>9.8524590163934427</v>
      </c>
      <c r="M364" s="145">
        <f t="shared" si="26"/>
        <v>1.9704918032786887</v>
      </c>
      <c r="N364" s="145">
        <f t="shared" si="27"/>
        <v>9.681003003738196</v>
      </c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  <c r="DR364" s="55"/>
      <c r="DS364" s="55"/>
      <c r="DT364" s="55"/>
      <c r="DU364" s="55"/>
      <c r="DV364" s="55"/>
      <c r="DW364" s="55"/>
    </row>
    <row r="365" spans="1:127" s="54" customFormat="1" ht="19.5" thickBot="1" x14ac:dyDescent="0.35">
      <c r="A365" s="134">
        <v>44</v>
      </c>
      <c r="B365" s="50"/>
      <c r="C365" s="99" t="s">
        <v>19</v>
      </c>
      <c r="D365" s="99">
        <v>60</v>
      </c>
      <c r="E365" s="99" t="s">
        <v>386</v>
      </c>
      <c r="F365" s="100" t="s">
        <v>387</v>
      </c>
      <c r="G365" s="114">
        <v>7</v>
      </c>
      <c r="H365" s="101">
        <v>3.45</v>
      </c>
      <c r="I365" s="102">
        <f t="shared" si="24"/>
        <v>3.45</v>
      </c>
      <c r="J365" s="144">
        <f>1+(MAX(Cena1)-I365)/(MAX(Cena1)-MIN(Cena1))*9</f>
        <v>10.36186099942562</v>
      </c>
      <c r="K365" s="145">
        <f t="shared" si="25"/>
        <v>8.2894887995404964</v>
      </c>
      <c r="L365" s="145">
        <f>1+(D365-MIN(Otsr1))/(MAX(Otsr1)-MIN(Otsr1))*9</f>
        <v>9.8524590163934427</v>
      </c>
      <c r="M365" s="145">
        <f t="shared" si="26"/>
        <v>1.9704918032786887</v>
      </c>
      <c r="N365" s="145">
        <f t="shared" si="27"/>
        <v>10.259980602819185</v>
      </c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  <c r="DR365" s="55"/>
      <c r="DS365" s="55"/>
      <c r="DT365" s="55"/>
      <c r="DU365" s="55"/>
      <c r="DV365" s="55"/>
      <c r="DW365" s="55"/>
    </row>
    <row r="366" spans="1:127" s="55" customFormat="1" ht="19.5" thickBot="1" x14ac:dyDescent="0.35">
      <c r="A366" s="135"/>
      <c r="B366" s="33"/>
      <c r="C366" s="36" t="s">
        <v>50</v>
      </c>
      <c r="D366" s="36">
        <v>60</v>
      </c>
      <c r="E366" s="36" t="s">
        <v>493</v>
      </c>
      <c r="F366" s="37" t="s">
        <v>387</v>
      </c>
      <c r="G366" s="33">
        <v>7.45</v>
      </c>
      <c r="H366" s="38">
        <v>6.4</v>
      </c>
      <c r="I366" s="81">
        <f t="shared" si="24"/>
        <v>6.4</v>
      </c>
      <c r="J366" s="144">
        <f>1+(MAX(Cena1)-I366)/(MAX(Cena1)-MIN(Cena1))*9</f>
        <v>8.8368753589890865</v>
      </c>
      <c r="K366" s="145">
        <f t="shared" si="25"/>
        <v>7.0695002871912695</v>
      </c>
      <c r="L366" s="145">
        <f>1+(D366-MIN(Otsr1))/(MAX(Otsr1)-MIN(Otsr1))*9</f>
        <v>9.8524590163934427</v>
      </c>
      <c r="M366" s="145">
        <f t="shared" si="26"/>
        <v>1.9704918032786887</v>
      </c>
      <c r="N366" s="145">
        <f t="shared" si="27"/>
        <v>9.0399920904699584</v>
      </c>
    </row>
    <row r="367" spans="1:127" s="60" customFormat="1" ht="19.5" thickBot="1" x14ac:dyDescent="0.35">
      <c r="A367" s="136"/>
      <c r="B367" s="56"/>
      <c r="C367" s="57" t="s">
        <v>57</v>
      </c>
      <c r="D367" s="57">
        <v>60</v>
      </c>
      <c r="E367" s="57" t="s">
        <v>606</v>
      </c>
      <c r="F367" s="58" t="s">
        <v>603</v>
      </c>
      <c r="G367" s="56">
        <v>8</v>
      </c>
      <c r="H367" s="59">
        <v>7</v>
      </c>
      <c r="I367" s="82">
        <f t="shared" si="24"/>
        <v>7</v>
      </c>
      <c r="J367" s="144">
        <f>1+(MAX(Cena1)-I367)/(MAX(Cena1)-MIN(Cena1))*9</f>
        <v>8.5267087880528436</v>
      </c>
      <c r="K367" s="145">
        <f t="shared" si="25"/>
        <v>6.8213670304422749</v>
      </c>
      <c r="L367" s="145">
        <f>1+(D367-MIN(Otsr1))/(MAX(Otsr1)-MIN(Otsr1))*9</f>
        <v>9.8524590163934427</v>
      </c>
      <c r="M367" s="145">
        <f t="shared" si="26"/>
        <v>1.9704918032786887</v>
      </c>
      <c r="N367" s="145">
        <f t="shared" si="27"/>
        <v>8.7918588337209638</v>
      </c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</row>
    <row r="368" spans="1:127" s="54" customFormat="1" ht="19.5" thickBot="1" x14ac:dyDescent="0.35">
      <c r="A368" s="134">
        <v>45</v>
      </c>
      <c r="B368" s="50"/>
      <c r="C368" s="51" t="s">
        <v>35</v>
      </c>
      <c r="D368" s="51">
        <v>60</v>
      </c>
      <c r="E368" s="51" t="s">
        <v>241</v>
      </c>
      <c r="F368" s="52" t="s">
        <v>238</v>
      </c>
      <c r="G368" s="50">
        <v>22.95</v>
      </c>
      <c r="H368" s="53"/>
      <c r="I368" s="80">
        <v>22.95</v>
      </c>
      <c r="J368" s="144">
        <f>1+(MAX(Cena1)-I368)/(MAX(Cena1)-MIN(Cena1))*9</f>
        <v>0.28144744399770205</v>
      </c>
      <c r="K368" s="145">
        <f t="shared" si="25"/>
        <v>0.22515795519816165</v>
      </c>
      <c r="L368" s="145">
        <f>1+(D368-MIN(Otsr1))/(MAX(Otsr1)-MIN(Otsr1))*9</f>
        <v>9.8524590163934427</v>
      </c>
      <c r="M368" s="145">
        <f t="shared" si="26"/>
        <v>1.9704918032786887</v>
      </c>
      <c r="N368" s="145">
        <f t="shared" si="27"/>
        <v>2.1956497584768502</v>
      </c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</row>
    <row r="369" spans="1:127" s="55" customFormat="1" ht="19.5" thickBot="1" x14ac:dyDescent="0.35">
      <c r="A369" s="135"/>
      <c r="B369" s="33"/>
      <c r="C369" s="36" t="s">
        <v>46</v>
      </c>
      <c r="D369" s="36">
        <v>60</v>
      </c>
      <c r="E369" s="36" t="s">
        <v>407</v>
      </c>
      <c r="F369" s="37" t="s">
        <v>234</v>
      </c>
      <c r="G369" s="33">
        <v>0.19</v>
      </c>
      <c r="H369" s="38">
        <v>0.17</v>
      </c>
      <c r="I369" s="81">
        <f>H369*100</f>
        <v>17</v>
      </c>
      <c r="J369" s="144">
        <f>1+(MAX(Cena1)-I369)/(MAX(Cena1)-MIN(Cena1))*9</f>
        <v>3.3572659391154507</v>
      </c>
      <c r="K369" s="145">
        <f t="shared" si="25"/>
        <v>2.6858127512923606</v>
      </c>
      <c r="L369" s="145">
        <f>1+(D369-MIN(Otsr1))/(MAX(Otsr1)-MIN(Otsr1))*9</f>
        <v>9.8524590163934427</v>
      </c>
      <c r="M369" s="145">
        <f t="shared" si="26"/>
        <v>1.9704918032786887</v>
      </c>
      <c r="N369" s="145">
        <f t="shared" si="27"/>
        <v>4.6563045545710491</v>
      </c>
    </row>
    <row r="370" spans="1:127" s="55" customFormat="1" ht="19.5" thickBot="1" x14ac:dyDescent="0.35">
      <c r="A370" s="135"/>
      <c r="B370" s="33"/>
      <c r="C370" s="103" t="s">
        <v>47</v>
      </c>
      <c r="D370" s="103">
        <v>60</v>
      </c>
      <c r="E370" s="103" t="s">
        <v>432</v>
      </c>
      <c r="F370" s="104" t="s">
        <v>433</v>
      </c>
      <c r="G370" s="113">
        <v>33.22</v>
      </c>
      <c r="H370" s="105">
        <v>32</v>
      </c>
      <c r="I370" s="106">
        <f>H370/2</f>
        <v>16</v>
      </c>
      <c r="J370" s="144">
        <f>1+(MAX(Cena1)-I370)/(MAX(Cena1)-MIN(Cena1))*9</f>
        <v>3.8742102240091896</v>
      </c>
      <c r="K370" s="145">
        <f t="shared" si="25"/>
        <v>3.0993681792073517</v>
      </c>
      <c r="L370" s="145">
        <f>1+(D370-MIN(Otsr1))/(MAX(Otsr1)-MIN(Otsr1))*9</f>
        <v>9.8524590163934427</v>
      </c>
      <c r="M370" s="145">
        <f t="shared" si="26"/>
        <v>1.9704918032786887</v>
      </c>
      <c r="N370" s="145">
        <f t="shared" si="27"/>
        <v>5.0698599824860402</v>
      </c>
    </row>
    <row r="371" spans="1:127" s="55" customFormat="1" ht="19.5" thickBot="1" x14ac:dyDescent="0.35">
      <c r="A371" s="135"/>
      <c r="B371" s="33"/>
      <c r="C371" s="36" t="s">
        <v>50</v>
      </c>
      <c r="D371" s="36">
        <v>60</v>
      </c>
      <c r="E371" s="36" t="s">
        <v>432</v>
      </c>
      <c r="F371" s="37" t="s">
        <v>234</v>
      </c>
      <c r="G371" s="33">
        <v>0.5</v>
      </c>
      <c r="H371" s="38">
        <v>0.5</v>
      </c>
      <c r="I371" s="81">
        <f>H371*100</f>
        <v>50</v>
      </c>
      <c r="J371" s="144">
        <f>1+(MAX(Cena1)-I371)/(MAX(Cena1)-MIN(Cena1))*9</f>
        <v>-13.701895462377948</v>
      </c>
      <c r="K371" s="145">
        <f t="shared" si="25"/>
        <v>-10.961516369902359</v>
      </c>
      <c r="L371" s="145">
        <f>1+(D371-MIN(Otsr1))/(MAX(Otsr1)-MIN(Otsr1))*9</f>
        <v>9.8524590163934427</v>
      </c>
      <c r="M371" s="145">
        <f t="shared" si="26"/>
        <v>1.9704918032786887</v>
      </c>
      <c r="N371" s="145">
        <f t="shared" si="27"/>
        <v>-8.9910245666236701</v>
      </c>
    </row>
    <row r="372" spans="1:127" s="55" customFormat="1" ht="19.5" thickBot="1" x14ac:dyDescent="0.35">
      <c r="A372" s="135"/>
      <c r="B372" s="33"/>
      <c r="C372" s="36" t="s">
        <v>58</v>
      </c>
      <c r="D372" s="36">
        <v>60</v>
      </c>
      <c r="E372" s="36" t="s">
        <v>555</v>
      </c>
      <c r="F372" s="37" t="s">
        <v>238</v>
      </c>
      <c r="G372" s="33">
        <v>49.56</v>
      </c>
      <c r="H372" s="38">
        <v>49.56</v>
      </c>
      <c r="I372" s="81">
        <f t="shared" ref="I372:I413" si="28">H372</f>
        <v>49.56</v>
      </c>
      <c r="J372" s="144">
        <f>1+(MAX(Cena1)-I372)/(MAX(Cena1)-MIN(Cena1))*9</f>
        <v>-13.474439977024703</v>
      </c>
      <c r="K372" s="145">
        <f t="shared" si="25"/>
        <v>-10.779551981619763</v>
      </c>
      <c r="L372" s="145">
        <f>1+(D372-MIN(Otsr1))/(MAX(Otsr1)-MIN(Otsr1))*9</f>
        <v>9.8524590163934427</v>
      </c>
      <c r="M372" s="145">
        <f t="shared" si="26"/>
        <v>1.9704918032786887</v>
      </c>
      <c r="N372" s="145">
        <f t="shared" si="27"/>
        <v>-8.809060178341074</v>
      </c>
    </row>
    <row r="373" spans="1:127" s="60" customFormat="1" ht="19.5" thickBot="1" x14ac:dyDescent="0.35">
      <c r="A373" s="136"/>
      <c r="B373" s="56"/>
      <c r="C373" s="57" t="s">
        <v>62</v>
      </c>
      <c r="D373" s="57">
        <v>60</v>
      </c>
      <c r="E373" s="57" t="s">
        <v>524</v>
      </c>
      <c r="F373" s="58" t="s">
        <v>238</v>
      </c>
      <c r="G373" s="56">
        <v>25.5</v>
      </c>
      <c r="H373" s="59">
        <v>25</v>
      </c>
      <c r="I373" s="82">
        <f t="shared" si="28"/>
        <v>25</v>
      </c>
      <c r="J373" s="144">
        <f>1+(MAX(Cena1)-I373)/(MAX(Cena1)-MIN(Cena1))*9</f>
        <v>-0.77828834003446401</v>
      </c>
      <c r="K373" s="145">
        <f t="shared" si="25"/>
        <v>-0.62263067202757127</v>
      </c>
      <c r="L373" s="145">
        <f>1+(D373-MIN(Otsr1))/(MAX(Otsr1)-MIN(Otsr1))*9</f>
        <v>9.8524590163934427</v>
      </c>
      <c r="M373" s="145">
        <f t="shared" si="26"/>
        <v>1.9704918032786887</v>
      </c>
      <c r="N373" s="145">
        <f t="shared" si="27"/>
        <v>1.3478611312511175</v>
      </c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  <c r="DR373" s="55"/>
      <c r="DS373" s="55"/>
      <c r="DT373" s="55"/>
      <c r="DU373" s="55"/>
      <c r="DV373" s="55"/>
      <c r="DW373" s="55"/>
    </row>
    <row r="374" spans="1:127" s="54" customFormat="1" ht="19.5" thickBot="1" x14ac:dyDescent="0.35">
      <c r="A374" s="134">
        <v>46</v>
      </c>
      <c r="B374" s="50"/>
      <c r="C374" s="51" t="s">
        <v>35</v>
      </c>
      <c r="D374" s="51">
        <v>60</v>
      </c>
      <c r="E374" s="51" t="s">
        <v>242</v>
      </c>
      <c r="F374" s="52" t="s">
        <v>234</v>
      </c>
      <c r="G374" s="50">
        <v>13.26</v>
      </c>
      <c r="H374" s="53"/>
      <c r="I374" s="80">
        <v>13.26</v>
      </c>
      <c r="J374" s="144">
        <f>1+(MAX(Cena1)-I374)/(MAX(Cena1)-MIN(Cena1))*9</f>
        <v>5.2906375646180361</v>
      </c>
      <c r="K374" s="145">
        <f t="shared" si="25"/>
        <v>4.2325100516944287</v>
      </c>
      <c r="L374" s="145">
        <f>1+(D374-MIN(Otsr1))/(MAX(Otsr1)-MIN(Otsr1))*9</f>
        <v>9.8524590163934427</v>
      </c>
      <c r="M374" s="145">
        <f t="shared" si="26"/>
        <v>1.9704918032786887</v>
      </c>
      <c r="N374" s="145">
        <f t="shared" si="27"/>
        <v>6.2030018549731176</v>
      </c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  <c r="DR374" s="55"/>
      <c r="DS374" s="55"/>
      <c r="DT374" s="55"/>
      <c r="DU374" s="55"/>
      <c r="DV374" s="55"/>
      <c r="DW374" s="55"/>
    </row>
    <row r="375" spans="1:127" s="55" customFormat="1" ht="19.5" thickBot="1" x14ac:dyDescent="0.35">
      <c r="A375" s="135"/>
      <c r="B375" s="33"/>
      <c r="C375" s="36" t="s">
        <v>46</v>
      </c>
      <c r="D375" s="36">
        <v>60</v>
      </c>
      <c r="E375" s="36" t="s">
        <v>408</v>
      </c>
      <c r="F375" s="37" t="s">
        <v>234</v>
      </c>
      <c r="G375" s="33">
        <v>7</v>
      </c>
      <c r="H375" s="38">
        <v>7</v>
      </c>
      <c r="I375" s="81">
        <f t="shared" si="28"/>
        <v>7</v>
      </c>
      <c r="J375" s="144">
        <f>1+(MAX(Cena1)-I375)/(MAX(Cena1)-MIN(Cena1))*9</f>
        <v>8.5267087880528436</v>
      </c>
      <c r="K375" s="145">
        <f t="shared" si="25"/>
        <v>6.8213670304422749</v>
      </c>
      <c r="L375" s="145">
        <f>1+(D375-MIN(Otsr1))/(MAX(Otsr1)-MIN(Otsr1))*9</f>
        <v>9.8524590163934427</v>
      </c>
      <c r="M375" s="145">
        <f t="shared" si="26"/>
        <v>1.9704918032786887</v>
      </c>
      <c r="N375" s="145">
        <f t="shared" si="27"/>
        <v>8.7918588337209638</v>
      </c>
    </row>
    <row r="376" spans="1:127" s="55" customFormat="1" ht="19.5" thickBot="1" x14ac:dyDescent="0.35">
      <c r="A376" s="135"/>
      <c r="B376" s="33"/>
      <c r="C376" s="36" t="s">
        <v>47</v>
      </c>
      <c r="D376" s="36">
        <v>60</v>
      </c>
      <c r="E376" s="36" t="s">
        <v>434</v>
      </c>
      <c r="F376" s="37" t="s">
        <v>234</v>
      </c>
      <c r="G376" s="33">
        <v>5.08</v>
      </c>
      <c r="H376" s="38">
        <v>5.08</v>
      </c>
      <c r="I376" s="81">
        <f t="shared" si="28"/>
        <v>5.08</v>
      </c>
      <c r="J376" s="144">
        <f>1+(MAX(Cena1)-I376)/(MAX(Cena1)-MIN(Cena1))*9</f>
        <v>9.5192418150488223</v>
      </c>
      <c r="K376" s="145">
        <f t="shared" si="25"/>
        <v>7.6153934520390578</v>
      </c>
      <c r="L376" s="145">
        <f>1+(D376-MIN(Otsr1))/(MAX(Otsr1)-MIN(Otsr1))*9</f>
        <v>9.8524590163934427</v>
      </c>
      <c r="M376" s="145">
        <f t="shared" si="26"/>
        <v>1.9704918032786887</v>
      </c>
      <c r="N376" s="145">
        <f t="shared" si="27"/>
        <v>9.5858852553177467</v>
      </c>
    </row>
    <row r="377" spans="1:127" s="55" customFormat="1" ht="19.5" thickBot="1" x14ac:dyDescent="0.35">
      <c r="A377" s="135"/>
      <c r="B377" s="33"/>
      <c r="C377" s="103" t="s">
        <v>50</v>
      </c>
      <c r="D377" s="103">
        <v>60</v>
      </c>
      <c r="E377" s="103" t="s">
        <v>434</v>
      </c>
      <c r="F377" s="104" t="s">
        <v>234</v>
      </c>
      <c r="G377" s="113">
        <v>2.29</v>
      </c>
      <c r="H377" s="105">
        <v>2.29</v>
      </c>
      <c r="I377" s="106">
        <f t="shared" si="28"/>
        <v>2.29</v>
      </c>
      <c r="J377" s="144">
        <f>1+(MAX(Cena1)-I377)/(MAX(Cena1)-MIN(Cena1))*9</f>
        <v>10.961516369902357</v>
      </c>
      <c r="K377" s="145">
        <f t="shared" si="25"/>
        <v>8.7692130959218861</v>
      </c>
      <c r="L377" s="145">
        <f>1+(D377-MIN(Otsr1))/(MAX(Otsr1)-MIN(Otsr1))*9</f>
        <v>9.8524590163934427</v>
      </c>
      <c r="M377" s="145">
        <f t="shared" si="26"/>
        <v>1.9704918032786887</v>
      </c>
      <c r="N377" s="145">
        <f t="shared" si="27"/>
        <v>10.739704899200575</v>
      </c>
    </row>
    <row r="378" spans="1:127" s="55" customFormat="1" ht="19.5" thickBot="1" x14ac:dyDescent="0.35">
      <c r="A378" s="135"/>
      <c r="B378" s="33"/>
      <c r="C378" s="36" t="s">
        <v>58</v>
      </c>
      <c r="D378" s="36">
        <v>60</v>
      </c>
      <c r="E378" s="36" t="s">
        <v>556</v>
      </c>
      <c r="F378" s="37" t="s">
        <v>234</v>
      </c>
      <c r="G378" s="33">
        <v>12.4</v>
      </c>
      <c r="H378" s="38">
        <v>12.4</v>
      </c>
      <c r="I378" s="81">
        <f t="shared" si="28"/>
        <v>12.4</v>
      </c>
      <c r="J378" s="144">
        <f>1+(MAX(Cena1)-I378)/(MAX(Cena1)-MIN(Cena1))*9</f>
        <v>5.7352096496266523</v>
      </c>
      <c r="K378" s="145">
        <f t="shared" si="25"/>
        <v>4.588167719701322</v>
      </c>
      <c r="L378" s="145">
        <f>1+(D378-MIN(Otsr1))/(MAX(Otsr1)-MIN(Otsr1))*9</f>
        <v>9.8524590163934427</v>
      </c>
      <c r="M378" s="145">
        <f t="shared" si="26"/>
        <v>1.9704918032786887</v>
      </c>
      <c r="N378" s="145">
        <f t="shared" si="27"/>
        <v>6.5586595229800109</v>
      </c>
    </row>
    <row r="379" spans="1:127" s="60" customFormat="1" ht="19.5" thickBot="1" x14ac:dyDescent="0.35">
      <c r="A379" s="136"/>
      <c r="B379" s="56"/>
      <c r="C379" s="57" t="s">
        <v>62</v>
      </c>
      <c r="D379" s="57">
        <v>60</v>
      </c>
      <c r="E379" s="57" t="s">
        <v>525</v>
      </c>
      <c r="F379" s="58" t="s">
        <v>234</v>
      </c>
      <c r="G379" s="56">
        <v>6.05</v>
      </c>
      <c r="H379" s="59">
        <v>6</v>
      </c>
      <c r="I379" s="82">
        <f t="shared" si="28"/>
        <v>6</v>
      </c>
      <c r="J379" s="144">
        <f>1+(MAX(Cena1)-I379)/(MAX(Cena1)-MIN(Cena1))*9</f>
        <v>9.0436530729465829</v>
      </c>
      <c r="K379" s="145">
        <f t="shared" si="25"/>
        <v>7.2349224583572669</v>
      </c>
      <c r="L379" s="145">
        <f>1+(D379-MIN(Otsr1))/(MAX(Otsr1)-MIN(Otsr1))*9</f>
        <v>9.8524590163934427</v>
      </c>
      <c r="M379" s="145">
        <f t="shared" si="26"/>
        <v>1.9704918032786887</v>
      </c>
      <c r="N379" s="145">
        <f t="shared" si="27"/>
        <v>9.2054142616359549</v>
      </c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  <c r="DR379" s="55"/>
      <c r="DS379" s="55"/>
      <c r="DT379" s="55"/>
      <c r="DU379" s="55"/>
      <c r="DV379" s="55"/>
      <c r="DW379" s="55"/>
    </row>
    <row r="380" spans="1:127" s="54" customFormat="1" ht="19.5" thickBot="1" x14ac:dyDescent="0.35">
      <c r="A380" s="134">
        <v>47</v>
      </c>
      <c r="B380" s="50"/>
      <c r="C380" s="99" t="s">
        <v>37</v>
      </c>
      <c r="D380" s="99">
        <v>0</v>
      </c>
      <c r="E380" s="99" t="s">
        <v>277</v>
      </c>
      <c r="F380" s="100"/>
      <c r="G380" s="114">
        <v>560</v>
      </c>
      <c r="H380" s="101"/>
      <c r="I380" s="102">
        <v>560</v>
      </c>
      <c r="J380" s="144">
        <f>1+(MAX(Cena1)-I380)/(MAX(Cena1)-MIN(Cena1))*9</f>
        <v>-277.34348075818502</v>
      </c>
      <c r="K380" s="145">
        <f t="shared" si="25"/>
        <v>-221.87478460654802</v>
      </c>
      <c r="L380" s="145">
        <f>1+(D380-MIN(Otsr1))/(MAX(Otsr1)-MIN(Otsr1))*9</f>
        <v>1</v>
      </c>
      <c r="M380" s="145">
        <f t="shared" si="26"/>
        <v>0.2</v>
      </c>
      <c r="N380" s="145">
        <f t="shared" si="27"/>
        <v>-221.67478460654803</v>
      </c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  <c r="DR380" s="55"/>
      <c r="DS380" s="55"/>
      <c r="DT380" s="55"/>
      <c r="DU380" s="55"/>
      <c r="DV380" s="55"/>
      <c r="DW380" s="55"/>
    </row>
    <row r="381" spans="1:127" s="55" customFormat="1" ht="19.5" thickBot="1" x14ac:dyDescent="0.35">
      <c r="A381" s="135"/>
      <c r="B381" s="33"/>
      <c r="C381" s="36" t="s">
        <v>45</v>
      </c>
      <c r="D381" s="36">
        <v>30</v>
      </c>
      <c r="E381" s="36" t="s">
        <v>372</v>
      </c>
      <c r="F381" s="37"/>
      <c r="G381" s="33">
        <v>1450</v>
      </c>
      <c r="H381" s="38"/>
      <c r="I381" s="81">
        <v>1450</v>
      </c>
      <c r="J381" s="144">
        <f>1+(MAX(Cena1)-I381)/(MAX(Cena1)-MIN(Cena1))*9</f>
        <v>-737.42389431361312</v>
      </c>
      <c r="K381" s="145">
        <f t="shared" si="25"/>
        <v>-589.93911545089054</v>
      </c>
      <c r="L381" s="145">
        <f>1+(D381-MIN(Otsr1))/(MAX(Otsr1)-MIN(Otsr1))*9</f>
        <v>5.4262295081967213</v>
      </c>
      <c r="M381" s="145">
        <f t="shared" si="26"/>
        <v>1.0852459016393443</v>
      </c>
      <c r="N381" s="145">
        <f t="shared" si="27"/>
        <v>-588.85386954925116</v>
      </c>
    </row>
    <row r="382" spans="1:127" s="55" customFormat="1" ht="19.5" thickBot="1" x14ac:dyDescent="0.35">
      <c r="A382" s="135"/>
      <c r="B382" s="33"/>
      <c r="C382" s="36" t="s">
        <v>48</v>
      </c>
      <c r="D382" s="36">
        <v>60</v>
      </c>
      <c r="E382" s="36" t="s">
        <v>454</v>
      </c>
      <c r="F382" s="37"/>
      <c r="G382" s="33">
        <v>950</v>
      </c>
      <c r="H382" s="38">
        <v>950</v>
      </c>
      <c r="I382" s="81">
        <f t="shared" si="28"/>
        <v>950</v>
      </c>
      <c r="J382" s="144">
        <f>1+(MAX(Cena1)-I382)/(MAX(Cena1)-MIN(Cena1))*9</f>
        <v>-478.95175186674339</v>
      </c>
      <c r="K382" s="145">
        <f t="shared" si="25"/>
        <v>-383.16140149339475</v>
      </c>
      <c r="L382" s="145">
        <f>1+(D382-MIN(Otsr1))/(MAX(Otsr1)-MIN(Otsr1))*9</f>
        <v>9.8524590163934427</v>
      </c>
      <c r="M382" s="145">
        <f t="shared" si="26"/>
        <v>1.9704918032786887</v>
      </c>
      <c r="N382" s="145">
        <f t="shared" si="27"/>
        <v>-381.19090969011609</v>
      </c>
    </row>
    <row r="383" spans="1:127" s="55" customFormat="1" ht="19.5" thickBot="1" x14ac:dyDescent="0.35">
      <c r="A383" s="135"/>
      <c r="B383" s="33"/>
      <c r="C383" s="36" t="s">
        <v>58</v>
      </c>
      <c r="D383" s="36">
        <v>60</v>
      </c>
      <c r="E383" s="36" t="s">
        <v>557</v>
      </c>
      <c r="F383" s="37"/>
      <c r="G383" s="42">
        <v>1085.3699999999999</v>
      </c>
      <c r="H383" s="130">
        <v>1085.3699999999999</v>
      </c>
      <c r="I383" s="131">
        <f t="shared" si="28"/>
        <v>1085.3699999999999</v>
      </c>
      <c r="J383" s="144">
        <f>1+(MAX(Cena1)-I383)/(MAX(Cena1)-MIN(Cena1))*9</f>
        <v>-548.9304997128088</v>
      </c>
      <c r="K383" s="145">
        <f t="shared" si="25"/>
        <v>-439.14439977024705</v>
      </c>
      <c r="L383" s="145">
        <f>1+(D383-MIN(Otsr1))/(MAX(Otsr1)-MIN(Otsr1))*9</f>
        <v>9.8524590163934427</v>
      </c>
      <c r="M383" s="145">
        <f t="shared" si="26"/>
        <v>1.9704918032786887</v>
      </c>
      <c r="N383" s="145">
        <f t="shared" si="27"/>
        <v>-437.17390796696839</v>
      </c>
    </row>
    <row r="384" spans="1:127" s="60" customFormat="1" ht="19.5" thickBot="1" x14ac:dyDescent="0.35">
      <c r="A384" s="136"/>
      <c r="B384" s="56"/>
      <c r="C384" s="57" t="s">
        <v>63</v>
      </c>
      <c r="D384" s="57">
        <v>30</v>
      </c>
      <c r="E384" s="57" t="s">
        <v>646</v>
      </c>
      <c r="F384" s="58"/>
      <c r="G384" s="56">
        <f>4874.5/5</f>
        <v>974.9</v>
      </c>
      <c r="H384" s="59"/>
      <c r="I384" s="82">
        <v>974.9</v>
      </c>
      <c r="J384" s="144">
        <f>1+(MAX(Cena1)-I384)/(MAX(Cena1)-MIN(Cena1))*9</f>
        <v>-491.82366456059748</v>
      </c>
      <c r="K384" s="145">
        <f t="shared" si="25"/>
        <v>-393.45893164847803</v>
      </c>
      <c r="L384" s="145">
        <f>1+(D384-MIN(Otsr1))/(MAX(Otsr1)-MIN(Otsr1))*9</f>
        <v>5.4262295081967213</v>
      </c>
      <c r="M384" s="145">
        <f t="shared" si="26"/>
        <v>1.0852459016393443</v>
      </c>
      <c r="N384" s="145">
        <f t="shared" si="27"/>
        <v>-392.3736857468387</v>
      </c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  <c r="DR384" s="55"/>
      <c r="DS384" s="55"/>
      <c r="DT384" s="55"/>
      <c r="DU384" s="55"/>
      <c r="DV384" s="55"/>
      <c r="DW384" s="55"/>
    </row>
    <row r="385" spans="1:127" s="54" customFormat="1" ht="19.5" thickBot="1" x14ac:dyDescent="0.35">
      <c r="A385" s="134">
        <v>48</v>
      </c>
      <c r="B385" s="50"/>
      <c r="C385" s="51" t="s">
        <v>46</v>
      </c>
      <c r="D385" s="51">
        <v>60</v>
      </c>
      <c r="E385" s="51" t="s">
        <v>409</v>
      </c>
      <c r="F385" s="52" t="s">
        <v>234</v>
      </c>
      <c r="G385" s="50">
        <v>41.2</v>
      </c>
      <c r="H385" s="53">
        <v>41.2</v>
      </c>
      <c r="I385" s="80">
        <f t="shared" si="28"/>
        <v>41.2</v>
      </c>
      <c r="J385" s="144">
        <f>1+(MAX(Cena1)-I385)/(MAX(Cena1)-MIN(Cena1))*9</f>
        <v>-9.1527857553130421</v>
      </c>
      <c r="K385" s="145">
        <f t="shared" si="25"/>
        <v>-7.3222286042504336</v>
      </c>
      <c r="L385" s="145">
        <f>1+(D385-MIN(Otsr1))/(MAX(Otsr1)-MIN(Otsr1))*9</f>
        <v>9.8524590163934427</v>
      </c>
      <c r="M385" s="145">
        <f t="shared" si="26"/>
        <v>1.9704918032786887</v>
      </c>
      <c r="N385" s="145">
        <f t="shared" si="27"/>
        <v>-5.3517368009717448</v>
      </c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  <c r="DR385" s="55"/>
      <c r="DS385" s="55"/>
      <c r="DT385" s="55"/>
      <c r="DU385" s="55"/>
      <c r="DV385" s="55"/>
      <c r="DW385" s="55"/>
    </row>
    <row r="386" spans="1:127" s="55" customFormat="1" ht="19.5" thickBot="1" x14ac:dyDescent="0.35">
      <c r="A386" s="135"/>
      <c r="B386" s="33"/>
      <c r="C386" s="36" t="s">
        <v>46</v>
      </c>
      <c r="D386" s="36">
        <v>60</v>
      </c>
      <c r="E386" s="36" t="s">
        <v>409</v>
      </c>
      <c r="F386" s="37" t="s">
        <v>234</v>
      </c>
      <c r="G386" s="33">
        <v>37.299999999999997</v>
      </c>
      <c r="H386" s="38">
        <v>37.299999999999997</v>
      </c>
      <c r="I386" s="81">
        <f t="shared" si="28"/>
        <v>37.299999999999997</v>
      </c>
      <c r="J386" s="144">
        <f>1+(MAX(Cena1)-I386)/(MAX(Cena1)-MIN(Cena1))*9</f>
        <v>-7.1367030442274562</v>
      </c>
      <c r="K386" s="145">
        <f t="shared" si="25"/>
        <v>-5.7093624353819656</v>
      </c>
      <c r="L386" s="145">
        <f>1+(D386-MIN(Otsr1))/(MAX(Otsr1)-MIN(Otsr1))*9</f>
        <v>9.8524590163934427</v>
      </c>
      <c r="M386" s="145">
        <f t="shared" si="26"/>
        <v>1.9704918032786887</v>
      </c>
      <c r="N386" s="145">
        <f t="shared" si="27"/>
        <v>-3.7388706321032767</v>
      </c>
    </row>
    <row r="387" spans="1:127" s="60" customFormat="1" ht="19.5" thickBot="1" x14ac:dyDescent="0.35">
      <c r="A387" s="136"/>
      <c r="B387" s="56"/>
      <c r="C387" s="109" t="s">
        <v>50</v>
      </c>
      <c r="D387" s="109">
        <v>60</v>
      </c>
      <c r="E387" s="109" t="s">
        <v>494</v>
      </c>
      <c r="F387" s="110" t="s">
        <v>234</v>
      </c>
      <c r="G387" s="115">
        <v>25.2</v>
      </c>
      <c r="H387" s="111">
        <v>25.2</v>
      </c>
      <c r="I387" s="112">
        <f t="shared" si="28"/>
        <v>25.2</v>
      </c>
      <c r="J387" s="144">
        <f>1+(MAX(Cena1)-I387)/(MAX(Cena1)-MIN(Cena1))*9</f>
        <v>-0.88167719701321134</v>
      </c>
      <c r="K387" s="145">
        <f t="shared" ref="K387:K450" si="29">J387*0.8</f>
        <v>-0.70534175761056916</v>
      </c>
      <c r="L387" s="145">
        <f>1+(D387-MIN(Otsr1))/(MAX(Otsr1)-MIN(Otsr1))*9</f>
        <v>9.8524590163934427</v>
      </c>
      <c r="M387" s="145">
        <f t="shared" ref="M387:M450" si="30">L387*0.2</f>
        <v>1.9704918032786887</v>
      </c>
      <c r="N387" s="145">
        <f t="shared" si="27"/>
        <v>1.2651500456681195</v>
      </c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  <c r="DR387" s="55"/>
      <c r="DS387" s="55"/>
      <c r="DT387" s="55"/>
      <c r="DU387" s="55"/>
      <c r="DV387" s="55"/>
      <c r="DW387" s="55"/>
    </row>
    <row r="388" spans="1:127" s="93" customFormat="1" ht="19.5" thickBot="1" x14ac:dyDescent="0.35">
      <c r="A388" s="95">
        <v>49</v>
      </c>
      <c r="B388" s="67"/>
      <c r="C388" s="89"/>
      <c r="D388" s="89"/>
      <c r="E388" s="89"/>
      <c r="F388" s="67"/>
      <c r="G388" s="67"/>
      <c r="H388" s="90"/>
      <c r="I388" s="91"/>
      <c r="J388" s="144">
        <f>1+(MAX(Cena1)-I388)/(MAX(Cena1)-MIN(Cena1))*9</f>
        <v>12.145318782309019</v>
      </c>
      <c r="K388" s="145">
        <f t="shared" si="29"/>
        <v>9.7162550258472162</v>
      </c>
      <c r="L388" s="145">
        <f>1+(D388-MIN(Otsr1))/(MAX(Otsr1)-MIN(Otsr1))*9</f>
        <v>1</v>
      </c>
      <c r="M388" s="145">
        <f t="shared" si="30"/>
        <v>0.2</v>
      </c>
      <c r="N388" s="145">
        <f t="shared" si="27"/>
        <v>9.9162550258472155</v>
      </c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  <c r="BC388" s="92"/>
      <c r="BD388" s="92"/>
      <c r="BE388" s="92"/>
      <c r="BF388" s="92"/>
      <c r="BG388" s="92"/>
      <c r="BH388" s="92"/>
      <c r="BI388" s="92"/>
      <c r="BJ388" s="92"/>
      <c r="BK388" s="92"/>
      <c r="BL388" s="92"/>
      <c r="BM388" s="92"/>
      <c r="BN388" s="92"/>
      <c r="BO388" s="92"/>
      <c r="BP388" s="92"/>
      <c r="BQ388" s="92"/>
      <c r="BR388" s="92"/>
      <c r="BS388" s="92"/>
      <c r="BT388" s="92"/>
      <c r="BU388" s="92"/>
      <c r="BV388" s="92"/>
      <c r="BW388" s="92"/>
      <c r="BX388" s="92"/>
      <c r="BY388" s="92"/>
      <c r="BZ388" s="92"/>
      <c r="CA388" s="92"/>
      <c r="CB388" s="92"/>
      <c r="CC388" s="92"/>
      <c r="CD388" s="92"/>
      <c r="CE388" s="92"/>
      <c r="CF388" s="92"/>
      <c r="CG388" s="92"/>
      <c r="CH388" s="92"/>
      <c r="CI388" s="92"/>
      <c r="CJ388" s="92"/>
      <c r="CK388" s="92"/>
      <c r="CL388" s="92"/>
      <c r="CM388" s="92"/>
      <c r="CN388" s="92"/>
      <c r="CO388" s="92"/>
      <c r="CP388" s="92"/>
      <c r="CQ388" s="92"/>
      <c r="CR388" s="92"/>
      <c r="CS388" s="92"/>
      <c r="CT388" s="92"/>
      <c r="CU388" s="92"/>
      <c r="CV388" s="92"/>
      <c r="CW388" s="92"/>
      <c r="CX388" s="92"/>
      <c r="CY388" s="92"/>
      <c r="CZ388" s="92"/>
      <c r="DA388" s="92"/>
      <c r="DB388" s="92"/>
      <c r="DC388" s="92"/>
      <c r="DD388" s="92"/>
      <c r="DE388" s="92"/>
      <c r="DF388" s="92"/>
      <c r="DG388" s="92"/>
      <c r="DH388" s="92"/>
      <c r="DI388" s="92"/>
      <c r="DJ388" s="92"/>
      <c r="DK388" s="92"/>
      <c r="DL388" s="92"/>
      <c r="DM388" s="92"/>
      <c r="DN388" s="92"/>
      <c r="DO388" s="92"/>
      <c r="DP388" s="92"/>
      <c r="DQ388" s="92"/>
      <c r="DR388" s="92"/>
      <c r="DS388" s="92"/>
      <c r="DT388" s="92"/>
      <c r="DU388" s="92"/>
      <c r="DV388" s="92"/>
      <c r="DW388" s="92"/>
    </row>
    <row r="389" spans="1:127" s="54" customFormat="1" ht="19.5" thickBot="1" x14ac:dyDescent="0.35">
      <c r="A389" s="134">
        <v>50</v>
      </c>
      <c r="B389" s="50"/>
      <c r="C389" s="51" t="s">
        <v>34</v>
      </c>
      <c r="D389" s="51">
        <v>0</v>
      </c>
      <c r="E389" s="51" t="s">
        <v>661</v>
      </c>
      <c r="F389" s="52" t="s">
        <v>205</v>
      </c>
      <c r="G389" s="50">
        <v>21.6</v>
      </c>
      <c r="H389" s="53"/>
      <c r="I389" s="80">
        <v>21.6</v>
      </c>
      <c r="J389" s="144">
        <f>1+(MAX(Cena1)-I389)/(MAX(Cena1)-MIN(Cena1))*9</f>
        <v>0.979322228604249</v>
      </c>
      <c r="K389" s="145">
        <f t="shared" si="29"/>
        <v>0.78345778288339929</v>
      </c>
      <c r="L389" s="145">
        <f>1+(D389-MIN(Otsr1))/(MAX(Otsr1)-MIN(Otsr1))*9</f>
        <v>1</v>
      </c>
      <c r="M389" s="145">
        <f t="shared" si="30"/>
        <v>0.2</v>
      </c>
      <c r="N389" s="145">
        <f t="shared" si="27"/>
        <v>0.98345778288339925</v>
      </c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  <c r="DR389" s="55"/>
      <c r="DS389" s="55"/>
      <c r="DT389" s="55"/>
      <c r="DU389" s="55"/>
      <c r="DV389" s="55"/>
      <c r="DW389" s="55"/>
    </row>
    <row r="390" spans="1:127" s="55" customFormat="1" ht="19.5" thickBot="1" x14ac:dyDescent="0.35">
      <c r="A390" s="135"/>
      <c r="B390" s="33"/>
      <c r="C390" s="36" t="s">
        <v>35</v>
      </c>
      <c r="D390" s="36">
        <v>60</v>
      </c>
      <c r="E390" s="36" t="s">
        <v>243</v>
      </c>
      <c r="F390" s="37" t="s">
        <v>201</v>
      </c>
      <c r="G390" s="33">
        <v>37.36</v>
      </c>
      <c r="H390" s="38"/>
      <c r="I390" s="81">
        <v>37.36</v>
      </c>
      <c r="J390" s="144">
        <f>1+(MAX(Cena1)-I390)/(MAX(Cena1)-MIN(Cena1))*9</f>
        <v>-7.1677197013210812</v>
      </c>
      <c r="K390" s="145">
        <f t="shared" si="29"/>
        <v>-5.7341757610568651</v>
      </c>
      <c r="L390" s="145">
        <f>1+(D390-MIN(Otsr1))/(MAX(Otsr1)-MIN(Otsr1))*9</f>
        <v>9.8524590163934427</v>
      </c>
      <c r="M390" s="145">
        <f t="shared" si="30"/>
        <v>1.9704918032786887</v>
      </c>
      <c r="N390" s="145">
        <f t="shared" si="27"/>
        <v>-3.7636839577781762</v>
      </c>
    </row>
    <row r="391" spans="1:127" s="55" customFormat="1" ht="38.25" thickBot="1" x14ac:dyDescent="0.35">
      <c r="A391" s="135"/>
      <c r="B391" s="33"/>
      <c r="C391" s="36" t="s">
        <v>36</v>
      </c>
      <c r="D391" s="36">
        <v>60</v>
      </c>
      <c r="E391" s="36" t="s">
        <v>265</v>
      </c>
      <c r="F391" s="37" t="s">
        <v>205</v>
      </c>
      <c r="G391" s="33">
        <v>102</v>
      </c>
      <c r="H391" s="38">
        <v>80.599999999999994</v>
      </c>
      <c r="I391" s="81">
        <f t="shared" si="28"/>
        <v>80.599999999999994</v>
      </c>
      <c r="J391" s="144">
        <f>1+(MAX(Cena1)-I391)/(MAX(Cena1)-MIN(Cena1))*9</f>
        <v>-29.520390580126364</v>
      </c>
      <c r="K391" s="145">
        <f t="shared" si="29"/>
        <v>-23.616312464101092</v>
      </c>
      <c r="L391" s="145">
        <f>1+(D391-MIN(Otsr1))/(MAX(Otsr1)-MIN(Otsr1))*9</f>
        <v>9.8524590163934427</v>
      </c>
      <c r="M391" s="145">
        <f t="shared" si="30"/>
        <v>1.9704918032786887</v>
      </c>
      <c r="N391" s="145">
        <f t="shared" si="27"/>
        <v>-21.645820660822405</v>
      </c>
    </row>
    <row r="392" spans="1:127" s="55" customFormat="1" ht="19.5" thickBot="1" x14ac:dyDescent="0.35">
      <c r="A392" s="135"/>
      <c r="B392" s="33"/>
      <c r="C392" s="36" t="s">
        <v>18</v>
      </c>
      <c r="D392" s="36">
        <v>60</v>
      </c>
      <c r="E392" s="36" t="s">
        <v>303</v>
      </c>
      <c r="F392" s="37" t="s">
        <v>226</v>
      </c>
      <c r="G392" s="33">
        <v>47.3</v>
      </c>
      <c r="H392" s="38"/>
      <c r="I392" s="81">
        <v>47.3</v>
      </c>
      <c r="J392" s="144">
        <f>1+(MAX(Cena1)-I392)/(MAX(Cena1)-MIN(Cena1))*9</f>
        <v>-12.30614589316485</v>
      </c>
      <c r="K392" s="145">
        <f t="shared" si="29"/>
        <v>-9.8449167145318803</v>
      </c>
      <c r="L392" s="145">
        <f>1+(D392-MIN(Otsr1))/(MAX(Otsr1)-MIN(Otsr1))*9</f>
        <v>9.8524590163934427</v>
      </c>
      <c r="M392" s="145">
        <f t="shared" si="30"/>
        <v>1.9704918032786887</v>
      </c>
      <c r="N392" s="145">
        <f t="shared" si="27"/>
        <v>-7.8744249112531914</v>
      </c>
    </row>
    <row r="393" spans="1:127" s="55" customFormat="1" ht="19.5" thickBot="1" x14ac:dyDescent="0.35">
      <c r="A393" s="135"/>
      <c r="B393" s="33"/>
      <c r="C393" s="36" t="s">
        <v>42</v>
      </c>
      <c r="D393" s="36">
        <v>40</v>
      </c>
      <c r="E393" s="36" t="s">
        <v>355</v>
      </c>
      <c r="F393" s="37" t="s">
        <v>356</v>
      </c>
      <c r="G393" s="33">
        <v>24.8</v>
      </c>
      <c r="H393" s="38">
        <v>8.5</v>
      </c>
      <c r="I393" s="81">
        <f>H393*2</f>
        <v>17</v>
      </c>
      <c r="J393" s="144">
        <f>1+(MAX(Cena1)-I393)/(MAX(Cena1)-MIN(Cena1))*9</f>
        <v>3.3572659391154507</v>
      </c>
      <c r="K393" s="145">
        <f t="shared" si="29"/>
        <v>2.6858127512923606</v>
      </c>
      <c r="L393" s="145">
        <f>1+(D393-MIN(Otsr1))/(MAX(Otsr1)-MIN(Otsr1))*9</f>
        <v>6.9016393442622945</v>
      </c>
      <c r="M393" s="145">
        <f t="shared" si="30"/>
        <v>1.380327868852459</v>
      </c>
      <c r="N393" s="145">
        <f t="shared" si="27"/>
        <v>4.0661406201448198</v>
      </c>
    </row>
    <row r="394" spans="1:127" s="55" customFormat="1" ht="19.5" thickBot="1" x14ac:dyDescent="0.35">
      <c r="A394" s="135"/>
      <c r="B394" s="33"/>
      <c r="C394" s="36" t="s">
        <v>45</v>
      </c>
      <c r="D394" s="36">
        <v>30</v>
      </c>
      <c r="E394" s="36" t="s">
        <v>373</v>
      </c>
      <c r="F394" s="37" t="s">
        <v>205</v>
      </c>
      <c r="G394" s="33">
        <v>26.7</v>
      </c>
      <c r="H394" s="38"/>
      <c r="I394" s="81">
        <v>26.7</v>
      </c>
      <c r="J394" s="144">
        <f>1+(MAX(Cena1)-I394)/(MAX(Cena1)-MIN(Cena1))*9</f>
        <v>-1.6570936243538208</v>
      </c>
      <c r="K394" s="145">
        <f t="shared" si="29"/>
        <v>-1.3256748994830567</v>
      </c>
      <c r="L394" s="145">
        <f>1+(D394-MIN(Otsr1))/(MAX(Otsr1)-MIN(Otsr1))*9</f>
        <v>5.4262295081967213</v>
      </c>
      <c r="M394" s="145">
        <f t="shared" si="30"/>
        <v>1.0852459016393443</v>
      </c>
      <c r="N394" s="145">
        <f t="shared" si="27"/>
        <v>-0.24042899784371241</v>
      </c>
    </row>
    <row r="395" spans="1:127" s="55" customFormat="1" ht="19.5" thickBot="1" x14ac:dyDescent="0.35">
      <c r="A395" s="135"/>
      <c r="B395" s="33"/>
      <c r="C395" s="36" t="s">
        <v>46</v>
      </c>
      <c r="D395" s="36">
        <v>60</v>
      </c>
      <c r="E395" s="36" t="s">
        <v>410</v>
      </c>
      <c r="F395" s="37" t="s">
        <v>201</v>
      </c>
      <c r="G395" s="33">
        <v>39.75</v>
      </c>
      <c r="H395" s="38">
        <v>39.75</v>
      </c>
      <c r="I395" s="81">
        <f t="shared" si="28"/>
        <v>39.75</v>
      </c>
      <c r="J395" s="144">
        <f>1+(MAX(Cena1)-I395)/(MAX(Cena1)-MIN(Cena1))*9</f>
        <v>-8.4032165422171197</v>
      </c>
      <c r="K395" s="145">
        <f t="shared" si="29"/>
        <v>-6.7225732337736961</v>
      </c>
      <c r="L395" s="145">
        <f>1+(D395-MIN(Otsr1))/(MAX(Otsr1)-MIN(Otsr1))*9</f>
        <v>9.8524590163934427</v>
      </c>
      <c r="M395" s="145">
        <f t="shared" si="30"/>
        <v>1.9704918032786887</v>
      </c>
      <c r="N395" s="145">
        <f t="shared" ref="N395:N458" si="31">M395+K395</f>
        <v>-4.7520814304950072</v>
      </c>
    </row>
    <row r="396" spans="1:127" s="55" customFormat="1" ht="19.5" thickBot="1" x14ac:dyDescent="0.35">
      <c r="A396" s="135"/>
      <c r="B396" s="33"/>
      <c r="C396" s="36" t="s">
        <v>48</v>
      </c>
      <c r="D396" s="36">
        <v>60</v>
      </c>
      <c r="E396" s="36" t="s">
        <v>455</v>
      </c>
      <c r="F396" s="37" t="s">
        <v>205</v>
      </c>
      <c r="G396" s="33">
        <v>180</v>
      </c>
      <c r="H396" s="38">
        <v>126</v>
      </c>
      <c r="I396" s="81">
        <f t="shared" si="28"/>
        <v>126</v>
      </c>
      <c r="J396" s="144">
        <f>1+(MAX(Cena1)-I396)/(MAX(Cena1)-MIN(Cena1))*9</f>
        <v>-52.989661114302137</v>
      </c>
      <c r="K396" s="145">
        <f t="shared" si="29"/>
        <v>-42.391728891441716</v>
      </c>
      <c r="L396" s="145">
        <f>1+(D396-MIN(Otsr1))/(MAX(Otsr1)-MIN(Otsr1))*9</f>
        <v>9.8524590163934427</v>
      </c>
      <c r="M396" s="145">
        <f t="shared" si="30"/>
        <v>1.9704918032786887</v>
      </c>
      <c r="N396" s="145">
        <f t="shared" si="31"/>
        <v>-40.421237088163025</v>
      </c>
    </row>
    <row r="397" spans="1:127" s="55" customFormat="1" ht="19.5" thickBot="1" x14ac:dyDescent="0.35">
      <c r="A397" s="135"/>
      <c r="B397" s="33"/>
      <c r="C397" s="103" t="s">
        <v>50</v>
      </c>
      <c r="D397" s="103">
        <v>60</v>
      </c>
      <c r="E397" s="103" t="s">
        <v>495</v>
      </c>
      <c r="F397" s="104" t="s">
        <v>205</v>
      </c>
      <c r="G397" s="113">
        <v>16</v>
      </c>
      <c r="H397" s="105">
        <v>15.2</v>
      </c>
      <c r="I397" s="106">
        <f t="shared" si="28"/>
        <v>15.2</v>
      </c>
      <c r="J397" s="144">
        <f>1+(MAX(Cena1)-I397)/(MAX(Cena1)-MIN(Cena1))*9</f>
        <v>4.2877656519241816</v>
      </c>
      <c r="K397" s="145">
        <f t="shared" si="29"/>
        <v>3.4302125215393455</v>
      </c>
      <c r="L397" s="145">
        <f>1+(D397-MIN(Otsr1))/(MAX(Otsr1)-MIN(Otsr1))*9</f>
        <v>9.8524590163934427</v>
      </c>
      <c r="M397" s="145">
        <f t="shared" si="30"/>
        <v>1.9704918032786887</v>
      </c>
      <c r="N397" s="145">
        <f t="shared" si="31"/>
        <v>5.400704324818034</v>
      </c>
    </row>
    <row r="398" spans="1:127" s="55" customFormat="1" ht="19.5" thickBot="1" x14ac:dyDescent="0.35">
      <c r="A398" s="135"/>
      <c r="B398" s="33"/>
      <c r="C398" s="36" t="s">
        <v>56</v>
      </c>
      <c r="D398" s="36">
        <v>60</v>
      </c>
      <c r="E398" s="36" t="s">
        <v>243</v>
      </c>
      <c r="F398" s="37" t="s">
        <v>205</v>
      </c>
      <c r="G398" s="33">
        <v>24.3</v>
      </c>
      <c r="H398" s="38">
        <v>22</v>
      </c>
      <c r="I398" s="81">
        <f t="shared" si="28"/>
        <v>22</v>
      </c>
      <c r="J398" s="144">
        <f>1+(MAX(Cena1)-I398)/(MAX(Cena1)-MIN(Cena1))*9</f>
        <v>0.772544514646754</v>
      </c>
      <c r="K398" s="145">
        <f t="shared" si="29"/>
        <v>0.61803561171740329</v>
      </c>
      <c r="L398" s="145">
        <f>1+(D398-MIN(Otsr1))/(MAX(Otsr1)-MIN(Otsr1))*9</f>
        <v>9.8524590163934427</v>
      </c>
      <c r="M398" s="145">
        <f t="shared" si="30"/>
        <v>1.9704918032786887</v>
      </c>
      <c r="N398" s="145">
        <f t="shared" si="31"/>
        <v>2.5885274149960917</v>
      </c>
    </row>
    <row r="399" spans="1:127" s="55" customFormat="1" ht="19.5" thickBot="1" x14ac:dyDescent="0.35">
      <c r="A399" s="135"/>
      <c r="B399" s="33"/>
      <c r="C399" s="36" t="s">
        <v>57</v>
      </c>
      <c r="D399" s="36">
        <v>60</v>
      </c>
      <c r="E399" s="36" t="s">
        <v>594</v>
      </c>
      <c r="F399" s="37" t="s">
        <v>201</v>
      </c>
      <c r="G399" s="33">
        <v>60</v>
      </c>
      <c r="H399" s="38">
        <v>60</v>
      </c>
      <c r="I399" s="81">
        <f t="shared" si="28"/>
        <v>60</v>
      </c>
      <c r="J399" s="144">
        <f>1+(MAX(Cena1)-I399)/(MAX(Cena1)-MIN(Cena1))*9</f>
        <v>-18.871338311315338</v>
      </c>
      <c r="K399" s="145">
        <f t="shared" si="29"/>
        <v>-15.09707064905227</v>
      </c>
      <c r="L399" s="145">
        <f>1+(D399-MIN(Otsr1))/(MAX(Otsr1)-MIN(Otsr1))*9</f>
        <v>9.8524590163934427</v>
      </c>
      <c r="M399" s="145">
        <f t="shared" si="30"/>
        <v>1.9704918032786887</v>
      </c>
      <c r="N399" s="145">
        <f t="shared" si="31"/>
        <v>-13.126578845773581</v>
      </c>
    </row>
    <row r="400" spans="1:127" s="60" customFormat="1" ht="19.5" thickBot="1" x14ac:dyDescent="0.35">
      <c r="A400" s="136"/>
      <c r="B400" s="56"/>
      <c r="C400" s="57" t="s">
        <v>58</v>
      </c>
      <c r="D400" s="57">
        <v>60</v>
      </c>
      <c r="E400" s="57" t="s">
        <v>558</v>
      </c>
      <c r="F400" s="58" t="s">
        <v>201</v>
      </c>
      <c r="G400" s="56">
        <v>52.13</v>
      </c>
      <c r="H400" s="59">
        <v>52.13</v>
      </c>
      <c r="I400" s="82">
        <f t="shared" si="28"/>
        <v>52.13</v>
      </c>
      <c r="J400" s="144">
        <f>1+(MAX(Cena1)-I400)/(MAX(Cena1)-MIN(Cena1))*9</f>
        <v>-14.802986789201615</v>
      </c>
      <c r="K400" s="145">
        <f t="shared" si="29"/>
        <v>-11.842389431361292</v>
      </c>
      <c r="L400" s="145">
        <f>1+(D400-MIN(Otsr1))/(MAX(Otsr1)-MIN(Otsr1))*9</f>
        <v>9.8524590163934427</v>
      </c>
      <c r="M400" s="145">
        <f t="shared" si="30"/>
        <v>1.9704918032786887</v>
      </c>
      <c r="N400" s="145">
        <f t="shared" si="31"/>
        <v>-9.8718976280826034</v>
      </c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  <c r="DR400" s="55"/>
      <c r="DS400" s="55"/>
      <c r="DT400" s="55"/>
      <c r="DU400" s="55"/>
      <c r="DV400" s="55"/>
      <c r="DW400" s="55"/>
    </row>
    <row r="401" spans="1:127" s="54" customFormat="1" ht="19.5" thickBot="1" x14ac:dyDescent="0.35">
      <c r="A401" s="134">
        <v>51</v>
      </c>
      <c r="B401" s="50"/>
      <c r="C401" s="51" t="s">
        <v>34</v>
      </c>
      <c r="D401" s="51">
        <v>0</v>
      </c>
      <c r="E401" s="51" t="s">
        <v>210</v>
      </c>
      <c r="F401" s="52" t="s">
        <v>205</v>
      </c>
      <c r="G401" s="50">
        <v>50.58</v>
      </c>
      <c r="H401" s="53">
        <v>50.58</v>
      </c>
      <c r="I401" s="80">
        <f t="shared" si="28"/>
        <v>50.58</v>
      </c>
      <c r="J401" s="144">
        <f>1+(MAX(Cena1)-I401)/(MAX(Cena1)-MIN(Cena1))*9</f>
        <v>-14.001723147616316</v>
      </c>
      <c r="K401" s="145">
        <f t="shared" si="29"/>
        <v>-11.201378518093053</v>
      </c>
      <c r="L401" s="145">
        <f>1+(D401-MIN(Otsr1))/(MAX(Otsr1)-MIN(Otsr1))*9</f>
        <v>1</v>
      </c>
      <c r="M401" s="145">
        <f t="shared" si="30"/>
        <v>0.2</v>
      </c>
      <c r="N401" s="145">
        <f t="shared" si="31"/>
        <v>-11.001378518093054</v>
      </c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  <c r="DR401" s="55"/>
      <c r="DS401" s="55"/>
      <c r="DT401" s="55"/>
      <c r="DU401" s="55"/>
      <c r="DV401" s="55"/>
      <c r="DW401" s="55"/>
    </row>
    <row r="402" spans="1:127" s="55" customFormat="1" ht="38.25" thickBot="1" x14ac:dyDescent="0.35">
      <c r="A402" s="135"/>
      <c r="B402" s="33"/>
      <c r="C402" s="36" t="s">
        <v>36</v>
      </c>
      <c r="D402" s="36">
        <v>60</v>
      </c>
      <c r="E402" s="36" t="s">
        <v>266</v>
      </c>
      <c r="F402" s="37" t="s">
        <v>205</v>
      </c>
      <c r="G402" s="33">
        <v>78.599999999999994</v>
      </c>
      <c r="H402" s="38">
        <v>60.6</v>
      </c>
      <c r="I402" s="81">
        <f t="shared" si="28"/>
        <v>60.6</v>
      </c>
      <c r="J402" s="144">
        <f>1+(MAX(Cena1)-I402)/(MAX(Cena1)-MIN(Cena1))*9</f>
        <v>-19.181504882251588</v>
      </c>
      <c r="K402" s="145">
        <f t="shared" si="29"/>
        <v>-15.34520390580127</v>
      </c>
      <c r="L402" s="145">
        <f>1+(D402-MIN(Otsr1))/(MAX(Otsr1)-MIN(Otsr1))*9</f>
        <v>9.8524590163934427</v>
      </c>
      <c r="M402" s="145">
        <f t="shared" si="30"/>
        <v>1.9704918032786887</v>
      </c>
      <c r="N402" s="145">
        <f t="shared" si="31"/>
        <v>-13.374712102522581</v>
      </c>
    </row>
    <row r="403" spans="1:127" s="55" customFormat="1" ht="19.5" thickBot="1" x14ac:dyDescent="0.35">
      <c r="A403" s="135"/>
      <c r="B403" s="33"/>
      <c r="C403" s="40" t="s">
        <v>38</v>
      </c>
      <c r="D403" s="40">
        <v>61</v>
      </c>
      <c r="E403" s="40" t="s">
        <v>287</v>
      </c>
      <c r="F403" s="41" t="s">
        <v>205</v>
      </c>
      <c r="G403" s="75">
        <v>5.8</v>
      </c>
      <c r="H403" s="76">
        <v>5.8</v>
      </c>
      <c r="I403" s="85">
        <f t="shared" si="28"/>
        <v>5.8</v>
      </c>
      <c r="J403" s="144">
        <f>1+(MAX(Cena1)-I403)/(MAX(Cena1)-MIN(Cena1))*9</f>
        <v>9.1470419299253312</v>
      </c>
      <c r="K403" s="145">
        <f t="shared" si="29"/>
        <v>7.3176335439402651</v>
      </c>
      <c r="L403" s="145">
        <f>1+(D403-MIN(Otsr1))/(MAX(Otsr1)-MIN(Otsr1))*9</f>
        <v>10</v>
      </c>
      <c r="M403" s="145">
        <f t="shared" si="30"/>
        <v>2</v>
      </c>
      <c r="N403" s="145">
        <f t="shared" si="31"/>
        <v>9.3176335439402642</v>
      </c>
    </row>
    <row r="404" spans="1:127" s="55" customFormat="1" ht="19.5" thickBot="1" x14ac:dyDescent="0.35">
      <c r="A404" s="135"/>
      <c r="B404" s="33"/>
      <c r="C404" s="103" t="s">
        <v>47</v>
      </c>
      <c r="D404" s="103">
        <v>60</v>
      </c>
      <c r="E404" s="103" t="s">
        <v>435</v>
      </c>
      <c r="F404" s="104" t="s">
        <v>205</v>
      </c>
      <c r="G404" s="113">
        <v>37.57</v>
      </c>
      <c r="H404" s="105">
        <v>37.57</v>
      </c>
      <c r="I404" s="106">
        <f t="shared" si="28"/>
        <v>37.57</v>
      </c>
      <c r="J404" s="144">
        <f>1+(MAX(Cena1)-I404)/(MAX(Cena1)-MIN(Cena1))*9</f>
        <v>-7.2762780011487678</v>
      </c>
      <c r="K404" s="145">
        <f t="shared" si="29"/>
        <v>-5.8210224009190146</v>
      </c>
      <c r="L404" s="145">
        <f>1+(D404-MIN(Otsr1))/(MAX(Otsr1)-MIN(Otsr1))*9</f>
        <v>9.8524590163934427</v>
      </c>
      <c r="M404" s="145">
        <f t="shared" si="30"/>
        <v>1.9704918032786887</v>
      </c>
      <c r="N404" s="145">
        <f t="shared" si="31"/>
        <v>-3.8505305976403257</v>
      </c>
    </row>
    <row r="405" spans="1:127" s="55" customFormat="1" ht="19.5" thickBot="1" x14ac:dyDescent="0.35">
      <c r="A405" s="135"/>
      <c r="B405" s="33"/>
      <c r="C405" s="36" t="s">
        <v>57</v>
      </c>
      <c r="D405" s="36">
        <v>60</v>
      </c>
      <c r="E405" s="36" t="s">
        <v>607</v>
      </c>
      <c r="F405" s="37" t="s">
        <v>205</v>
      </c>
      <c r="G405" s="33">
        <v>70</v>
      </c>
      <c r="H405" s="38">
        <v>70</v>
      </c>
      <c r="I405" s="81">
        <f t="shared" si="28"/>
        <v>70</v>
      </c>
      <c r="J405" s="144">
        <f>1+(MAX(Cena1)-I405)/(MAX(Cena1)-MIN(Cena1))*9</f>
        <v>-24.040781160252731</v>
      </c>
      <c r="K405" s="145">
        <f t="shared" si="29"/>
        <v>-19.232624928202185</v>
      </c>
      <c r="L405" s="145">
        <f>1+(D405-MIN(Otsr1))/(MAX(Otsr1)-MIN(Otsr1))*9</f>
        <v>9.8524590163934427</v>
      </c>
      <c r="M405" s="145">
        <f t="shared" si="30"/>
        <v>1.9704918032786887</v>
      </c>
      <c r="N405" s="145">
        <f t="shared" si="31"/>
        <v>-17.262133124923498</v>
      </c>
    </row>
    <row r="406" spans="1:127" s="60" customFormat="1" ht="19.5" thickBot="1" x14ac:dyDescent="0.35">
      <c r="A406" s="136"/>
      <c r="B406" s="56"/>
      <c r="C406" s="57" t="s">
        <v>60</v>
      </c>
      <c r="D406" s="57">
        <v>60</v>
      </c>
      <c r="E406" s="57" t="s">
        <v>641</v>
      </c>
      <c r="F406" s="58" t="s">
        <v>205</v>
      </c>
      <c r="G406" s="56">
        <v>45</v>
      </c>
      <c r="H406" s="59"/>
      <c r="I406" s="82">
        <v>45</v>
      </c>
      <c r="J406" s="144">
        <f>1+(MAX(Cena1)-I406)/(MAX(Cena1)-MIN(Cena1))*9</f>
        <v>-11.117174037909251</v>
      </c>
      <c r="K406" s="145">
        <f t="shared" si="29"/>
        <v>-8.8937392303274017</v>
      </c>
      <c r="L406" s="145">
        <f>1+(D406-MIN(Otsr1))/(MAX(Otsr1)-MIN(Otsr1))*9</f>
        <v>9.8524590163934427</v>
      </c>
      <c r="M406" s="145">
        <f t="shared" si="30"/>
        <v>1.9704918032786887</v>
      </c>
      <c r="N406" s="145">
        <f t="shared" si="31"/>
        <v>-6.9232474270487128</v>
      </c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  <c r="DR406" s="55"/>
      <c r="DS406" s="55"/>
      <c r="DT406" s="55"/>
      <c r="DU406" s="55"/>
      <c r="DV406" s="55"/>
      <c r="DW406" s="55"/>
    </row>
    <row r="407" spans="1:127" s="54" customFormat="1" ht="19.5" thickBot="1" x14ac:dyDescent="0.35">
      <c r="A407" s="134">
        <v>52</v>
      </c>
      <c r="B407" s="50"/>
      <c r="C407" s="51" t="s">
        <v>34</v>
      </c>
      <c r="D407" s="51">
        <v>0</v>
      </c>
      <c r="E407" s="51" t="s">
        <v>211</v>
      </c>
      <c r="F407" s="52" t="s">
        <v>205</v>
      </c>
      <c r="G407" s="50">
        <v>32.67</v>
      </c>
      <c r="H407" s="53">
        <v>31.3</v>
      </c>
      <c r="I407" s="80">
        <f t="shared" si="28"/>
        <v>31.3</v>
      </c>
      <c r="J407" s="144">
        <f>1+(MAX(Cena1)-I407)/(MAX(Cena1)-MIN(Cena1))*9</f>
        <v>-4.0350373348650219</v>
      </c>
      <c r="K407" s="145">
        <f t="shared" si="29"/>
        <v>-3.2280298678920176</v>
      </c>
      <c r="L407" s="145">
        <f>1+(D407-MIN(Otsr1))/(MAX(Otsr1)-MIN(Otsr1))*9</f>
        <v>1</v>
      </c>
      <c r="M407" s="145">
        <f t="shared" si="30"/>
        <v>0.2</v>
      </c>
      <c r="N407" s="145">
        <f t="shared" si="31"/>
        <v>-3.0280298678920174</v>
      </c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  <c r="DR407" s="55"/>
      <c r="DS407" s="55"/>
      <c r="DT407" s="55"/>
      <c r="DU407" s="55"/>
      <c r="DV407" s="55"/>
      <c r="DW407" s="55"/>
    </row>
    <row r="408" spans="1:127" s="55" customFormat="1" ht="38.25" thickBot="1" x14ac:dyDescent="0.35">
      <c r="A408" s="135"/>
      <c r="B408" s="33"/>
      <c r="C408" s="36" t="s">
        <v>36</v>
      </c>
      <c r="D408" s="36">
        <v>60</v>
      </c>
      <c r="E408" s="36" t="s">
        <v>267</v>
      </c>
      <c r="F408" s="37" t="s">
        <v>205</v>
      </c>
      <c r="G408" s="33">
        <v>33.799999999999997</v>
      </c>
      <c r="H408" s="38">
        <v>26</v>
      </c>
      <c r="I408" s="81">
        <f t="shared" si="28"/>
        <v>26</v>
      </c>
      <c r="J408" s="144">
        <f>1+(MAX(Cena1)-I408)/(MAX(Cena1)-MIN(Cena1))*9</f>
        <v>-1.2952326249282033</v>
      </c>
      <c r="K408" s="145">
        <f t="shared" si="29"/>
        <v>-1.0361860999425627</v>
      </c>
      <c r="L408" s="145">
        <f>1+(D408-MIN(Otsr1))/(MAX(Otsr1)-MIN(Otsr1))*9</f>
        <v>9.8524590163934427</v>
      </c>
      <c r="M408" s="145">
        <f t="shared" si="30"/>
        <v>1.9704918032786887</v>
      </c>
      <c r="N408" s="145">
        <f t="shared" si="31"/>
        <v>0.93430570333612595</v>
      </c>
    </row>
    <row r="409" spans="1:127" s="55" customFormat="1" ht="19.5" thickBot="1" x14ac:dyDescent="0.35">
      <c r="A409" s="135"/>
      <c r="B409" s="33"/>
      <c r="C409" s="36" t="s">
        <v>40</v>
      </c>
      <c r="D409" s="36">
        <v>60</v>
      </c>
      <c r="E409" s="36" t="s">
        <v>318</v>
      </c>
      <c r="F409" s="37" t="s">
        <v>205</v>
      </c>
      <c r="G409" s="33">
        <v>194.4</v>
      </c>
      <c r="H409" s="38">
        <v>194.4</v>
      </c>
      <c r="I409" s="81">
        <f t="shared" si="28"/>
        <v>194.4</v>
      </c>
      <c r="J409" s="144">
        <f>1+(MAX(Cena1)-I409)/(MAX(Cena1)-MIN(Cena1))*9</f>
        <v>-88.348650201033905</v>
      </c>
      <c r="K409" s="145">
        <f t="shared" si="29"/>
        <v>-70.678920160827133</v>
      </c>
      <c r="L409" s="145">
        <f>1+(D409-MIN(Otsr1))/(MAX(Otsr1)-MIN(Otsr1))*9</f>
        <v>9.8524590163934427</v>
      </c>
      <c r="M409" s="145">
        <f t="shared" si="30"/>
        <v>1.9704918032786887</v>
      </c>
      <c r="N409" s="145">
        <f t="shared" si="31"/>
        <v>-68.708428357548442</v>
      </c>
    </row>
    <row r="410" spans="1:127" s="55" customFormat="1" ht="19.5" thickBot="1" x14ac:dyDescent="0.35">
      <c r="A410" s="135"/>
      <c r="B410" s="33"/>
      <c r="C410" s="36" t="s">
        <v>19</v>
      </c>
      <c r="D410" s="36">
        <v>60</v>
      </c>
      <c r="E410" s="36" t="s">
        <v>384</v>
      </c>
      <c r="F410" s="37" t="s">
        <v>205</v>
      </c>
      <c r="G410" s="33">
        <v>91</v>
      </c>
      <c r="H410" s="38">
        <v>64</v>
      </c>
      <c r="I410" s="81">
        <f t="shared" si="28"/>
        <v>64</v>
      </c>
      <c r="J410" s="144">
        <f>1+(MAX(Cena1)-I410)/(MAX(Cena1)-MIN(Cena1))*9</f>
        <v>-20.939115450890299</v>
      </c>
      <c r="K410" s="145">
        <f t="shared" si="29"/>
        <v>-16.751292360712238</v>
      </c>
      <c r="L410" s="145">
        <f>1+(D410-MIN(Otsr1))/(MAX(Otsr1)-MIN(Otsr1))*9</f>
        <v>9.8524590163934427</v>
      </c>
      <c r="M410" s="145">
        <f t="shared" si="30"/>
        <v>1.9704918032786887</v>
      </c>
      <c r="N410" s="145">
        <f t="shared" si="31"/>
        <v>-14.780800557433549</v>
      </c>
    </row>
    <row r="411" spans="1:127" s="55" customFormat="1" ht="19.5" thickBot="1" x14ac:dyDescent="0.35">
      <c r="A411" s="135"/>
      <c r="B411" s="33"/>
      <c r="C411" s="103" t="s">
        <v>50</v>
      </c>
      <c r="D411" s="103">
        <v>60</v>
      </c>
      <c r="E411" s="103" t="s">
        <v>496</v>
      </c>
      <c r="F411" s="104" t="s">
        <v>205</v>
      </c>
      <c r="G411" s="113">
        <v>32.85</v>
      </c>
      <c r="H411" s="105">
        <v>28</v>
      </c>
      <c r="I411" s="106">
        <f t="shared" si="28"/>
        <v>28</v>
      </c>
      <c r="J411" s="144">
        <f>1+(MAX(Cena1)-I411)/(MAX(Cena1)-MIN(Cena1))*9</f>
        <v>-2.329121194715682</v>
      </c>
      <c r="K411" s="145">
        <f t="shared" si="29"/>
        <v>-1.8632969557725456</v>
      </c>
      <c r="L411" s="145">
        <f>1+(D411-MIN(Otsr1))/(MAX(Otsr1)-MIN(Otsr1))*9</f>
        <v>9.8524590163934427</v>
      </c>
      <c r="M411" s="145">
        <f t="shared" si="30"/>
        <v>1.9704918032786887</v>
      </c>
      <c r="N411" s="145">
        <f t="shared" si="31"/>
        <v>0.10719484750614305</v>
      </c>
    </row>
    <row r="412" spans="1:127" s="55" customFormat="1" ht="19.5" thickBot="1" x14ac:dyDescent="0.35">
      <c r="A412" s="135"/>
      <c r="B412" s="33"/>
      <c r="C412" s="36" t="s">
        <v>57</v>
      </c>
      <c r="D412" s="36">
        <v>60</v>
      </c>
      <c r="E412" s="36" t="s">
        <v>608</v>
      </c>
      <c r="F412" s="37" t="s">
        <v>205</v>
      </c>
      <c r="G412" s="33">
        <v>60</v>
      </c>
      <c r="H412" s="38">
        <v>50</v>
      </c>
      <c r="I412" s="81">
        <f t="shared" si="28"/>
        <v>50</v>
      </c>
      <c r="J412" s="144">
        <f>1+(MAX(Cena1)-I412)/(MAX(Cena1)-MIN(Cena1))*9</f>
        <v>-13.701895462377948</v>
      </c>
      <c r="K412" s="145">
        <f t="shared" si="29"/>
        <v>-10.961516369902359</v>
      </c>
      <c r="L412" s="145">
        <f>1+(D412-MIN(Otsr1))/(MAX(Otsr1)-MIN(Otsr1))*9</f>
        <v>9.8524590163934427</v>
      </c>
      <c r="M412" s="145">
        <f t="shared" si="30"/>
        <v>1.9704918032786887</v>
      </c>
      <c r="N412" s="145">
        <f t="shared" si="31"/>
        <v>-8.9910245666236701</v>
      </c>
    </row>
    <row r="413" spans="1:127" s="60" customFormat="1" ht="19.5" thickBot="1" x14ac:dyDescent="0.35">
      <c r="A413" s="136"/>
      <c r="B413" s="56"/>
      <c r="C413" s="57" t="s">
        <v>58</v>
      </c>
      <c r="D413" s="57">
        <v>60</v>
      </c>
      <c r="E413" s="57" t="s">
        <v>559</v>
      </c>
      <c r="F413" s="58" t="s">
        <v>205</v>
      </c>
      <c r="G413" s="56">
        <v>66.209999999999994</v>
      </c>
      <c r="H413" s="59">
        <v>66.209999999999994</v>
      </c>
      <c r="I413" s="82">
        <f t="shared" si="28"/>
        <v>66.209999999999994</v>
      </c>
      <c r="J413" s="144">
        <f>1+(MAX(Cena1)-I413)/(MAX(Cena1)-MIN(Cena1))*9</f>
        <v>-22.081562320505455</v>
      </c>
      <c r="K413" s="145">
        <f t="shared" si="29"/>
        <v>-17.665249856404365</v>
      </c>
      <c r="L413" s="145">
        <f>1+(D413-MIN(Otsr1))/(MAX(Otsr1)-MIN(Otsr1))*9</f>
        <v>9.8524590163934427</v>
      </c>
      <c r="M413" s="145">
        <f t="shared" si="30"/>
        <v>1.9704918032786887</v>
      </c>
      <c r="N413" s="145">
        <f t="shared" si="31"/>
        <v>-15.694758053125677</v>
      </c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  <c r="DR413" s="55"/>
      <c r="DS413" s="55"/>
      <c r="DT413" s="55"/>
      <c r="DU413" s="55"/>
      <c r="DV413" s="55"/>
      <c r="DW413" s="55"/>
    </row>
    <row r="414" spans="1:127" s="54" customFormat="1" ht="19.5" thickBot="1" x14ac:dyDescent="0.35">
      <c r="A414" s="134">
        <v>53</v>
      </c>
      <c r="B414" s="50"/>
      <c r="C414" s="51" t="s">
        <v>35</v>
      </c>
      <c r="D414" s="51">
        <v>60</v>
      </c>
      <c r="E414" s="51" t="s">
        <v>244</v>
      </c>
      <c r="F414" s="52" t="s">
        <v>234</v>
      </c>
      <c r="G414" s="50">
        <v>15.6</v>
      </c>
      <c r="H414" s="53"/>
      <c r="I414" s="80">
        <v>15.6</v>
      </c>
      <c r="J414" s="144">
        <f>1+(MAX(Cena1)-I414)/(MAX(Cena1)-MIN(Cena1))*9</f>
        <v>4.080987937966686</v>
      </c>
      <c r="K414" s="145">
        <f t="shared" si="29"/>
        <v>3.2647903503733491</v>
      </c>
      <c r="L414" s="145">
        <f>1+(D414-MIN(Otsr1))/(MAX(Otsr1)-MIN(Otsr1))*9</f>
        <v>9.8524590163934427</v>
      </c>
      <c r="M414" s="145">
        <f t="shared" si="30"/>
        <v>1.9704918032786887</v>
      </c>
      <c r="N414" s="145">
        <f t="shared" si="31"/>
        <v>5.2352821536520375</v>
      </c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  <c r="DR414" s="55"/>
      <c r="DS414" s="55"/>
      <c r="DT414" s="55"/>
      <c r="DU414" s="55"/>
      <c r="DV414" s="55"/>
      <c r="DW414" s="55"/>
    </row>
    <row r="415" spans="1:127" s="55" customFormat="1" ht="19.5" thickBot="1" x14ac:dyDescent="0.35">
      <c r="A415" s="135"/>
      <c r="B415" s="33"/>
      <c r="C415" s="103" t="s">
        <v>46</v>
      </c>
      <c r="D415" s="103">
        <v>60</v>
      </c>
      <c r="E415" s="103" t="s">
        <v>411</v>
      </c>
      <c r="F415" s="104" t="s">
        <v>234</v>
      </c>
      <c r="G415" s="113">
        <v>14.8</v>
      </c>
      <c r="H415" s="105">
        <v>10</v>
      </c>
      <c r="I415" s="106">
        <f t="shared" ref="I415:I462" si="32">H415</f>
        <v>10</v>
      </c>
      <c r="J415" s="144">
        <f>1+(MAX(Cena1)-I415)/(MAX(Cena1)-MIN(Cena1))*9</f>
        <v>6.9758759333716265</v>
      </c>
      <c r="K415" s="145">
        <f t="shared" si="29"/>
        <v>5.5807007466973015</v>
      </c>
      <c r="L415" s="145">
        <f>1+(D415-MIN(Otsr1))/(MAX(Otsr1)-MIN(Otsr1))*9</f>
        <v>9.8524590163934427</v>
      </c>
      <c r="M415" s="145">
        <f t="shared" si="30"/>
        <v>1.9704918032786887</v>
      </c>
      <c r="N415" s="145">
        <f t="shared" si="31"/>
        <v>7.5511925499759904</v>
      </c>
    </row>
    <row r="416" spans="1:127" s="55" customFormat="1" ht="19.5" thickBot="1" x14ac:dyDescent="0.35">
      <c r="A416" s="135"/>
      <c r="B416" s="33"/>
      <c r="C416" s="36" t="s">
        <v>50</v>
      </c>
      <c r="D416" s="36">
        <v>60</v>
      </c>
      <c r="E416" s="36" t="s">
        <v>497</v>
      </c>
      <c r="F416" s="37" t="s">
        <v>234</v>
      </c>
      <c r="G416" s="33">
        <v>12.85</v>
      </c>
      <c r="H416" s="38">
        <v>12.85</v>
      </c>
      <c r="I416" s="81">
        <f t="shared" si="32"/>
        <v>12.85</v>
      </c>
      <c r="J416" s="144">
        <f>1+(MAX(Cena1)-I416)/(MAX(Cena1)-MIN(Cena1))*9</f>
        <v>5.5025847214244692</v>
      </c>
      <c r="K416" s="145">
        <f t="shared" si="29"/>
        <v>4.4020677771395755</v>
      </c>
      <c r="L416" s="145">
        <f>1+(D416-MIN(Otsr1))/(MAX(Otsr1)-MIN(Otsr1))*9</f>
        <v>9.8524590163934427</v>
      </c>
      <c r="M416" s="145">
        <f t="shared" si="30"/>
        <v>1.9704918032786887</v>
      </c>
      <c r="N416" s="145">
        <f t="shared" si="31"/>
        <v>6.3725595804182644</v>
      </c>
    </row>
    <row r="417" spans="1:127" s="55" customFormat="1" ht="19.5" thickBot="1" x14ac:dyDescent="0.35">
      <c r="A417" s="135"/>
      <c r="B417" s="33"/>
      <c r="C417" s="36" t="s">
        <v>58</v>
      </c>
      <c r="D417" s="36">
        <v>60</v>
      </c>
      <c r="E417" s="36" t="s">
        <v>560</v>
      </c>
      <c r="F417" s="37" t="s">
        <v>234</v>
      </c>
      <c r="G417" s="33">
        <v>18.25</v>
      </c>
      <c r="H417" s="38">
        <v>18.25</v>
      </c>
      <c r="I417" s="81">
        <f t="shared" si="32"/>
        <v>18.25</v>
      </c>
      <c r="J417" s="144">
        <f>1+(MAX(Cena1)-I417)/(MAX(Cena1)-MIN(Cena1))*9</f>
        <v>2.7110855829982765</v>
      </c>
      <c r="K417" s="145">
        <f t="shared" si="29"/>
        <v>2.1688684663986213</v>
      </c>
      <c r="L417" s="145">
        <f>1+(D417-MIN(Otsr1))/(MAX(Otsr1)-MIN(Otsr1))*9</f>
        <v>9.8524590163934427</v>
      </c>
      <c r="M417" s="145">
        <f t="shared" si="30"/>
        <v>1.9704918032786887</v>
      </c>
      <c r="N417" s="145">
        <f t="shared" si="31"/>
        <v>4.1393602696773097</v>
      </c>
    </row>
    <row r="418" spans="1:127" s="60" customFormat="1" ht="19.5" thickBot="1" x14ac:dyDescent="0.35">
      <c r="A418" s="136"/>
      <c r="B418" s="56"/>
      <c r="C418" s="57" t="s">
        <v>62</v>
      </c>
      <c r="D418" s="57">
        <v>60</v>
      </c>
      <c r="E418" s="57" t="s">
        <v>526</v>
      </c>
      <c r="F418" s="58" t="s">
        <v>234</v>
      </c>
      <c r="G418" s="56">
        <v>13.2</v>
      </c>
      <c r="H418" s="59">
        <v>12.95</v>
      </c>
      <c r="I418" s="82">
        <f t="shared" si="32"/>
        <v>12.95</v>
      </c>
      <c r="J418" s="144">
        <f>1+(MAX(Cena1)-I418)/(MAX(Cena1)-MIN(Cena1))*9</f>
        <v>5.4508902929350951</v>
      </c>
      <c r="K418" s="145">
        <f t="shared" si="29"/>
        <v>4.3607122343480764</v>
      </c>
      <c r="L418" s="145">
        <f>1+(D418-MIN(Otsr1))/(MAX(Otsr1)-MIN(Otsr1))*9</f>
        <v>9.8524590163934427</v>
      </c>
      <c r="M418" s="145">
        <f t="shared" si="30"/>
        <v>1.9704918032786887</v>
      </c>
      <c r="N418" s="145">
        <f t="shared" si="31"/>
        <v>6.3312040376267653</v>
      </c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  <c r="DR418" s="55"/>
      <c r="DS418" s="55"/>
      <c r="DT418" s="55"/>
      <c r="DU418" s="55"/>
      <c r="DV418" s="55"/>
      <c r="DW418" s="55"/>
    </row>
    <row r="419" spans="1:127" s="54" customFormat="1" ht="19.5" thickBot="1" x14ac:dyDescent="0.35">
      <c r="A419" s="134">
        <v>54</v>
      </c>
      <c r="B419" s="50"/>
      <c r="C419" s="51" t="s">
        <v>34</v>
      </c>
      <c r="D419" s="51">
        <v>0</v>
      </c>
      <c r="E419" s="51" t="s">
        <v>662</v>
      </c>
      <c r="F419" s="52" t="s">
        <v>205</v>
      </c>
      <c r="G419" s="50">
        <v>35.130000000000003</v>
      </c>
      <c r="H419" s="53"/>
      <c r="I419" s="80">
        <v>35.130000000000003</v>
      </c>
      <c r="J419" s="144">
        <f>1+(MAX(Cena1)-I419)/(MAX(Cena1)-MIN(Cena1))*9</f>
        <v>-6.0149339460080444</v>
      </c>
      <c r="K419" s="145">
        <f t="shared" si="29"/>
        <v>-4.8119471568064363</v>
      </c>
      <c r="L419" s="145">
        <f>1+(D419-MIN(Otsr1))/(MAX(Otsr1)-MIN(Otsr1))*9</f>
        <v>1</v>
      </c>
      <c r="M419" s="145">
        <f t="shared" si="30"/>
        <v>0.2</v>
      </c>
      <c r="N419" s="145">
        <f t="shared" si="31"/>
        <v>-4.6119471568064361</v>
      </c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  <c r="DR419" s="55"/>
      <c r="DS419" s="55"/>
      <c r="DT419" s="55"/>
      <c r="DU419" s="55"/>
      <c r="DV419" s="55"/>
      <c r="DW419" s="55"/>
    </row>
    <row r="420" spans="1:127" s="55" customFormat="1" ht="38.25" thickBot="1" x14ac:dyDescent="0.35">
      <c r="A420" s="135"/>
      <c r="B420" s="33"/>
      <c r="C420" s="36" t="s">
        <v>36</v>
      </c>
      <c r="D420" s="36">
        <v>60</v>
      </c>
      <c r="E420" s="36" t="s">
        <v>268</v>
      </c>
      <c r="F420" s="37" t="s">
        <v>205</v>
      </c>
      <c r="G420" s="33">
        <v>36</v>
      </c>
      <c r="H420" s="38">
        <v>28</v>
      </c>
      <c r="I420" s="81">
        <f t="shared" si="32"/>
        <v>28</v>
      </c>
      <c r="J420" s="144">
        <f>1+(MAX(Cena1)-I420)/(MAX(Cena1)-MIN(Cena1))*9</f>
        <v>-2.329121194715682</v>
      </c>
      <c r="K420" s="145">
        <f t="shared" si="29"/>
        <v>-1.8632969557725456</v>
      </c>
      <c r="L420" s="145">
        <f>1+(D420-MIN(Otsr1))/(MAX(Otsr1)-MIN(Otsr1))*9</f>
        <v>9.8524590163934427</v>
      </c>
      <c r="M420" s="145">
        <f t="shared" si="30"/>
        <v>1.9704918032786887</v>
      </c>
      <c r="N420" s="145">
        <f t="shared" si="31"/>
        <v>0.10719484750614305</v>
      </c>
    </row>
    <row r="421" spans="1:127" s="55" customFormat="1" ht="19.5" thickBot="1" x14ac:dyDescent="0.35">
      <c r="A421" s="135"/>
      <c r="B421" s="33"/>
      <c r="C421" s="36" t="s">
        <v>45</v>
      </c>
      <c r="D421" s="36">
        <v>30</v>
      </c>
      <c r="E421" s="36" t="s">
        <v>374</v>
      </c>
      <c r="F421" s="37" t="s">
        <v>205</v>
      </c>
      <c r="G421" s="33">
        <v>55</v>
      </c>
      <c r="H421" s="38"/>
      <c r="I421" s="81">
        <v>55</v>
      </c>
      <c r="J421" s="144">
        <f>1+(MAX(Cena1)-I421)/(MAX(Cena1)-MIN(Cena1))*9</f>
        <v>-16.286616886846641</v>
      </c>
      <c r="K421" s="145">
        <f t="shared" si="29"/>
        <v>-13.029293509477313</v>
      </c>
      <c r="L421" s="145">
        <f>1+(D421-MIN(Otsr1))/(MAX(Otsr1)-MIN(Otsr1))*9</f>
        <v>5.4262295081967213</v>
      </c>
      <c r="M421" s="145">
        <f t="shared" si="30"/>
        <v>1.0852459016393443</v>
      </c>
      <c r="N421" s="145">
        <f t="shared" si="31"/>
        <v>-11.944047607837968</v>
      </c>
    </row>
    <row r="422" spans="1:127" s="55" customFormat="1" ht="19.5" thickBot="1" x14ac:dyDescent="0.35">
      <c r="A422" s="135"/>
      <c r="B422" s="33"/>
      <c r="C422" s="103" t="s">
        <v>47</v>
      </c>
      <c r="D422" s="103">
        <v>60</v>
      </c>
      <c r="E422" s="103" t="s">
        <v>436</v>
      </c>
      <c r="F422" s="104" t="s">
        <v>354</v>
      </c>
      <c r="G422" s="113">
        <v>13.48</v>
      </c>
      <c r="H422" s="105">
        <v>13</v>
      </c>
      <c r="I422" s="106">
        <f>H422*2</f>
        <v>26</v>
      </c>
      <c r="J422" s="144">
        <f>1+(MAX(Cena1)-I422)/(MAX(Cena1)-MIN(Cena1))*9</f>
        <v>-1.2952326249282033</v>
      </c>
      <c r="K422" s="145">
        <f t="shared" si="29"/>
        <v>-1.0361860999425627</v>
      </c>
      <c r="L422" s="145">
        <f>1+(D422-MIN(Otsr1))/(MAX(Otsr1)-MIN(Otsr1))*9</f>
        <v>9.8524590163934427</v>
      </c>
      <c r="M422" s="145">
        <f t="shared" si="30"/>
        <v>1.9704918032786887</v>
      </c>
      <c r="N422" s="145">
        <f t="shared" si="31"/>
        <v>0.93430570333612595</v>
      </c>
    </row>
    <row r="423" spans="1:127" s="55" customFormat="1" ht="19.5" thickBot="1" x14ac:dyDescent="0.35">
      <c r="A423" s="135"/>
      <c r="B423" s="33"/>
      <c r="C423" s="36" t="s">
        <v>48</v>
      </c>
      <c r="D423" s="36">
        <v>60</v>
      </c>
      <c r="E423" s="36" t="s">
        <v>456</v>
      </c>
      <c r="F423" s="37" t="s">
        <v>205</v>
      </c>
      <c r="G423" s="33">
        <v>40</v>
      </c>
      <c r="H423" s="38">
        <v>40</v>
      </c>
      <c r="I423" s="81">
        <f t="shared" si="32"/>
        <v>40</v>
      </c>
      <c r="J423" s="144">
        <f>1+(MAX(Cena1)-I423)/(MAX(Cena1)-MIN(Cena1))*9</f>
        <v>-8.5324526134405527</v>
      </c>
      <c r="K423" s="145">
        <f t="shared" si="29"/>
        <v>-6.8259620907524425</v>
      </c>
      <c r="L423" s="145">
        <f>1+(D423-MIN(Otsr1))/(MAX(Otsr1)-MIN(Otsr1))*9</f>
        <v>9.8524590163934427</v>
      </c>
      <c r="M423" s="145">
        <f t="shared" si="30"/>
        <v>1.9704918032786887</v>
      </c>
      <c r="N423" s="145">
        <f t="shared" si="31"/>
        <v>-4.8554702874737536</v>
      </c>
    </row>
    <row r="424" spans="1:127" s="55" customFormat="1" ht="19.5" thickBot="1" x14ac:dyDescent="0.35">
      <c r="A424" s="135"/>
      <c r="B424" s="33"/>
      <c r="C424" s="36" t="s">
        <v>50</v>
      </c>
      <c r="D424" s="36">
        <v>60</v>
      </c>
      <c r="E424" s="36" t="s">
        <v>374</v>
      </c>
      <c r="F424" s="37" t="s">
        <v>205</v>
      </c>
      <c r="G424" s="33">
        <v>31.45</v>
      </c>
      <c r="H424" s="38">
        <v>31.45</v>
      </c>
      <c r="I424" s="81">
        <f t="shared" si="32"/>
        <v>31.45</v>
      </c>
      <c r="J424" s="144">
        <f>1+(MAX(Cena1)-I424)/(MAX(Cena1)-MIN(Cena1))*9</f>
        <v>-4.1125789775990826</v>
      </c>
      <c r="K424" s="145">
        <f t="shared" si="29"/>
        <v>-3.2900631820792663</v>
      </c>
      <c r="L424" s="145">
        <f>1+(D424-MIN(Otsr1))/(MAX(Otsr1)-MIN(Otsr1))*9</f>
        <v>9.8524590163934427</v>
      </c>
      <c r="M424" s="145">
        <f t="shared" si="30"/>
        <v>1.9704918032786887</v>
      </c>
      <c r="N424" s="145">
        <f t="shared" si="31"/>
        <v>-1.3195713788005776</v>
      </c>
    </row>
    <row r="425" spans="1:127" s="55" customFormat="1" ht="19.5" thickBot="1" x14ac:dyDescent="0.35">
      <c r="A425" s="135"/>
      <c r="B425" s="33"/>
      <c r="C425" s="36" t="s">
        <v>57</v>
      </c>
      <c r="D425" s="36">
        <v>60</v>
      </c>
      <c r="E425" s="36" t="s">
        <v>609</v>
      </c>
      <c r="F425" s="37" t="s">
        <v>205</v>
      </c>
      <c r="G425" s="33">
        <v>30</v>
      </c>
      <c r="H425" s="38">
        <v>30</v>
      </c>
      <c r="I425" s="81">
        <f t="shared" si="32"/>
        <v>30</v>
      </c>
      <c r="J425" s="144">
        <f>1+(MAX(Cena1)-I425)/(MAX(Cena1)-MIN(Cena1))*9</f>
        <v>-3.3630097645031611</v>
      </c>
      <c r="K425" s="145">
        <f t="shared" si="29"/>
        <v>-2.6904078116025292</v>
      </c>
      <c r="L425" s="145">
        <f>1+(D425-MIN(Otsr1))/(MAX(Otsr1)-MIN(Otsr1))*9</f>
        <v>9.8524590163934427</v>
      </c>
      <c r="M425" s="145">
        <f t="shared" si="30"/>
        <v>1.9704918032786887</v>
      </c>
      <c r="N425" s="145">
        <f t="shared" si="31"/>
        <v>-0.71991600832384051</v>
      </c>
    </row>
    <row r="426" spans="1:127" s="60" customFormat="1" ht="19.5" thickBot="1" x14ac:dyDescent="0.35">
      <c r="A426" s="136"/>
      <c r="B426" s="56"/>
      <c r="C426" s="57" t="s">
        <v>58</v>
      </c>
      <c r="D426" s="57">
        <v>60</v>
      </c>
      <c r="E426" s="57" t="s">
        <v>268</v>
      </c>
      <c r="F426" s="58" t="s">
        <v>205</v>
      </c>
      <c r="G426" s="56">
        <v>59.71</v>
      </c>
      <c r="H426" s="59">
        <v>59.71</v>
      </c>
      <c r="I426" s="82">
        <f t="shared" si="32"/>
        <v>59.71</v>
      </c>
      <c r="J426" s="144">
        <f>1+(MAX(Cena1)-I426)/(MAX(Cena1)-MIN(Cena1))*9</f>
        <v>-18.72142446869616</v>
      </c>
      <c r="K426" s="145">
        <f t="shared" si="29"/>
        <v>-14.977139574956929</v>
      </c>
      <c r="L426" s="145">
        <f>1+(D426-MIN(Otsr1))/(MAX(Otsr1)-MIN(Otsr1))*9</f>
        <v>9.8524590163934427</v>
      </c>
      <c r="M426" s="145">
        <f t="shared" si="30"/>
        <v>1.9704918032786887</v>
      </c>
      <c r="N426" s="145">
        <f t="shared" si="31"/>
        <v>-13.00664777167824</v>
      </c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  <c r="DR426" s="55"/>
      <c r="DS426" s="55"/>
      <c r="DT426" s="55"/>
      <c r="DU426" s="55"/>
      <c r="DV426" s="55"/>
      <c r="DW426" s="55"/>
    </row>
    <row r="427" spans="1:127" s="54" customFormat="1" ht="19.5" thickBot="1" x14ac:dyDescent="0.35">
      <c r="A427" s="134">
        <v>55</v>
      </c>
      <c r="B427" s="50"/>
      <c r="C427" s="51" t="s">
        <v>35</v>
      </c>
      <c r="D427" s="51">
        <v>60</v>
      </c>
      <c r="E427" s="51" t="s">
        <v>245</v>
      </c>
      <c r="F427" s="52" t="s">
        <v>234</v>
      </c>
      <c r="G427" s="50">
        <v>8.9600000000000009</v>
      </c>
      <c r="H427" s="53"/>
      <c r="I427" s="80">
        <v>8.9600000000000009</v>
      </c>
      <c r="J427" s="144">
        <f>1+(MAX(Cena1)-I427)/(MAX(Cena1)-MIN(Cena1))*9</f>
        <v>7.513497989661114</v>
      </c>
      <c r="K427" s="145">
        <f t="shared" si="29"/>
        <v>6.0107983917288914</v>
      </c>
      <c r="L427" s="145">
        <f>1+(D427-MIN(Otsr1))/(MAX(Otsr1)-MIN(Otsr1))*9</f>
        <v>9.8524590163934427</v>
      </c>
      <c r="M427" s="145">
        <f t="shared" si="30"/>
        <v>1.9704918032786887</v>
      </c>
      <c r="N427" s="145">
        <f t="shared" si="31"/>
        <v>7.9812901950075803</v>
      </c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  <c r="DR427" s="55"/>
      <c r="DS427" s="55"/>
      <c r="DT427" s="55"/>
      <c r="DU427" s="55"/>
      <c r="DV427" s="55"/>
      <c r="DW427" s="55"/>
    </row>
    <row r="428" spans="1:127" s="60" customFormat="1" ht="19.5" thickBot="1" x14ac:dyDescent="0.35">
      <c r="A428" s="136"/>
      <c r="B428" s="56"/>
      <c r="C428" s="109" t="s">
        <v>46</v>
      </c>
      <c r="D428" s="109">
        <v>60</v>
      </c>
      <c r="E428" s="109" t="s">
        <v>245</v>
      </c>
      <c r="F428" s="110" t="s">
        <v>234</v>
      </c>
      <c r="G428" s="115">
        <v>6.09</v>
      </c>
      <c r="H428" s="111">
        <v>5.9</v>
      </c>
      <c r="I428" s="112">
        <f t="shared" si="32"/>
        <v>5.9</v>
      </c>
      <c r="J428" s="144">
        <f>1+(MAX(Cena1)-I428)/(MAX(Cena1)-MIN(Cena1))*9</f>
        <v>9.0953475014359562</v>
      </c>
      <c r="K428" s="145">
        <f t="shared" si="29"/>
        <v>7.2762780011487651</v>
      </c>
      <c r="L428" s="145">
        <f>1+(D428-MIN(Otsr1))/(MAX(Otsr1)-MIN(Otsr1))*9</f>
        <v>9.8524590163934427</v>
      </c>
      <c r="M428" s="145">
        <f t="shared" si="30"/>
        <v>1.9704918032786887</v>
      </c>
      <c r="N428" s="145">
        <f t="shared" si="31"/>
        <v>9.2467698044274531</v>
      </c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  <c r="DR428" s="55"/>
      <c r="DS428" s="55"/>
      <c r="DT428" s="55"/>
      <c r="DU428" s="55"/>
      <c r="DV428" s="55"/>
      <c r="DW428" s="55"/>
    </row>
    <row r="429" spans="1:127" s="65" customFormat="1" ht="19.5" thickBot="1" x14ac:dyDescent="0.35">
      <c r="A429" s="95">
        <v>56</v>
      </c>
      <c r="B429" s="67"/>
      <c r="C429" s="93"/>
      <c r="D429" s="93"/>
      <c r="E429" s="93"/>
      <c r="F429" s="93"/>
      <c r="G429" s="93"/>
      <c r="H429" s="93"/>
      <c r="I429" s="93"/>
      <c r="J429" s="144">
        <f>1+(MAX(Cena1)-I429)/(MAX(Cena1)-MIN(Cena1))*9</f>
        <v>12.145318782309019</v>
      </c>
      <c r="K429" s="145">
        <f t="shared" si="29"/>
        <v>9.7162550258472162</v>
      </c>
      <c r="L429" s="145">
        <f>1+(D429-MIN(Otsr1))/(MAX(Otsr1)-MIN(Otsr1))*9</f>
        <v>1</v>
      </c>
      <c r="M429" s="145">
        <f t="shared" si="30"/>
        <v>0.2</v>
      </c>
      <c r="N429" s="145">
        <f t="shared" si="31"/>
        <v>9.9162550258472155</v>
      </c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  <c r="DR429" s="55"/>
      <c r="DS429" s="55"/>
      <c r="DT429" s="55"/>
      <c r="DU429" s="55"/>
      <c r="DV429" s="55"/>
      <c r="DW429" s="55"/>
    </row>
    <row r="430" spans="1:127" s="54" customFormat="1" ht="19.5" thickBot="1" x14ac:dyDescent="0.35">
      <c r="A430" s="140">
        <v>57</v>
      </c>
      <c r="B430" s="50"/>
      <c r="C430" s="51" t="s">
        <v>34</v>
      </c>
      <c r="D430" s="51">
        <v>0</v>
      </c>
      <c r="E430" s="51" t="s">
        <v>212</v>
      </c>
      <c r="F430" s="52" t="s">
        <v>205</v>
      </c>
      <c r="G430" s="50">
        <v>5.55</v>
      </c>
      <c r="H430" s="123">
        <v>5.55</v>
      </c>
      <c r="I430" s="116">
        <f t="shared" si="32"/>
        <v>5.55</v>
      </c>
      <c r="J430" s="144">
        <f>1+(MAX(Cena1)-I430)/(MAX(Cena1)-MIN(Cena1))*9</f>
        <v>9.276278001148766</v>
      </c>
      <c r="K430" s="145">
        <f t="shared" si="29"/>
        <v>7.4210224009190133</v>
      </c>
      <c r="L430" s="145">
        <f>1+(D430-MIN(Otsr1))/(MAX(Otsr1)-MIN(Otsr1))*9</f>
        <v>1</v>
      </c>
      <c r="M430" s="145">
        <f t="shared" si="30"/>
        <v>0.2</v>
      </c>
      <c r="N430" s="145">
        <f t="shared" si="31"/>
        <v>7.6210224009190135</v>
      </c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  <c r="DR430" s="55"/>
      <c r="DS430" s="55"/>
      <c r="DT430" s="55"/>
      <c r="DU430" s="55"/>
      <c r="DV430" s="55"/>
      <c r="DW430" s="55"/>
    </row>
    <row r="431" spans="1:127" s="55" customFormat="1" ht="19.5" thickBot="1" x14ac:dyDescent="0.35">
      <c r="A431" s="141"/>
      <c r="B431" s="33"/>
      <c r="C431" s="36" t="s">
        <v>40</v>
      </c>
      <c r="D431" s="36">
        <v>60</v>
      </c>
      <c r="E431" s="36" t="s">
        <v>319</v>
      </c>
      <c r="F431" s="37" t="s">
        <v>205</v>
      </c>
      <c r="G431" s="39">
        <v>9.2799999999999994</v>
      </c>
      <c r="H431" s="37">
        <v>4.95</v>
      </c>
      <c r="I431" s="126">
        <f t="shared" si="32"/>
        <v>4.95</v>
      </c>
      <c r="J431" s="144">
        <f>1+(MAX(Cena1)-I431)/(MAX(Cena1)-MIN(Cena1))*9</f>
        <v>9.5864445720850107</v>
      </c>
      <c r="K431" s="145">
        <f t="shared" si="29"/>
        <v>7.6691556576680089</v>
      </c>
      <c r="L431" s="145">
        <f>1+(D431-MIN(Otsr1))/(MAX(Otsr1)-MIN(Otsr1))*9</f>
        <v>9.8524590163934427</v>
      </c>
      <c r="M431" s="145">
        <f t="shared" si="30"/>
        <v>1.9704918032786887</v>
      </c>
      <c r="N431" s="145">
        <f t="shared" si="31"/>
        <v>9.6396474609466978</v>
      </c>
    </row>
    <row r="432" spans="1:127" s="55" customFormat="1" ht="19.5" thickBot="1" x14ac:dyDescent="0.35">
      <c r="A432" s="141"/>
      <c r="B432" s="33"/>
      <c r="C432" s="36" t="s">
        <v>45</v>
      </c>
      <c r="D432" s="36">
        <v>30</v>
      </c>
      <c r="E432" s="36" t="s">
        <v>375</v>
      </c>
      <c r="F432" s="37" t="s">
        <v>205</v>
      </c>
      <c r="G432" s="33">
        <v>18</v>
      </c>
      <c r="H432" s="124"/>
      <c r="I432" s="118">
        <v>18</v>
      </c>
      <c r="J432" s="144">
        <f>1+(MAX(Cena1)-I432)/(MAX(Cena1)-MIN(Cena1))*9</f>
        <v>2.8403216542217113</v>
      </c>
      <c r="K432" s="145">
        <f t="shared" si="29"/>
        <v>2.2722573233773691</v>
      </c>
      <c r="L432" s="145">
        <f>1+(D432-MIN(Otsr1))/(MAX(Otsr1)-MIN(Otsr1))*9</f>
        <v>5.4262295081967213</v>
      </c>
      <c r="M432" s="145">
        <f t="shared" si="30"/>
        <v>1.0852459016393443</v>
      </c>
      <c r="N432" s="145">
        <f t="shared" si="31"/>
        <v>3.3575032250167132</v>
      </c>
    </row>
    <row r="433" spans="1:127" s="55" customFormat="1" ht="19.5" thickBot="1" x14ac:dyDescent="0.35">
      <c r="A433" s="141"/>
      <c r="B433" s="33"/>
      <c r="C433" s="103" t="s">
        <v>46</v>
      </c>
      <c r="D433" s="103">
        <v>60</v>
      </c>
      <c r="E433" s="103" t="s">
        <v>412</v>
      </c>
      <c r="F433" s="104" t="s">
        <v>205</v>
      </c>
      <c r="G433" s="113">
        <v>4.3</v>
      </c>
      <c r="H433" s="104">
        <v>3.8</v>
      </c>
      <c r="I433" s="117">
        <f>H433</f>
        <v>3.8</v>
      </c>
      <c r="J433" s="144">
        <f>1+(MAX(Cena1)-I433)/(MAX(Cena1)-MIN(Cena1))*9</f>
        <v>10.18093049971281</v>
      </c>
      <c r="K433" s="145">
        <f t="shared" si="29"/>
        <v>8.1447443997702482</v>
      </c>
      <c r="L433" s="145">
        <f>1+(D433-MIN(Otsr1))/(MAX(Otsr1)-MIN(Otsr1))*9</f>
        <v>9.8524590163934427</v>
      </c>
      <c r="M433" s="145">
        <f t="shared" si="30"/>
        <v>1.9704918032786887</v>
      </c>
      <c r="N433" s="145">
        <f t="shared" si="31"/>
        <v>10.115236203048937</v>
      </c>
    </row>
    <row r="434" spans="1:127" s="55" customFormat="1" ht="19.5" thickBot="1" x14ac:dyDescent="0.35">
      <c r="A434" s="141"/>
      <c r="B434" s="33"/>
      <c r="C434" s="36" t="s">
        <v>57</v>
      </c>
      <c r="D434" s="36">
        <v>60</v>
      </c>
      <c r="E434" s="36" t="s">
        <v>610</v>
      </c>
      <c r="F434" s="37" t="s">
        <v>205</v>
      </c>
      <c r="G434" s="33">
        <v>25</v>
      </c>
      <c r="H434" s="124">
        <v>22</v>
      </c>
      <c r="I434" s="118">
        <f t="shared" si="32"/>
        <v>22</v>
      </c>
      <c r="J434" s="144">
        <f>1+(MAX(Cena1)-I434)/(MAX(Cena1)-MIN(Cena1))*9</f>
        <v>0.772544514646754</v>
      </c>
      <c r="K434" s="145">
        <f t="shared" si="29"/>
        <v>0.61803561171740329</v>
      </c>
      <c r="L434" s="145">
        <f>1+(D434-MIN(Otsr1))/(MAX(Otsr1)-MIN(Otsr1))*9</f>
        <v>9.8524590163934427</v>
      </c>
      <c r="M434" s="145">
        <f t="shared" si="30"/>
        <v>1.9704918032786887</v>
      </c>
      <c r="N434" s="145">
        <f t="shared" si="31"/>
        <v>2.5885274149960917</v>
      </c>
    </row>
    <row r="435" spans="1:127" s="55" customFormat="1" ht="19.5" thickBot="1" x14ac:dyDescent="0.35">
      <c r="A435" s="141"/>
      <c r="B435" s="33"/>
      <c r="C435" s="36" t="s">
        <v>58</v>
      </c>
      <c r="D435" s="36">
        <v>60</v>
      </c>
      <c r="E435" s="36" t="s">
        <v>561</v>
      </c>
      <c r="F435" s="37" t="s">
        <v>205</v>
      </c>
      <c r="G435" s="33">
        <v>6.53</v>
      </c>
      <c r="H435" s="124">
        <v>6.53</v>
      </c>
      <c r="I435" s="118">
        <f t="shared" si="32"/>
        <v>6.53</v>
      </c>
      <c r="J435" s="144">
        <f>1+(MAX(Cena1)-I435)/(MAX(Cena1)-MIN(Cena1))*9</f>
        <v>8.7696726019529017</v>
      </c>
      <c r="K435" s="145">
        <f t="shared" si="29"/>
        <v>7.015738081562322</v>
      </c>
      <c r="L435" s="145">
        <f>1+(D435-MIN(Otsr1))/(MAX(Otsr1)-MIN(Otsr1))*9</f>
        <v>9.8524590163934427</v>
      </c>
      <c r="M435" s="145">
        <f t="shared" si="30"/>
        <v>1.9704918032786887</v>
      </c>
      <c r="N435" s="145">
        <f t="shared" si="31"/>
        <v>8.9862298848410109</v>
      </c>
    </row>
    <row r="436" spans="1:127" s="60" customFormat="1" ht="19.5" thickBot="1" x14ac:dyDescent="0.35">
      <c r="A436" s="142"/>
      <c r="B436" s="56"/>
      <c r="C436" s="57" t="s">
        <v>60</v>
      </c>
      <c r="D436" s="57">
        <v>60</v>
      </c>
      <c r="E436" s="57" t="s">
        <v>642</v>
      </c>
      <c r="F436" s="58" t="s">
        <v>205</v>
      </c>
      <c r="G436" s="56">
        <v>10</v>
      </c>
      <c r="H436" s="125"/>
      <c r="I436" s="119">
        <v>10</v>
      </c>
      <c r="J436" s="144">
        <f>1+(MAX(Cena1)-I436)/(MAX(Cena1)-MIN(Cena1))*9</f>
        <v>6.9758759333716265</v>
      </c>
      <c r="K436" s="145">
        <f t="shared" si="29"/>
        <v>5.5807007466973015</v>
      </c>
      <c r="L436" s="145">
        <f>1+(D436-MIN(Otsr1))/(MAX(Otsr1)-MIN(Otsr1))*9</f>
        <v>9.8524590163934427</v>
      </c>
      <c r="M436" s="145">
        <f t="shared" si="30"/>
        <v>1.9704918032786887</v>
      </c>
      <c r="N436" s="145">
        <f t="shared" si="31"/>
        <v>7.5511925499759904</v>
      </c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  <c r="DR436" s="55"/>
      <c r="DS436" s="55"/>
      <c r="DT436" s="55"/>
      <c r="DU436" s="55"/>
      <c r="DV436" s="55"/>
      <c r="DW436" s="55"/>
    </row>
    <row r="437" spans="1:127" s="54" customFormat="1" ht="38.25" thickBot="1" x14ac:dyDescent="0.35">
      <c r="A437" s="134">
        <v>58</v>
      </c>
      <c r="B437" s="50"/>
      <c r="C437" s="51" t="s">
        <v>36</v>
      </c>
      <c r="D437" s="51">
        <v>60</v>
      </c>
      <c r="E437" s="51" t="s">
        <v>269</v>
      </c>
      <c r="F437" s="52" t="s">
        <v>196</v>
      </c>
      <c r="G437" s="50">
        <v>8</v>
      </c>
      <c r="H437" s="53">
        <v>6.5</v>
      </c>
      <c r="I437" s="80">
        <f t="shared" si="32"/>
        <v>6.5</v>
      </c>
      <c r="J437" s="144">
        <f>1+(MAX(Cena1)-I437)/(MAX(Cena1)-MIN(Cena1))*9</f>
        <v>8.7851809304997133</v>
      </c>
      <c r="K437" s="145">
        <f t="shared" si="29"/>
        <v>7.0281447443997713</v>
      </c>
      <c r="L437" s="145">
        <f>1+(D437-MIN(Otsr1))/(MAX(Otsr1)-MIN(Otsr1))*9</f>
        <v>9.8524590163934427</v>
      </c>
      <c r="M437" s="145">
        <f t="shared" si="30"/>
        <v>1.9704918032786887</v>
      </c>
      <c r="N437" s="145">
        <f t="shared" si="31"/>
        <v>8.9986365476784602</v>
      </c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  <c r="DR437" s="55"/>
      <c r="DS437" s="55"/>
      <c r="DT437" s="55"/>
      <c r="DU437" s="55"/>
      <c r="DV437" s="55"/>
      <c r="DW437" s="55"/>
    </row>
    <row r="438" spans="1:127" s="55" customFormat="1" ht="19.5" thickBot="1" x14ac:dyDescent="0.35">
      <c r="A438" s="135"/>
      <c r="B438" s="33"/>
      <c r="C438" s="103" t="s">
        <v>40</v>
      </c>
      <c r="D438" s="103">
        <v>60</v>
      </c>
      <c r="E438" s="103" t="s">
        <v>320</v>
      </c>
      <c r="F438" s="104" t="s">
        <v>196</v>
      </c>
      <c r="G438" s="113">
        <v>10.8</v>
      </c>
      <c r="H438" s="105">
        <v>6.3</v>
      </c>
      <c r="I438" s="106">
        <f t="shared" si="32"/>
        <v>6.3</v>
      </c>
      <c r="J438" s="144">
        <f>1+(MAX(Cena1)-I438)/(MAX(Cena1)-MIN(Cena1))*9</f>
        <v>8.8885697874784615</v>
      </c>
      <c r="K438" s="145">
        <f t="shared" si="29"/>
        <v>7.1108558299827695</v>
      </c>
      <c r="L438" s="145">
        <f>1+(D438-MIN(Otsr1))/(MAX(Otsr1)-MIN(Otsr1))*9</f>
        <v>9.8524590163934427</v>
      </c>
      <c r="M438" s="145">
        <f t="shared" si="30"/>
        <v>1.9704918032786887</v>
      </c>
      <c r="N438" s="145">
        <f t="shared" si="31"/>
        <v>9.0813476332614584</v>
      </c>
    </row>
    <row r="439" spans="1:127" s="55" customFormat="1" ht="75.75" thickBot="1" x14ac:dyDescent="0.35">
      <c r="A439" s="135"/>
      <c r="B439" s="33"/>
      <c r="C439" s="36" t="s">
        <v>41</v>
      </c>
      <c r="D439" s="36">
        <v>60</v>
      </c>
      <c r="E439" s="36" t="s">
        <v>269</v>
      </c>
      <c r="F439" s="37" t="s">
        <v>196</v>
      </c>
      <c r="G439" s="33">
        <v>9</v>
      </c>
      <c r="H439" s="38"/>
      <c r="I439" s="81">
        <v>9</v>
      </c>
      <c r="J439" s="144">
        <f>1+(MAX(Cena1)-I439)/(MAX(Cena1)-MIN(Cena1))*9</f>
        <v>7.4928202182653658</v>
      </c>
      <c r="K439" s="145">
        <f t="shared" si="29"/>
        <v>5.9942561746122927</v>
      </c>
      <c r="L439" s="145">
        <f>1+(D439-MIN(Otsr1))/(MAX(Otsr1)-MIN(Otsr1))*9</f>
        <v>9.8524590163934427</v>
      </c>
      <c r="M439" s="145">
        <f t="shared" si="30"/>
        <v>1.9704918032786887</v>
      </c>
      <c r="N439" s="145">
        <f t="shared" si="31"/>
        <v>7.9647479778909815</v>
      </c>
    </row>
    <row r="440" spans="1:127" s="55" customFormat="1" ht="19.5" thickBot="1" x14ac:dyDescent="0.35">
      <c r="A440" s="135"/>
      <c r="B440" s="33"/>
      <c r="C440" s="36" t="s">
        <v>50</v>
      </c>
      <c r="D440" s="36">
        <v>60</v>
      </c>
      <c r="E440" s="36" t="s">
        <v>499</v>
      </c>
      <c r="F440" s="37" t="s">
        <v>196</v>
      </c>
      <c r="G440" s="33">
        <v>7.3</v>
      </c>
      <c r="H440" s="38">
        <v>6.93</v>
      </c>
      <c r="I440" s="81">
        <f t="shared" si="32"/>
        <v>6.93</v>
      </c>
      <c r="J440" s="144">
        <f>1+(MAX(Cena1)-I440)/(MAX(Cena1)-MIN(Cena1))*9</f>
        <v>8.5628948879954052</v>
      </c>
      <c r="K440" s="145">
        <f t="shared" si="29"/>
        <v>6.8503159103963247</v>
      </c>
      <c r="L440" s="145">
        <f>1+(D440-MIN(Otsr1))/(MAX(Otsr1)-MIN(Otsr1))*9</f>
        <v>9.8524590163934427</v>
      </c>
      <c r="M440" s="145">
        <f t="shared" si="30"/>
        <v>1.9704918032786887</v>
      </c>
      <c r="N440" s="145">
        <f t="shared" si="31"/>
        <v>8.8208077136750127</v>
      </c>
    </row>
    <row r="441" spans="1:127" s="55" customFormat="1" ht="19.5" thickBot="1" x14ac:dyDescent="0.35">
      <c r="A441" s="135"/>
      <c r="B441" s="33"/>
      <c r="C441" s="36" t="s">
        <v>57</v>
      </c>
      <c r="D441" s="36">
        <v>60</v>
      </c>
      <c r="E441" s="36" t="s">
        <v>611</v>
      </c>
      <c r="F441" s="37" t="s">
        <v>196</v>
      </c>
      <c r="G441" s="33">
        <v>18</v>
      </c>
      <c r="H441" s="38">
        <v>17</v>
      </c>
      <c r="I441" s="81">
        <f t="shared" si="32"/>
        <v>17</v>
      </c>
      <c r="J441" s="144">
        <f>1+(MAX(Cena1)-I441)/(MAX(Cena1)-MIN(Cena1))*9</f>
        <v>3.3572659391154507</v>
      </c>
      <c r="K441" s="145">
        <f t="shared" si="29"/>
        <v>2.6858127512923606</v>
      </c>
      <c r="L441" s="145">
        <f>1+(D441-MIN(Otsr1))/(MAX(Otsr1)-MIN(Otsr1))*9</f>
        <v>9.8524590163934427</v>
      </c>
      <c r="M441" s="145">
        <f t="shared" si="30"/>
        <v>1.9704918032786887</v>
      </c>
      <c r="N441" s="145">
        <f t="shared" si="31"/>
        <v>4.6563045545710491</v>
      </c>
    </row>
    <row r="442" spans="1:127" s="55" customFormat="1" ht="19.5" thickBot="1" x14ac:dyDescent="0.35">
      <c r="A442" s="135"/>
      <c r="B442" s="33"/>
      <c r="C442" s="36" t="s">
        <v>58</v>
      </c>
      <c r="D442" s="36">
        <v>60</v>
      </c>
      <c r="E442" s="36" t="s">
        <v>562</v>
      </c>
      <c r="F442" s="37" t="s">
        <v>196</v>
      </c>
      <c r="G442" s="33">
        <v>48.25</v>
      </c>
      <c r="H442" s="38">
        <v>48.25</v>
      </c>
      <c r="I442" s="81">
        <f t="shared" si="32"/>
        <v>48.25</v>
      </c>
      <c r="J442" s="144">
        <f>1+(MAX(Cena1)-I442)/(MAX(Cena1)-MIN(Cena1))*9</f>
        <v>-12.797242963813904</v>
      </c>
      <c r="K442" s="145">
        <f t="shared" si="29"/>
        <v>-10.237794371051123</v>
      </c>
      <c r="L442" s="145">
        <f>1+(D442-MIN(Otsr1))/(MAX(Otsr1)-MIN(Otsr1))*9</f>
        <v>9.8524590163934427</v>
      </c>
      <c r="M442" s="145">
        <f t="shared" si="30"/>
        <v>1.9704918032786887</v>
      </c>
      <c r="N442" s="145">
        <f t="shared" si="31"/>
        <v>-8.2673025677724343</v>
      </c>
    </row>
    <row r="443" spans="1:127" s="60" customFormat="1" ht="19.5" thickBot="1" x14ac:dyDescent="0.35">
      <c r="A443" s="136"/>
      <c r="B443" s="56"/>
      <c r="C443" s="57" t="s">
        <v>60</v>
      </c>
      <c r="D443" s="57">
        <v>60</v>
      </c>
      <c r="E443" s="57" t="s">
        <v>643</v>
      </c>
      <c r="F443" s="58" t="s">
        <v>196</v>
      </c>
      <c r="G443" s="56">
        <v>23</v>
      </c>
      <c r="H443" s="59"/>
      <c r="I443" s="82">
        <v>23</v>
      </c>
      <c r="J443" s="144">
        <f>1+(MAX(Cena1)-I443)/(MAX(Cena1)-MIN(Cena1))*9</f>
        <v>0.25560022975301477</v>
      </c>
      <c r="K443" s="145">
        <f t="shared" si="29"/>
        <v>0.20448018380241184</v>
      </c>
      <c r="L443" s="145">
        <f>1+(D443-MIN(Otsr1))/(MAX(Otsr1)-MIN(Otsr1))*9</f>
        <v>9.8524590163934427</v>
      </c>
      <c r="M443" s="145">
        <f t="shared" si="30"/>
        <v>1.9704918032786887</v>
      </c>
      <c r="N443" s="145">
        <f t="shared" si="31"/>
        <v>2.1749719870811006</v>
      </c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  <c r="DR443" s="55"/>
      <c r="DS443" s="55"/>
      <c r="DT443" s="55"/>
      <c r="DU443" s="55"/>
      <c r="DV443" s="55"/>
      <c r="DW443" s="55"/>
    </row>
    <row r="444" spans="1:127" s="54" customFormat="1" ht="38.25" thickBot="1" x14ac:dyDescent="0.35">
      <c r="A444" s="134">
        <v>59</v>
      </c>
      <c r="B444" s="50"/>
      <c r="C444" s="51" t="s">
        <v>36</v>
      </c>
      <c r="D444" s="51">
        <v>60</v>
      </c>
      <c r="E444" s="51" t="s">
        <v>270</v>
      </c>
      <c r="F444" s="52" t="s">
        <v>205</v>
      </c>
      <c r="G444" s="50">
        <v>162</v>
      </c>
      <c r="H444" s="53">
        <v>140</v>
      </c>
      <c r="I444" s="80">
        <f t="shared" si="32"/>
        <v>140</v>
      </c>
      <c r="J444" s="144">
        <f>1+(MAX(Cena1)-I444)/(MAX(Cena1)-MIN(Cena1))*9</f>
        <v>-60.226881102814488</v>
      </c>
      <c r="K444" s="145">
        <f t="shared" si="29"/>
        <v>-48.181504882251595</v>
      </c>
      <c r="L444" s="145">
        <f>1+(D444-MIN(Otsr1))/(MAX(Otsr1)-MIN(Otsr1))*9</f>
        <v>9.8524590163934427</v>
      </c>
      <c r="M444" s="145">
        <f t="shared" si="30"/>
        <v>1.9704918032786887</v>
      </c>
      <c r="N444" s="145">
        <f t="shared" si="31"/>
        <v>-46.211013078972904</v>
      </c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  <c r="DR444" s="55"/>
      <c r="DS444" s="55"/>
      <c r="DT444" s="55"/>
      <c r="DU444" s="55"/>
      <c r="DV444" s="55"/>
      <c r="DW444" s="55"/>
    </row>
    <row r="445" spans="1:127" s="55" customFormat="1" ht="19.5" thickBot="1" x14ac:dyDescent="0.35">
      <c r="A445" s="135"/>
      <c r="B445" s="33"/>
      <c r="C445" s="36" t="s">
        <v>47</v>
      </c>
      <c r="D445" s="36">
        <v>60</v>
      </c>
      <c r="E445" s="36" t="s">
        <v>437</v>
      </c>
      <c r="F445" s="37" t="s">
        <v>205</v>
      </c>
      <c r="G445" s="33">
        <v>128.69999999999999</v>
      </c>
      <c r="H445" s="38">
        <v>127</v>
      </c>
      <c r="I445" s="81">
        <f t="shared" si="32"/>
        <v>127</v>
      </c>
      <c r="J445" s="144">
        <f>1+(MAX(Cena1)-I445)/(MAX(Cena1)-MIN(Cena1))*9</f>
        <v>-53.506605399195877</v>
      </c>
      <c r="K445" s="145">
        <f t="shared" si="29"/>
        <v>-42.805284319356701</v>
      </c>
      <c r="L445" s="145">
        <f>1+(D445-MIN(Otsr1))/(MAX(Otsr1)-MIN(Otsr1))*9</f>
        <v>9.8524590163934427</v>
      </c>
      <c r="M445" s="145">
        <f t="shared" si="30"/>
        <v>1.9704918032786887</v>
      </c>
      <c r="N445" s="145">
        <f t="shared" si="31"/>
        <v>-40.834792516078011</v>
      </c>
    </row>
    <row r="446" spans="1:127" s="55" customFormat="1" ht="19.5" thickBot="1" x14ac:dyDescent="0.35">
      <c r="A446" s="135"/>
      <c r="B446" s="33"/>
      <c r="C446" s="36" t="s">
        <v>50</v>
      </c>
      <c r="D446" s="36">
        <v>60</v>
      </c>
      <c r="E446" s="36" t="s">
        <v>498</v>
      </c>
      <c r="F446" s="37" t="s">
        <v>205</v>
      </c>
      <c r="G446" s="33">
        <v>183.9</v>
      </c>
      <c r="H446" s="38">
        <v>183.9</v>
      </c>
      <c r="I446" s="81">
        <f t="shared" si="32"/>
        <v>183.9</v>
      </c>
      <c r="J446" s="144">
        <f>1+(MAX(Cena1)-I446)/(MAX(Cena1)-MIN(Cena1))*9</f>
        <v>-82.920735209649649</v>
      </c>
      <c r="K446" s="145">
        <f t="shared" si="29"/>
        <v>-66.336588167719725</v>
      </c>
      <c r="L446" s="145">
        <f>1+(D446-MIN(Otsr1))/(MAX(Otsr1)-MIN(Otsr1))*9</f>
        <v>9.8524590163934427</v>
      </c>
      <c r="M446" s="145">
        <f t="shared" si="30"/>
        <v>1.9704918032786887</v>
      </c>
      <c r="N446" s="145">
        <f t="shared" si="31"/>
        <v>-64.366096364441034</v>
      </c>
    </row>
    <row r="447" spans="1:127" s="55" customFormat="1" ht="19.5" thickBot="1" x14ac:dyDescent="0.35">
      <c r="A447" s="135"/>
      <c r="B447" s="33"/>
      <c r="C447" s="103" t="s">
        <v>57</v>
      </c>
      <c r="D447" s="103">
        <v>60</v>
      </c>
      <c r="E447" s="103" t="s">
        <v>612</v>
      </c>
      <c r="F447" s="104" t="s">
        <v>205</v>
      </c>
      <c r="G447" s="113">
        <v>90</v>
      </c>
      <c r="H447" s="105">
        <v>85</v>
      </c>
      <c r="I447" s="106">
        <f t="shared" si="32"/>
        <v>85</v>
      </c>
      <c r="J447" s="144">
        <f>1+(MAX(Cena1)-I447)/(MAX(Cena1)-MIN(Cena1))*9</f>
        <v>-31.794945433658825</v>
      </c>
      <c r="K447" s="145">
        <f t="shared" si="29"/>
        <v>-25.43595634692706</v>
      </c>
      <c r="L447" s="145">
        <f>1+(D447-MIN(Otsr1))/(MAX(Otsr1)-MIN(Otsr1))*9</f>
        <v>9.8524590163934427</v>
      </c>
      <c r="M447" s="145">
        <f t="shared" si="30"/>
        <v>1.9704918032786887</v>
      </c>
      <c r="N447" s="145">
        <f t="shared" si="31"/>
        <v>-23.465464543648373</v>
      </c>
    </row>
    <row r="448" spans="1:127" s="60" customFormat="1" ht="19.5" thickBot="1" x14ac:dyDescent="0.35">
      <c r="A448" s="136"/>
      <c r="B448" s="56"/>
      <c r="C448" s="57" t="s">
        <v>58</v>
      </c>
      <c r="D448" s="57">
        <v>60</v>
      </c>
      <c r="E448" s="57" t="s">
        <v>563</v>
      </c>
      <c r="F448" s="58" t="s">
        <v>205</v>
      </c>
      <c r="G448" s="56">
        <v>277.39999999999998</v>
      </c>
      <c r="H448" s="59">
        <v>277.39999999999998</v>
      </c>
      <c r="I448" s="82">
        <f t="shared" si="32"/>
        <v>277.39999999999998</v>
      </c>
      <c r="J448" s="144">
        <f>1+(MAX(Cena1)-I448)/(MAX(Cena1)-MIN(Cena1))*9</f>
        <v>-131.25502584721426</v>
      </c>
      <c r="K448" s="145">
        <f t="shared" si="29"/>
        <v>-105.00402067777141</v>
      </c>
      <c r="L448" s="145">
        <f>1+(D448-MIN(Otsr1))/(MAX(Otsr1)-MIN(Otsr1))*9</f>
        <v>9.8524590163934427</v>
      </c>
      <c r="M448" s="145">
        <f t="shared" si="30"/>
        <v>1.9704918032786887</v>
      </c>
      <c r="N448" s="145">
        <f t="shared" si="31"/>
        <v>-103.03352887449272</v>
      </c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  <c r="DR448" s="55"/>
      <c r="DS448" s="55"/>
      <c r="DT448" s="55"/>
      <c r="DU448" s="55"/>
      <c r="DV448" s="55"/>
      <c r="DW448" s="55"/>
    </row>
    <row r="449" spans="1:127" s="54" customFormat="1" ht="19.5" thickBot="1" x14ac:dyDescent="0.35">
      <c r="A449" s="134">
        <v>60</v>
      </c>
      <c r="B449" s="50"/>
      <c r="C449" s="51" t="s">
        <v>35</v>
      </c>
      <c r="D449" s="51">
        <v>60</v>
      </c>
      <c r="E449" s="51" t="s">
        <v>246</v>
      </c>
      <c r="F449" s="52" t="s">
        <v>196</v>
      </c>
      <c r="G449" s="50">
        <v>8.2899999999999991</v>
      </c>
      <c r="H449" s="53"/>
      <c r="I449" s="80">
        <v>8.2899999999999991</v>
      </c>
      <c r="J449" s="144">
        <f>1+(MAX(Cena1)-I449)/(MAX(Cena1)-MIN(Cena1))*9</f>
        <v>7.8598506605399212</v>
      </c>
      <c r="K449" s="145">
        <f t="shared" si="29"/>
        <v>6.2878805284319377</v>
      </c>
      <c r="L449" s="145">
        <f>1+(D449-MIN(Otsr1))/(MAX(Otsr1)-MIN(Otsr1))*9</f>
        <v>9.8524590163934427</v>
      </c>
      <c r="M449" s="145">
        <f t="shared" si="30"/>
        <v>1.9704918032786887</v>
      </c>
      <c r="N449" s="145">
        <f t="shared" si="31"/>
        <v>8.2583723317106266</v>
      </c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  <c r="DR449" s="55"/>
      <c r="DS449" s="55"/>
      <c r="DT449" s="55"/>
      <c r="DU449" s="55"/>
      <c r="DV449" s="55"/>
      <c r="DW449" s="55"/>
    </row>
    <row r="450" spans="1:127" s="55" customFormat="1" ht="38.25" thickBot="1" x14ac:dyDescent="0.35">
      <c r="A450" s="135"/>
      <c r="B450" s="33"/>
      <c r="C450" s="36" t="s">
        <v>36</v>
      </c>
      <c r="D450" s="36">
        <v>60</v>
      </c>
      <c r="E450" s="36" t="s">
        <v>271</v>
      </c>
      <c r="F450" s="37" t="s">
        <v>196</v>
      </c>
      <c r="G450" s="33">
        <v>5.8</v>
      </c>
      <c r="H450" s="38">
        <v>3.8</v>
      </c>
      <c r="I450" s="81">
        <f t="shared" si="32"/>
        <v>3.8</v>
      </c>
      <c r="J450" s="144">
        <f>1+(MAX(Cena1)-I450)/(MAX(Cena1)-MIN(Cena1))*9</f>
        <v>10.18093049971281</v>
      </c>
      <c r="K450" s="145">
        <f t="shared" si="29"/>
        <v>8.1447443997702482</v>
      </c>
      <c r="L450" s="145">
        <f>1+(D450-MIN(Otsr1))/(MAX(Otsr1)-MIN(Otsr1))*9</f>
        <v>9.8524590163934427</v>
      </c>
      <c r="M450" s="145">
        <f t="shared" si="30"/>
        <v>1.9704918032786887</v>
      </c>
      <c r="N450" s="145">
        <f t="shared" si="31"/>
        <v>10.115236203048937</v>
      </c>
    </row>
    <row r="451" spans="1:127" s="55" customFormat="1" ht="19.5" thickBot="1" x14ac:dyDescent="0.35">
      <c r="A451" s="135"/>
      <c r="B451" s="33"/>
      <c r="C451" s="36" t="s">
        <v>38</v>
      </c>
      <c r="D451" s="36">
        <v>61</v>
      </c>
      <c r="E451" s="36" t="s">
        <v>288</v>
      </c>
      <c r="F451" s="37" t="s">
        <v>196</v>
      </c>
      <c r="G451" s="33">
        <v>5.8</v>
      </c>
      <c r="H451" s="38">
        <v>5</v>
      </c>
      <c r="I451" s="81">
        <f t="shared" si="32"/>
        <v>5</v>
      </c>
      <c r="J451" s="144">
        <f>1+(MAX(Cena1)-I451)/(MAX(Cena1)-MIN(Cena1))*9</f>
        <v>9.5605973578403223</v>
      </c>
      <c r="K451" s="145">
        <f t="shared" ref="K451:K514" si="33">J451*0.8</f>
        <v>7.648477886272258</v>
      </c>
      <c r="L451" s="145">
        <f>1+(D451-MIN(Otsr1))/(MAX(Otsr1)-MIN(Otsr1))*9</f>
        <v>10</v>
      </c>
      <c r="M451" s="145">
        <f t="shared" ref="M451:M514" si="34">L451*0.2</f>
        <v>2</v>
      </c>
      <c r="N451" s="145">
        <f t="shared" si="31"/>
        <v>9.6484778862722571</v>
      </c>
    </row>
    <row r="452" spans="1:127" s="55" customFormat="1" ht="19.5" thickBot="1" x14ac:dyDescent="0.35">
      <c r="A452" s="135"/>
      <c r="B452" s="33"/>
      <c r="C452" s="36" t="s">
        <v>18</v>
      </c>
      <c r="D452" s="36">
        <v>60</v>
      </c>
      <c r="E452" s="36" t="s">
        <v>304</v>
      </c>
      <c r="F452" s="37" t="s">
        <v>196</v>
      </c>
      <c r="G452" s="33">
        <v>7.39</v>
      </c>
      <c r="H452" s="38"/>
      <c r="I452" s="81">
        <v>7.93</v>
      </c>
      <c r="J452" s="144">
        <f>1+(MAX(Cena1)-I452)/(MAX(Cena1)-MIN(Cena1))*9</f>
        <v>8.0459506031016659</v>
      </c>
      <c r="K452" s="145">
        <f t="shared" si="33"/>
        <v>6.4367604824813327</v>
      </c>
      <c r="L452" s="145">
        <f>1+(D452-MIN(Otsr1))/(MAX(Otsr1)-MIN(Otsr1))*9</f>
        <v>9.8524590163934427</v>
      </c>
      <c r="M452" s="145">
        <f t="shared" si="34"/>
        <v>1.9704918032786887</v>
      </c>
      <c r="N452" s="145">
        <f t="shared" si="31"/>
        <v>8.4072522857600216</v>
      </c>
    </row>
    <row r="453" spans="1:127" s="55" customFormat="1" ht="19.5" thickBot="1" x14ac:dyDescent="0.35">
      <c r="A453" s="135"/>
      <c r="B453" s="33"/>
      <c r="C453" s="36" t="s">
        <v>40</v>
      </c>
      <c r="D453" s="36">
        <v>60</v>
      </c>
      <c r="E453" s="36" t="s">
        <v>321</v>
      </c>
      <c r="F453" s="37" t="s">
        <v>196</v>
      </c>
      <c r="G453" s="33">
        <v>9.36</v>
      </c>
      <c r="H453" s="38">
        <v>3.5</v>
      </c>
      <c r="I453" s="81">
        <f t="shared" si="32"/>
        <v>3.5</v>
      </c>
      <c r="J453" s="144">
        <f>1+(MAX(Cena1)-I453)/(MAX(Cena1)-MIN(Cena1))*9</f>
        <v>10.336013785180931</v>
      </c>
      <c r="K453" s="145">
        <f t="shared" si="33"/>
        <v>8.2688110281447447</v>
      </c>
      <c r="L453" s="145">
        <f>1+(D453-MIN(Otsr1))/(MAX(Otsr1)-MIN(Otsr1))*9</f>
        <v>9.8524590163934427</v>
      </c>
      <c r="M453" s="145">
        <f t="shared" si="34"/>
        <v>1.9704918032786887</v>
      </c>
      <c r="N453" s="145">
        <f t="shared" si="31"/>
        <v>10.239302831423434</v>
      </c>
    </row>
    <row r="454" spans="1:127" s="55" customFormat="1" ht="63" customHeight="1" thickBot="1" x14ac:dyDescent="0.35">
      <c r="A454" s="135"/>
      <c r="B454" s="33"/>
      <c r="C454" s="44" t="s">
        <v>41</v>
      </c>
      <c r="D454" s="45">
        <v>60</v>
      </c>
      <c r="E454" s="45" t="s">
        <v>342</v>
      </c>
      <c r="F454" s="45" t="s">
        <v>196</v>
      </c>
      <c r="G454" s="46">
        <v>8.15</v>
      </c>
      <c r="H454" s="47"/>
      <c r="I454" s="86">
        <v>8.15</v>
      </c>
      <c r="J454" s="144">
        <f>1+(MAX(Cena1)-I454)/(MAX(Cena1)-MIN(Cena1))*9</f>
        <v>7.9322228604250435</v>
      </c>
      <c r="K454" s="145">
        <f t="shared" si="33"/>
        <v>6.3457782883400355</v>
      </c>
      <c r="L454" s="145">
        <f>1+(D454-MIN(Otsr1))/(MAX(Otsr1)-MIN(Otsr1))*9</f>
        <v>9.8524590163934427</v>
      </c>
      <c r="M454" s="145">
        <f t="shared" si="34"/>
        <v>1.9704918032786887</v>
      </c>
      <c r="N454" s="145">
        <f t="shared" si="31"/>
        <v>8.3162700916187244</v>
      </c>
    </row>
    <row r="455" spans="1:127" s="55" customFormat="1" ht="19.5" thickBot="1" x14ac:dyDescent="0.35">
      <c r="A455" s="135"/>
      <c r="B455" s="33"/>
      <c r="C455" s="103" t="s">
        <v>42</v>
      </c>
      <c r="D455" s="103">
        <v>40</v>
      </c>
      <c r="E455" s="103" t="s">
        <v>357</v>
      </c>
      <c r="F455" s="104" t="s">
        <v>196</v>
      </c>
      <c r="G455" s="113">
        <v>9.2100000000000009</v>
      </c>
      <c r="H455" s="105">
        <v>2.2999999999999998</v>
      </c>
      <c r="I455" s="106">
        <f t="shared" si="32"/>
        <v>2.2999999999999998</v>
      </c>
      <c r="J455" s="144">
        <f>1+(MAX(Cena1)-I455)/(MAX(Cena1)-MIN(Cena1))*9</f>
        <v>10.956346927053419</v>
      </c>
      <c r="K455" s="145">
        <f t="shared" si="33"/>
        <v>8.7650775416427358</v>
      </c>
      <c r="L455" s="145">
        <f>1+(D455-MIN(Otsr1))/(MAX(Otsr1)-MIN(Otsr1))*9</f>
        <v>6.9016393442622945</v>
      </c>
      <c r="M455" s="145">
        <f t="shared" si="34"/>
        <v>1.380327868852459</v>
      </c>
      <c r="N455" s="145">
        <f t="shared" si="31"/>
        <v>10.145405410495195</v>
      </c>
    </row>
    <row r="456" spans="1:127" s="55" customFormat="1" ht="19.5" thickBot="1" x14ac:dyDescent="0.35">
      <c r="A456" s="135"/>
      <c r="B456" s="33"/>
      <c r="C456" s="36" t="s">
        <v>50</v>
      </c>
      <c r="D456" s="36">
        <v>60</v>
      </c>
      <c r="E456" s="36" t="s">
        <v>500</v>
      </c>
      <c r="F456" s="37" t="s">
        <v>501</v>
      </c>
      <c r="G456" s="33">
        <v>4.8</v>
      </c>
      <c r="H456" s="38">
        <v>4.08</v>
      </c>
      <c r="I456" s="81">
        <f t="shared" si="32"/>
        <v>4.08</v>
      </c>
      <c r="J456" s="144">
        <f>1+(MAX(Cena1)-I456)/(MAX(Cena1)-MIN(Cena1))*9</f>
        <v>10.036186099942562</v>
      </c>
      <c r="K456" s="145">
        <f t="shared" si="33"/>
        <v>8.0289488799540489</v>
      </c>
      <c r="L456" s="145">
        <f>1+(D456-MIN(Otsr1))/(MAX(Otsr1)-MIN(Otsr1))*9</f>
        <v>9.8524590163934427</v>
      </c>
      <c r="M456" s="145">
        <f t="shared" si="34"/>
        <v>1.9704918032786887</v>
      </c>
      <c r="N456" s="145">
        <f t="shared" si="31"/>
        <v>9.9994406832327378</v>
      </c>
    </row>
    <row r="457" spans="1:127" s="55" customFormat="1" ht="19.5" thickBot="1" x14ac:dyDescent="0.35">
      <c r="A457" s="135"/>
      <c r="B457" s="33"/>
      <c r="C457" s="36" t="s">
        <v>56</v>
      </c>
      <c r="D457" s="36">
        <v>60</v>
      </c>
      <c r="E457" s="36" t="s">
        <v>304</v>
      </c>
      <c r="F457" s="37" t="s">
        <v>196</v>
      </c>
      <c r="G457" s="33">
        <v>4.5</v>
      </c>
      <c r="H457" s="38">
        <v>3.9</v>
      </c>
      <c r="I457" s="81">
        <f t="shared" si="32"/>
        <v>3.9</v>
      </c>
      <c r="J457" s="144">
        <f>1+(MAX(Cena1)-I457)/(MAX(Cena1)-MIN(Cena1))*9</f>
        <v>10.129236071223437</v>
      </c>
      <c r="K457" s="145">
        <f t="shared" si="33"/>
        <v>8.10338885697875</v>
      </c>
      <c r="L457" s="145">
        <f>1+(D457-MIN(Otsr1))/(MAX(Otsr1)-MIN(Otsr1))*9</f>
        <v>9.8524590163934427</v>
      </c>
      <c r="M457" s="145">
        <f t="shared" si="34"/>
        <v>1.9704918032786887</v>
      </c>
      <c r="N457" s="145">
        <f t="shared" si="31"/>
        <v>10.073880660257439</v>
      </c>
    </row>
    <row r="458" spans="1:127" s="55" customFormat="1" ht="19.5" thickBot="1" x14ac:dyDescent="0.35">
      <c r="A458" s="135"/>
      <c r="B458" s="33"/>
      <c r="C458" s="36" t="s">
        <v>58</v>
      </c>
      <c r="D458" s="36">
        <v>60</v>
      </c>
      <c r="E458" s="36" t="s">
        <v>564</v>
      </c>
      <c r="F458" s="37" t="s">
        <v>196</v>
      </c>
      <c r="G458" s="33">
        <v>59.02</v>
      </c>
      <c r="H458" s="38">
        <v>59.02</v>
      </c>
      <c r="I458" s="81">
        <f t="shared" si="32"/>
        <v>59.02</v>
      </c>
      <c r="J458" s="144">
        <f>1+(MAX(Cena1)-I458)/(MAX(Cena1)-MIN(Cena1))*9</f>
        <v>-18.364732912119482</v>
      </c>
      <c r="K458" s="145">
        <f t="shared" si="33"/>
        <v>-14.691786329695587</v>
      </c>
      <c r="L458" s="145">
        <f>1+(D458-MIN(Otsr1))/(MAX(Otsr1)-MIN(Otsr1))*9</f>
        <v>9.8524590163934427</v>
      </c>
      <c r="M458" s="145">
        <f t="shared" si="34"/>
        <v>1.9704918032786887</v>
      </c>
      <c r="N458" s="145">
        <f t="shared" si="31"/>
        <v>-12.721294526416898</v>
      </c>
    </row>
    <row r="459" spans="1:127" s="60" customFormat="1" ht="19.5" thickBot="1" x14ac:dyDescent="0.35">
      <c r="A459" s="136"/>
      <c r="B459" s="56"/>
      <c r="C459" s="57" t="s">
        <v>60</v>
      </c>
      <c r="D459" s="57">
        <v>60</v>
      </c>
      <c r="E459" s="57" t="s">
        <v>644</v>
      </c>
      <c r="F459" s="58" t="s">
        <v>196</v>
      </c>
      <c r="G459" s="56">
        <v>8.8000000000000007</v>
      </c>
      <c r="H459" s="59"/>
      <c r="I459" s="82">
        <v>8.8000000000000007</v>
      </c>
      <c r="J459" s="144">
        <f>1+(MAX(Cena1)-I459)/(MAX(Cena1)-MIN(Cena1))*9</f>
        <v>7.5962090752441132</v>
      </c>
      <c r="K459" s="145">
        <f t="shared" si="33"/>
        <v>6.0769672601952909</v>
      </c>
      <c r="L459" s="145">
        <f>1+(D459-MIN(Otsr1))/(MAX(Otsr1)-MIN(Otsr1))*9</f>
        <v>9.8524590163934427</v>
      </c>
      <c r="M459" s="145">
        <f t="shared" si="34"/>
        <v>1.9704918032786887</v>
      </c>
      <c r="N459" s="145">
        <f t="shared" ref="N459:N522" si="35">M459+K459</f>
        <v>8.0474590634739798</v>
      </c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  <c r="DR459" s="55"/>
      <c r="DS459" s="55"/>
      <c r="DT459" s="55"/>
      <c r="DU459" s="55"/>
      <c r="DV459" s="55"/>
      <c r="DW459" s="55"/>
    </row>
    <row r="460" spans="1:127" s="54" customFormat="1" ht="38.25" thickBot="1" x14ac:dyDescent="0.35">
      <c r="A460" s="137">
        <v>61</v>
      </c>
      <c r="B460" s="127"/>
      <c r="C460" s="99" t="s">
        <v>36</v>
      </c>
      <c r="D460" s="99">
        <v>60</v>
      </c>
      <c r="E460" s="99" t="s">
        <v>272</v>
      </c>
      <c r="F460" s="100" t="s">
        <v>196</v>
      </c>
      <c r="G460" s="114">
        <v>13.6</v>
      </c>
      <c r="H460" s="101">
        <v>10.5</v>
      </c>
      <c r="I460" s="102">
        <f t="shared" si="32"/>
        <v>10.5</v>
      </c>
      <c r="J460" s="144">
        <f>1+(MAX(Cena1)-I460)/(MAX(Cena1)-MIN(Cena1))*9</f>
        <v>6.7174037909247559</v>
      </c>
      <c r="K460" s="145">
        <f t="shared" si="33"/>
        <v>5.3739230327398051</v>
      </c>
      <c r="L460" s="145">
        <f>1+(D460-MIN(Otsr1))/(MAX(Otsr1)-MIN(Otsr1))*9</f>
        <v>9.8524590163934427</v>
      </c>
      <c r="M460" s="145">
        <f t="shared" si="34"/>
        <v>1.9704918032786887</v>
      </c>
      <c r="N460" s="145">
        <f t="shared" si="35"/>
        <v>7.344414836018494</v>
      </c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  <c r="DR460" s="55"/>
      <c r="DS460" s="55"/>
      <c r="DT460" s="55"/>
      <c r="DU460" s="55"/>
      <c r="DV460" s="55"/>
      <c r="DW460" s="55"/>
    </row>
    <row r="461" spans="1:127" s="55" customFormat="1" ht="19.5" thickBot="1" x14ac:dyDescent="0.35">
      <c r="A461" s="138"/>
      <c r="B461" s="39"/>
      <c r="C461" s="36" t="s">
        <v>46</v>
      </c>
      <c r="D461" s="36">
        <v>60</v>
      </c>
      <c r="E461" s="36" t="s">
        <v>272</v>
      </c>
      <c r="F461" s="37" t="s">
        <v>196</v>
      </c>
      <c r="G461" s="39">
        <v>12.45</v>
      </c>
      <c r="H461" s="121">
        <v>10.67</v>
      </c>
      <c r="I461" s="122">
        <f t="shared" si="32"/>
        <v>10.67</v>
      </c>
      <c r="J461" s="144">
        <f>1+(MAX(Cena1)-I461)/(MAX(Cena1)-MIN(Cena1))*9</f>
        <v>6.6295232624928202</v>
      </c>
      <c r="K461" s="145">
        <f t="shared" si="33"/>
        <v>5.3036186099942562</v>
      </c>
      <c r="L461" s="145">
        <f>1+(D461-MIN(Otsr1))/(MAX(Otsr1)-MIN(Otsr1))*9</f>
        <v>9.8524590163934427</v>
      </c>
      <c r="M461" s="145">
        <f t="shared" si="34"/>
        <v>1.9704918032786887</v>
      </c>
      <c r="N461" s="145">
        <f t="shared" si="35"/>
        <v>7.2741104132729451</v>
      </c>
    </row>
    <row r="462" spans="1:127" s="55" customFormat="1" ht="38.25" thickBot="1" x14ac:dyDescent="0.35">
      <c r="A462" s="138"/>
      <c r="B462" s="39"/>
      <c r="C462" s="36" t="s">
        <v>52</v>
      </c>
      <c r="D462" s="36">
        <v>60</v>
      </c>
      <c r="E462" s="36" t="s">
        <v>515</v>
      </c>
      <c r="F462" s="37" t="s">
        <v>196</v>
      </c>
      <c r="G462" s="39">
        <v>15</v>
      </c>
      <c r="H462" s="121">
        <v>10.95</v>
      </c>
      <c r="I462" s="122">
        <f t="shared" si="32"/>
        <v>10.95</v>
      </c>
      <c r="J462" s="144">
        <f>1+(MAX(Cena1)-I462)/(MAX(Cena1)-MIN(Cena1))*9</f>
        <v>6.4847788627225746</v>
      </c>
      <c r="K462" s="145">
        <f t="shared" si="33"/>
        <v>5.1878230901780604</v>
      </c>
      <c r="L462" s="145">
        <f>1+(D462-MIN(Otsr1))/(MAX(Otsr1)-MIN(Otsr1))*9</f>
        <v>9.8524590163934427</v>
      </c>
      <c r="M462" s="145">
        <f t="shared" si="34"/>
        <v>1.9704918032786887</v>
      </c>
      <c r="N462" s="145">
        <f t="shared" si="35"/>
        <v>7.1583148934567493</v>
      </c>
    </row>
    <row r="463" spans="1:127" s="60" customFormat="1" ht="19.5" thickBot="1" x14ac:dyDescent="0.35">
      <c r="A463" s="139"/>
      <c r="B463" s="66"/>
      <c r="C463" s="57" t="s">
        <v>60</v>
      </c>
      <c r="D463" s="57">
        <v>60</v>
      </c>
      <c r="E463" s="57" t="s">
        <v>515</v>
      </c>
      <c r="F463" s="58" t="s">
        <v>196</v>
      </c>
      <c r="G463" s="66">
        <v>16.5</v>
      </c>
      <c r="H463" s="128"/>
      <c r="I463" s="129">
        <v>16.5</v>
      </c>
      <c r="J463" s="144">
        <f>1+(MAX(Cena1)-I463)/(MAX(Cena1)-MIN(Cena1))*9</f>
        <v>3.6157380815623203</v>
      </c>
      <c r="K463" s="145">
        <f t="shared" si="33"/>
        <v>2.8925904652498566</v>
      </c>
      <c r="L463" s="145">
        <f>1+(D463-MIN(Otsr1))/(MAX(Otsr1)-MIN(Otsr1))*9</f>
        <v>9.8524590163934427</v>
      </c>
      <c r="M463" s="145">
        <f t="shared" si="34"/>
        <v>1.9704918032786887</v>
      </c>
      <c r="N463" s="145">
        <f t="shared" si="35"/>
        <v>4.8630822685285455</v>
      </c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  <c r="DR463" s="55"/>
      <c r="DS463" s="55"/>
      <c r="DT463" s="55"/>
      <c r="DU463" s="55"/>
      <c r="DV463" s="55"/>
      <c r="DW463" s="55"/>
    </row>
    <row r="464" spans="1:127" s="54" customFormat="1" ht="19.5" thickBot="1" x14ac:dyDescent="0.35">
      <c r="A464" s="137">
        <v>62</v>
      </c>
      <c r="B464" s="127"/>
      <c r="C464" s="51" t="s">
        <v>32</v>
      </c>
      <c r="D464" s="51">
        <v>90</v>
      </c>
      <c r="E464" s="51" t="s">
        <v>200</v>
      </c>
      <c r="F464" s="52" t="s">
        <v>201</v>
      </c>
      <c r="G464" s="127">
        <v>45</v>
      </c>
      <c r="H464" s="107">
        <v>40</v>
      </c>
      <c r="I464" s="108">
        <f t="shared" ref="I464:I505" si="36">H464</f>
        <v>40</v>
      </c>
      <c r="J464" s="144">
        <f>1+(MAX(Cena1)-I464)/(MAX(Cena1)-MIN(Cena1))*9</f>
        <v>-8.5324526134405527</v>
      </c>
      <c r="K464" s="145">
        <f t="shared" si="33"/>
        <v>-6.8259620907524425</v>
      </c>
      <c r="L464" s="145">
        <f>1+(D464-MIN(Otsr1))/(MAX(Otsr1)-MIN(Otsr1))*9</f>
        <v>14.278688524590164</v>
      </c>
      <c r="M464" s="145">
        <f t="shared" si="34"/>
        <v>2.8557377049180328</v>
      </c>
      <c r="N464" s="145">
        <f t="shared" si="35"/>
        <v>-3.9702243858344097</v>
      </c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  <c r="DR464" s="55"/>
      <c r="DS464" s="55"/>
      <c r="DT464" s="55"/>
      <c r="DU464" s="55"/>
      <c r="DV464" s="55"/>
      <c r="DW464" s="55"/>
    </row>
    <row r="465" spans="1:127" s="55" customFormat="1" ht="38.25" thickBot="1" x14ac:dyDescent="0.35">
      <c r="A465" s="138"/>
      <c r="B465" s="39"/>
      <c r="C465" s="103" t="s">
        <v>36</v>
      </c>
      <c r="D465" s="103">
        <v>60</v>
      </c>
      <c r="E465" s="103" t="s">
        <v>273</v>
      </c>
      <c r="F465" s="104" t="s">
        <v>201</v>
      </c>
      <c r="G465" s="113">
        <v>21</v>
      </c>
      <c r="H465" s="105">
        <v>17</v>
      </c>
      <c r="I465" s="106">
        <f t="shared" si="36"/>
        <v>17</v>
      </c>
      <c r="J465" s="144">
        <f>1+(MAX(Cena1)-I465)/(MAX(Cena1)-MIN(Cena1))*9</f>
        <v>3.3572659391154507</v>
      </c>
      <c r="K465" s="145">
        <f t="shared" si="33"/>
        <v>2.6858127512923606</v>
      </c>
      <c r="L465" s="145">
        <f>1+(D465-MIN(Otsr1))/(MAX(Otsr1)-MIN(Otsr1))*9</f>
        <v>9.8524590163934427</v>
      </c>
      <c r="M465" s="145">
        <f t="shared" si="34"/>
        <v>1.9704918032786887</v>
      </c>
      <c r="N465" s="145">
        <f t="shared" si="35"/>
        <v>4.6563045545710491</v>
      </c>
    </row>
    <row r="466" spans="1:127" s="55" customFormat="1" ht="19.5" thickBot="1" x14ac:dyDescent="0.35">
      <c r="A466" s="138"/>
      <c r="B466" s="39"/>
      <c r="C466" s="36" t="s">
        <v>40</v>
      </c>
      <c r="D466" s="36">
        <v>60</v>
      </c>
      <c r="E466" s="36" t="s">
        <v>322</v>
      </c>
      <c r="F466" s="37" t="s">
        <v>201</v>
      </c>
      <c r="G466" s="39">
        <v>23.76</v>
      </c>
      <c r="H466" s="121">
        <v>17.5</v>
      </c>
      <c r="I466" s="122">
        <f t="shared" si="36"/>
        <v>17.5</v>
      </c>
      <c r="J466" s="144">
        <f>1+(MAX(Cena1)-I466)/(MAX(Cena1)-MIN(Cena1))*9</f>
        <v>3.098793796668581</v>
      </c>
      <c r="K466" s="145">
        <f t="shared" si="33"/>
        <v>2.4790350373348651</v>
      </c>
      <c r="L466" s="145">
        <f>1+(D466-MIN(Otsr1))/(MAX(Otsr1)-MIN(Otsr1))*9</f>
        <v>9.8524590163934427</v>
      </c>
      <c r="M466" s="145">
        <f t="shared" si="34"/>
        <v>1.9704918032786887</v>
      </c>
      <c r="N466" s="145">
        <f t="shared" si="35"/>
        <v>4.4495268406135535</v>
      </c>
    </row>
    <row r="467" spans="1:127" s="55" customFormat="1" ht="19.5" thickBot="1" x14ac:dyDescent="0.35">
      <c r="A467" s="138"/>
      <c r="B467" s="39"/>
      <c r="C467" s="36" t="s">
        <v>45</v>
      </c>
      <c r="D467" s="36">
        <v>30</v>
      </c>
      <c r="E467" s="36" t="s">
        <v>376</v>
      </c>
      <c r="F467" s="37" t="s">
        <v>201</v>
      </c>
      <c r="G467" s="39">
        <v>42</v>
      </c>
      <c r="H467" s="121"/>
      <c r="I467" s="122">
        <v>42</v>
      </c>
      <c r="J467" s="144">
        <f>1+(MAX(Cena1)-I467)/(MAX(Cena1)-MIN(Cena1))*9</f>
        <v>-9.5663411832280332</v>
      </c>
      <c r="K467" s="145">
        <f t="shared" si="33"/>
        <v>-7.6530729465824265</v>
      </c>
      <c r="L467" s="145">
        <f>1+(D467-MIN(Otsr1))/(MAX(Otsr1)-MIN(Otsr1))*9</f>
        <v>5.4262295081967213</v>
      </c>
      <c r="M467" s="145">
        <f t="shared" si="34"/>
        <v>1.0852459016393443</v>
      </c>
      <c r="N467" s="145">
        <f t="shared" si="35"/>
        <v>-6.5678270449430824</v>
      </c>
    </row>
    <row r="468" spans="1:127" s="55" customFormat="1" ht="19.5" thickBot="1" x14ac:dyDescent="0.35">
      <c r="A468" s="138"/>
      <c r="B468" s="39"/>
      <c r="C468" s="36" t="s">
        <v>46</v>
      </c>
      <c r="D468" s="36">
        <v>60</v>
      </c>
      <c r="E468" s="36" t="s">
        <v>273</v>
      </c>
      <c r="F468" s="37" t="s">
        <v>201</v>
      </c>
      <c r="G468" s="39">
        <v>22.8</v>
      </c>
      <c r="H468" s="121">
        <v>17.46</v>
      </c>
      <c r="I468" s="122">
        <f t="shared" si="36"/>
        <v>17.46</v>
      </c>
      <c r="J468" s="144">
        <f>1+(MAX(Cena1)-I468)/(MAX(Cena1)-MIN(Cena1))*9</f>
        <v>3.1194715680643301</v>
      </c>
      <c r="K468" s="145">
        <f t="shared" si="33"/>
        <v>2.4955772544514643</v>
      </c>
      <c r="L468" s="145">
        <f>1+(D468-MIN(Otsr1))/(MAX(Otsr1)-MIN(Otsr1))*9</f>
        <v>9.8524590163934427</v>
      </c>
      <c r="M468" s="145">
        <f t="shared" si="34"/>
        <v>1.9704918032786887</v>
      </c>
      <c r="N468" s="145">
        <f t="shared" si="35"/>
        <v>4.4660690577301532</v>
      </c>
    </row>
    <row r="469" spans="1:127" s="55" customFormat="1" ht="19.5" thickBot="1" x14ac:dyDescent="0.35">
      <c r="A469" s="138"/>
      <c r="B469" s="39"/>
      <c r="C469" s="36" t="s">
        <v>50</v>
      </c>
      <c r="D469" s="36">
        <v>60</v>
      </c>
      <c r="E469" s="36" t="s">
        <v>273</v>
      </c>
      <c r="F469" s="37" t="s">
        <v>201</v>
      </c>
      <c r="G469" s="39">
        <v>21.53</v>
      </c>
      <c r="H469" s="121">
        <v>21.53</v>
      </c>
      <c r="I469" s="122">
        <f t="shared" si="36"/>
        <v>21.53</v>
      </c>
      <c r="J469" s="144">
        <f>1+(MAX(Cena1)-I469)/(MAX(Cena1)-MIN(Cena1))*9</f>
        <v>1.0155083285468109</v>
      </c>
      <c r="K469" s="145">
        <f t="shared" si="33"/>
        <v>0.81240666283744878</v>
      </c>
      <c r="L469" s="145">
        <f>1+(D469-MIN(Otsr1))/(MAX(Otsr1)-MIN(Otsr1))*9</f>
        <v>9.8524590163934427</v>
      </c>
      <c r="M469" s="145">
        <f t="shared" si="34"/>
        <v>1.9704918032786887</v>
      </c>
      <c r="N469" s="145">
        <f t="shared" si="35"/>
        <v>2.7828984661161376</v>
      </c>
    </row>
    <row r="470" spans="1:127" s="55" customFormat="1" ht="38.25" thickBot="1" x14ac:dyDescent="0.35">
      <c r="A470" s="138"/>
      <c r="B470" s="39"/>
      <c r="C470" s="36" t="s">
        <v>52</v>
      </c>
      <c r="D470" s="36">
        <v>60</v>
      </c>
      <c r="E470" s="36" t="s">
        <v>273</v>
      </c>
      <c r="F470" s="37" t="s">
        <v>201</v>
      </c>
      <c r="G470" s="39">
        <v>21</v>
      </c>
      <c r="H470" s="121">
        <v>17.95</v>
      </c>
      <c r="I470" s="122">
        <f t="shared" si="36"/>
        <v>17.95</v>
      </c>
      <c r="J470" s="144">
        <f>1+(MAX(Cena1)-I470)/(MAX(Cena1)-MIN(Cena1))*9</f>
        <v>2.8661688684663984</v>
      </c>
      <c r="K470" s="145">
        <f t="shared" si="33"/>
        <v>2.2929350947731186</v>
      </c>
      <c r="L470" s="145">
        <f>1+(D470-MIN(Otsr1))/(MAX(Otsr1)-MIN(Otsr1))*9</f>
        <v>9.8524590163934427</v>
      </c>
      <c r="M470" s="145">
        <f t="shared" si="34"/>
        <v>1.9704918032786887</v>
      </c>
      <c r="N470" s="145">
        <f t="shared" si="35"/>
        <v>4.2634268980518071</v>
      </c>
    </row>
    <row r="471" spans="1:127" s="55" customFormat="1" ht="19.5" thickBot="1" x14ac:dyDescent="0.35">
      <c r="A471" s="138"/>
      <c r="B471" s="39"/>
      <c r="C471" s="36" t="s">
        <v>57</v>
      </c>
      <c r="D471" s="36">
        <v>60</v>
      </c>
      <c r="E471" s="36" t="s">
        <v>273</v>
      </c>
      <c r="F471" s="37" t="s">
        <v>201</v>
      </c>
      <c r="G471" s="39">
        <v>22</v>
      </c>
      <c r="H471" s="121">
        <v>19</v>
      </c>
      <c r="I471" s="122">
        <f t="shared" si="36"/>
        <v>19</v>
      </c>
      <c r="J471" s="144">
        <f>1+(MAX(Cena1)-I471)/(MAX(Cena1)-MIN(Cena1))*9</f>
        <v>2.323377369327972</v>
      </c>
      <c r="K471" s="145">
        <f t="shared" si="33"/>
        <v>1.8587018954623777</v>
      </c>
      <c r="L471" s="145">
        <f>1+(D471-MIN(Otsr1))/(MAX(Otsr1)-MIN(Otsr1))*9</f>
        <v>9.8524590163934427</v>
      </c>
      <c r="M471" s="145">
        <f t="shared" si="34"/>
        <v>1.9704918032786887</v>
      </c>
      <c r="N471" s="145">
        <f t="shared" si="35"/>
        <v>3.8291936987410664</v>
      </c>
    </row>
    <row r="472" spans="1:127" s="55" customFormat="1" ht="19.5" thickBot="1" x14ac:dyDescent="0.35">
      <c r="A472" s="138"/>
      <c r="B472" s="39"/>
      <c r="C472" s="36" t="s">
        <v>59</v>
      </c>
      <c r="D472" s="36">
        <v>60</v>
      </c>
      <c r="E472" s="36" t="s">
        <v>628</v>
      </c>
      <c r="F472" s="37" t="s">
        <v>201</v>
      </c>
      <c r="G472" s="39">
        <v>27</v>
      </c>
      <c r="H472" s="121"/>
      <c r="I472" s="122">
        <v>27</v>
      </c>
      <c r="J472" s="144">
        <f>1+(MAX(Cena1)-I472)/(MAX(Cena1)-MIN(Cena1))*9</f>
        <v>-1.8121769098219422</v>
      </c>
      <c r="K472" s="145">
        <f t="shared" si="33"/>
        <v>-1.4497415278575538</v>
      </c>
      <c r="L472" s="145">
        <f>1+(D472-MIN(Otsr1))/(MAX(Otsr1)-MIN(Otsr1))*9</f>
        <v>9.8524590163934427</v>
      </c>
      <c r="M472" s="145">
        <f t="shared" si="34"/>
        <v>1.9704918032786887</v>
      </c>
      <c r="N472" s="145">
        <f t="shared" si="35"/>
        <v>0.52075027542113483</v>
      </c>
    </row>
    <row r="473" spans="1:127" s="60" customFormat="1" ht="19.5" thickBot="1" x14ac:dyDescent="0.35">
      <c r="A473" s="139"/>
      <c r="B473" s="66"/>
      <c r="C473" s="57" t="s">
        <v>62</v>
      </c>
      <c r="D473" s="57">
        <v>60</v>
      </c>
      <c r="E473" s="57" t="s">
        <v>273</v>
      </c>
      <c r="F473" s="58" t="s">
        <v>201</v>
      </c>
      <c r="G473" s="66">
        <v>24.6</v>
      </c>
      <c r="H473" s="128"/>
      <c r="I473" s="129">
        <v>24.6</v>
      </c>
      <c r="J473" s="144">
        <f>1+(MAX(Cena1)-I473)/(MAX(Cena1)-MIN(Cena1))*9</f>
        <v>-0.57151062607696912</v>
      </c>
      <c r="K473" s="145">
        <f t="shared" si="33"/>
        <v>-0.45720850086157533</v>
      </c>
      <c r="L473" s="145">
        <f>1+(D473-MIN(Otsr1))/(MAX(Otsr1)-MIN(Otsr1))*9</f>
        <v>9.8524590163934427</v>
      </c>
      <c r="M473" s="145">
        <f t="shared" si="34"/>
        <v>1.9704918032786887</v>
      </c>
      <c r="N473" s="145">
        <f t="shared" si="35"/>
        <v>1.5132833024171133</v>
      </c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  <c r="DR473" s="55"/>
      <c r="DS473" s="55"/>
      <c r="DT473" s="55"/>
      <c r="DU473" s="55"/>
      <c r="DV473" s="55"/>
      <c r="DW473" s="55"/>
    </row>
    <row r="474" spans="1:127" s="54" customFormat="1" ht="19.5" thickBot="1" x14ac:dyDescent="0.35">
      <c r="A474" s="134">
        <v>63</v>
      </c>
      <c r="B474" s="50"/>
      <c r="C474" s="51" t="s">
        <v>34</v>
      </c>
      <c r="D474" s="51">
        <v>0</v>
      </c>
      <c r="E474" s="51" t="s">
        <v>663</v>
      </c>
      <c r="F474" s="52" t="s">
        <v>205</v>
      </c>
      <c r="G474" s="50">
        <v>25.5</v>
      </c>
      <c r="H474" s="53"/>
      <c r="I474" s="80">
        <v>25.5</v>
      </c>
      <c r="J474" s="144">
        <f>1+(MAX(Cena1)-I474)/(MAX(Cena1)-MIN(Cena1))*9</f>
        <v>-1.0367604824813337</v>
      </c>
      <c r="K474" s="145">
        <f t="shared" si="33"/>
        <v>-0.82940838598506694</v>
      </c>
      <c r="L474" s="145">
        <f>1+(D474-MIN(Otsr1))/(MAX(Otsr1)-MIN(Otsr1))*9</f>
        <v>1</v>
      </c>
      <c r="M474" s="145">
        <f t="shared" si="34"/>
        <v>0.2</v>
      </c>
      <c r="N474" s="145">
        <f t="shared" si="35"/>
        <v>-0.62940838598506699</v>
      </c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  <c r="DR474" s="55"/>
      <c r="DS474" s="55"/>
      <c r="DT474" s="55"/>
      <c r="DU474" s="55"/>
      <c r="DV474" s="55"/>
      <c r="DW474" s="55"/>
    </row>
    <row r="475" spans="1:127" s="55" customFormat="1" ht="19.5" thickBot="1" x14ac:dyDescent="0.35">
      <c r="A475" s="135"/>
      <c r="B475" s="33"/>
      <c r="C475" s="36" t="s">
        <v>35</v>
      </c>
      <c r="D475" s="36">
        <v>60</v>
      </c>
      <c r="E475" s="36" t="s">
        <v>247</v>
      </c>
      <c r="F475" s="37" t="s">
        <v>205</v>
      </c>
      <c r="G475" s="33">
        <v>85.02</v>
      </c>
      <c r="H475" s="38"/>
      <c r="I475" s="81">
        <v>85.02</v>
      </c>
      <c r="J475" s="144">
        <f>1+(MAX(Cena1)-I475)/(MAX(Cena1)-MIN(Cena1))*9</f>
        <v>-31.805284319356694</v>
      </c>
      <c r="K475" s="145">
        <f t="shared" si="33"/>
        <v>-25.444227455485358</v>
      </c>
      <c r="L475" s="145">
        <f>1+(D475-MIN(Otsr1))/(MAX(Otsr1)-MIN(Otsr1))*9</f>
        <v>9.8524590163934427</v>
      </c>
      <c r="M475" s="145">
        <f t="shared" si="34"/>
        <v>1.9704918032786887</v>
      </c>
      <c r="N475" s="145">
        <f t="shared" si="35"/>
        <v>-23.47373565220667</v>
      </c>
    </row>
    <row r="476" spans="1:127" s="55" customFormat="1" ht="38.25" thickBot="1" x14ac:dyDescent="0.35">
      <c r="A476" s="135"/>
      <c r="B476" s="33"/>
      <c r="C476" s="36" t="s">
        <v>36</v>
      </c>
      <c r="D476" s="36">
        <v>60</v>
      </c>
      <c r="E476" s="36" t="s">
        <v>274</v>
      </c>
      <c r="F476" s="37" t="s">
        <v>205</v>
      </c>
      <c r="G476" s="33">
        <v>35</v>
      </c>
      <c r="H476" s="38">
        <v>30</v>
      </c>
      <c r="I476" s="81">
        <f t="shared" si="36"/>
        <v>30</v>
      </c>
      <c r="J476" s="144">
        <f>1+(MAX(Cena1)-I476)/(MAX(Cena1)-MIN(Cena1))*9</f>
        <v>-3.3630097645031611</v>
      </c>
      <c r="K476" s="145">
        <f t="shared" si="33"/>
        <v>-2.6904078116025292</v>
      </c>
      <c r="L476" s="145">
        <f>1+(D476-MIN(Otsr1))/(MAX(Otsr1)-MIN(Otsr1))*9</f>
        <v>9.8524590163934427</v>
      </c>
      <c r="M476" s="145">
        <f t="shared" si="34"/>
        <v>1.9704918032786887</v>
      </c>
      <c r="N476" s="145">
        <f t="shared" si="35"/>
        <v>-0.71991600832384051</v>
      </c>
    </row>
    <row r="477" spans="1:127" s="55" customFormat="1" ht="19.5" thickBot="1" x14ac:dyDescent="0.35">
      <c r="A477" s="135"/>
      <c r="B477" s="33"/>
      <c r="C477" s="36" t="s">
        <v>18</v>
      </c>
      <c r="D477" s="36">
        <v>60</v>
      </c>
      <c r="E477" s="36" t="s">
        <v>305</v>
      </c>
      <c r="F477" s="37" t="s">
        <v>205</v>
      </c>
      <c r="G477" s="33">
        <v>26.11</v>
      </c>
      <c r="H477" s="38"/>
      <c r="I477" s="81">
        <v>26.11</v>
      </c>
      <c r="J477" s="144">
        <f>1+(MAX(Cena1)-I477)/(MAX(Cena1)-MIN(Cena1))*9</f>
        <v>-1.3520964962665145</v>
      </c>
      <c r="K477" s="145">
        <f t="shared" si="33"/>
        <v>-1.0816771970132117</v>
      </c>
      <c r="L477" s="145">
        <f>1+(D477-MIN(Otsr1))/(MAX(Otsr1)-MIN(Otsr1))*9</f>
        <v>9.8524590163934427</v>
      </c>
      <c r="M477" s="145">
        <f t="shared" si="34"/>
        <v>1.9704918032786887</v>
      </c>
      <c r="N477" s="145">
        <f t="shared" si="35"/>
        <v>0.88881460626547693</v>
      </c>
    </row>
    <row r="478" spans="1:127" s="55" customFormat="1" ht="19.5" thickBot="1" x14ac:dyDescent="0.35">
      <c r="A478" s="135"/>
      <c r="B478" s="33"/>
      <c r="C478" s="36" t="s">
        <v>40</v>
      </c>
      <c r="D478" s="36">
        <v>60</v>
      </c>
      <c r="E478" s="36" t="s">
        <v>323</v>
      </c>
      <c r="F478" s="37" t="s">
        <v>324</v>
      </c>
      <c r="G478" s="33">
        <v>28.32</v>
      </c>
      <c r="H478" s="38">
        <v>11</v>
      </c>
      <c r="I478" s="81">
        <f>H478*2</f>
        <v>22</v>
      </c>
      <c r="J478" s="144">
        <f>1+(MAX(Cena1)-I478)/(MAX(Cena1)-MIN(Cena1))*9</f>
        <v>0.772544514646754</v>
      </c>
      <c r="K478" s="145">
        <f t="shared" si="33"/>
        <v>0.61803561171740329</v>
      </c>
      <c r="L478" s="145">
        <f>1+(D478-MIN(Otsr1))/(MAX(Otsr1)-MIN(Otsr1))*9</f>
        <v>9.8524590163934427</v>
      </c>
      <c r="M478" s="145">
        <f t="shared" si="34"/>
        <v>1.9704918032786887</v>
      </c>
      <c r="N478" s="145">
        <f t="shared" si="35"/>
        <v>2.5885274149960917</v>
      </c>
    </row>
    <row r="479" spans="1:127" s="55" customFormat="1" ht="19.5" thickBot="1" x14ac:dyDescent="0.35">
      <c r="A479" s="135"/>
      <c r="B479" s="33"/>
      <c r="C479" s="36" t="s">
        <v>19</v>
      </c>
      <c r="D479" s="36">
        <v>60</v>
      </c>
      <c r="E479" s="36" t="s">
        <v>388</v>
      </c>
      <c r="F479" s="37" t="s">
        <v>205</v>
      </c>
      <c r="G479" s="33">
        <v>26.3</v>
      </c>
      <c r="H479" s="38"/>
      <c r="I479" s="81">
        <v>26.3</v>
      </c>
      <c r="J479" s="144">
        <f>1+(MAX(Cena1)-I479)/(MAX(Cena1)-MIN(Cena1))*9</f>
        <v>-1.4503159103963257</v>
      </c>
      <c r="K479" s="145">
        <f t="shared" si="33"/>
        <v>-1.1602527283170605</v>
      </c>
      <c r="L479" s="145">
        <f>1+(D479-MIN(Otsr1))/(MAX(Otsr1)-MIN(Otsr1))*9</f>
        <v>9.8524590163934427</v>
      </c>
      <c r="M479" s="145">
        <f t="shared" si="34"/>
        <v>1.9704918032786887</v>
      </c>
      <c r="N479" s="145">
        <f t="shared" si="35"/>
        <v>0.81023907496162817</v>
      </c>
    </row>
    <row r="480" spans="1:127" s="55" customFormat="1" ht="19.5" thickBot="1" x14ac:dyDescent="0.35">
      <c r="A480" s="135"/>
      <c r="B480" s="33"/>
      <c r="C480" s="36" t="s">
        <v>47</v>
      </c>
      <c r="D480" s="36">
        <v>60</v>
      </c>
      <c r="E480" s="36" t="s">
        <v>438</v>
      </c>
      <c r="F480" s="37" t="s">
        <v>205</v>
      </c>
      <c r="G480" s="33">
        <v>13.79</v>
      </c>
      <c r="H480" s="38">
        <v>13.2</v>
      </c>
      <c r="I480" s="81">
        <f t="shared" si="36"/>
        <v>13.2</v>
      </c>
      <c r="J480" s="144">
        <f>1+(MAX(Cena1)-I480)/(MAX(Cena1)-MIN(Cena1))*9</f>
        <v>5.3216542217116602</v>
      </c>
      <c r="K480" s="145">
        <f t="shared" si="33"/>
        <v>4.2573233773693282</v>
      </c>
      <c r="L480" s="145">
        <f>1+(D480-MIN(Otsr1))/(MAX(Otsr1)-MIN(Otsr1))*9</f>
        <v>9.8524590163934427</v>
      </c>
      <c r="M480" s="145">
        <f t="shared" si="34"/>
        <v>1.9704918032786887</v>
      </c>
      <c r="N480" s="145">
        <f t="shared" si="35"/>
        <v>6.2278151806480171</v>
      </c>
    </row>
    <row r="481" spans="1:127" s="55" customFormat="1" ht="19.5" thickBot="1" x14ac:dyDescent="0.35">
      <c r="A481" s="135"/>
      <c r="B481" s="33"/>
      <c r="C481" s="36" t="s">
        <v>50</v>
      </c>
      <c r="D481" s="36">
        <v>60</v>
      </c>
      <c r="E481" s="36" t="s">
        <v>502</v>
      </c>
      <c r="F481" s="37" t="s">
        <v>205</v>
      </c>
      <c r="G481" s="33">
        <v>13.1</v>
      </c>
      <c r="H481" s="38">
        <v>12.44</v>
      </c>
      <c r="I481" s="81">
        <f t="shared" si="36"/>
        <v>12.44</v>
      </c>
      <c r="J481" s="144">
        <f>1+(MAX(Cena1)-I481)/(MAX(Cena1)-MIN(Cena1))*9</f>
        <v>5.7145318782309023</v>
      </c>
      <c r="K481" s="145">
        <f t="shared" si="33"/>
        <v>4.5716255025847223</v>
      </c>
      <c r="L481" s="145">
        <f>1+(D481-MIN(Otsr1))/(MAX(Otsr1)-MIN(Otsr1))*9</f>
        <v>9.8524590163934427</v>
      </c>
      <c r="M481" s="145">
        <f t="shared" si="34"/>
        <v>1.9704918032786887</v>
      </c>
      <c r="N481" s="145">
        <f t="shared" si="35"/>
        <v>6.5421173058634112</v>
      </c>
    </row>
    <row r="482" spans="1:127" s="55" customFormat="1" ht="19.5" thickBot="1" x14ac:dyDescent="0.35">
      <c r="A482" s="135"/>
      <c r="B482" s="33"/>
      <c r="C482" s="36" t="s">
        <v>56</v>
      </c>
      <c r="D482" s="36">
        <v>60</v>
      </c>
      <c r="E482" s="36" t="s">
        <v>305</v>
      </c>
      <c r="F482" s="37" t="s">
        <v>205</v>
      </c>
      <c r="G482" s="33">
        <v>21.45</v>
      </c>
      <c r="H482" s="38">
        <v>20</v>
      </c>
      <c r="I482" s="81">
        <f t="shared" si="36"/>
        <v>20</v>
      </c>
      <c r="J482" s="144">
        <f>1+(MAX(Cena1)-I482)/(MAX(Cena1)-MIN(Cena1))*9</f>
        <v>1.8064330844342327</v>
      </c>
      <c r="K482" s="145">
        <f t="shared" si="33"/>
        <v>1.4451464675473862</v>
      </c>
      <c r="L482" s="145">
        <f>1+(D482-MIN(Otsr1))/(MAX(Otsr1)-MIN(Otsr1))*9</f>
        <v>9.8524590163934427</v>
      </c>
      <c r="M482" s="145">
        <f t="shared" si="34"/>
        <v>1.9704918032786887</v>
      </c>
      <c r="N482" s="145">
        <f t="shared" si="35"/>
        <v>3.4156382708260749</v>
      </c>
    </row>
    <row r="483" spans="1:127" s="60" customFormat="1" ht="19.5" thickBot="1" x14ac:dyDescent="0.35">
      <c r="A483" s="136"/>
      <c r="B483" s="56"/>
      <c r="C483" s="109" t="s">
        <v>57</v>
      </c>
      <c r="D483" s="109">
        <v>60</v>
      </c>
      <c r="E483" s="109" t="s">
        <v>613</v>
      </c>
      <c r="F483" s="110" t="s">
        <v>614</v>
      </c>
      <c r="G483" s="115">
        <v>55.48</v>
      </c>
      <c r="H483" s="111">
        <v>55.48</v>
      </c>
      <c r="I483" s="112">
        <f>H483/12.5</f>
        <v>4.4383999999999997</v>
      </c>
      <c r="J483" s="144">
        <f>1+(MAX(Cena1)-I483)/(MAX(Cena1)-MIN(Cena1))*9</f>
        <v>9.8509132682366474</v>
      </c>
      <c r="K483" s="145">
        <f t="shared" si="33"/>
        <v>7.8807306145893179</v>
      </c>
      <c r="L483" s="145">
        <f>1+(D483-MIN(Otsr1))/(MAX(Otsr1)-MIN(Otsr1))*9</f>
        <v>9.8524590163934427</v>
      </c>
      <c r="M483" s="145">
        <f t="shared" si="34"/>
        <v>1.9704918032786887</v>
      </c>
      <c r="N483" s="145">
        <f t="shared" si="35"/>
        <v>9.8512224178680068</v>
      </c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  <c r="DR483" s="55"/>
      <c r="DS483" s="55"/>
      <c r="DT483" s="55"/>
      <c r="DU483" s="55"/>
      <c r="DV483" s="55"/>
      <c r="DW483" s="55"/>
    </row>
    <row r="484" spans="1:127" s="54" customFormat="1" ht="19.5" thickBot="1" x14ac:dyDescent="0.35">
      <c r="A484" s="134">
        <v>64</v>
      </c>
      <c r="B484" s="50"/>
      <c r="C484" s="51" t="s">
        <v>32</v>
      </c>
      <c r="D484" s="51">
        <v>90</v>
      </c>
      <c r="E484" s="51" t="s">
        <v>202</v>
      </c>
      <c r="F484" s="52" t="s">
        <v>201</v>
      </c>
      <c r="G484" s="50">
        <v>45</v>
      </c>
      <c r="H484" s="53">
        <v>40</v>
      </c>
      <c r="I484" s="80">
        <f t="shared" si="36"/>
        <v>40</v>
      </c>
      <c r="J484" s="144">
        <f>1+(MAX(Cena1)-I484)/(MAX(Cena1)-MIN(Cena1))*9</f>
        <v>-8.5324526134405527</v>
      </c>
      <c r="K484" s="145">
        <f t="shared" si="33"/>
        <v>-6.8259620907524425</v>
      </c>
      <c r="L484" s="145">
        <f>1+(D484-MIN(Otsr1))/(MAX(Otsr1)-MIN(Otsr1))*9</f>
        <v>14.278688524590164</v>
      </c>
      <c r="M484" s="145">
        <f t="shared" si="34"/>
        <v>2.8557377049180328</v>
      </c>
      <c r="N484" s="145">
        <f t="shared" si="35"/>
        <v>-3.9702243858344097</v>
      </c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  <c r="DR484" s="55"/>
      <c r="DS484" s="55"/>
      <c r="DT484" s="55"/>
      <c r="DU484" s="55"/>
      <c r="DV484" s="55"/>
      <c r="DW484" s="55"/>
    </row>
    <row r="485" spans="1:127" s="60" customFormat="1" ht="19.5" thickBot="1" x14ac:dyDescent="0.35">
      <c r="A485" s="136"/>
      <c r="B485" s="56"/>
      <c r="C485" s="109" t="s">
        <v>34</v>
      </c>
      <c r="D485" s="109">
        <v>0</v>
      </c>
      <c r="E485" s="109" t="s">
        <v>213</v>
      </c>
      <c r="F485" s="110" t="s">
        <v>205</v>
      </c>
      <c r="G485" s="115">
        <v>12.51</v>
      </c>
      <c r="H485" s="111">
        <v>12.51</v>
      </c>
      <c r="I485" s="112">
        <f t="shared" si="36"/>
        <v>12.51</v>
      </c>
      <c r="J485" s="144">
        <f>1+(MAX(Cena1)-I485)/(MAX(Cena1)-MIN(Cena1))*9</f>
        <v>5.6783457782883398</v>
      </c>
      <c r="K485" s="145">
        <f t="shared" si="33"/>
        <v>4.5426766226306716</v>
      </c>
      <c r="L485" s="145">
        <f>1+(D485-MIN(Otsr1))/(MAX(Otsr1)-MIN(Otsr1))*9</f>
        <v>1</v>
      </c>
      <c r="M485" s="145">
        <f t="shared" si="34"/>
        <v>0.2</v>
      </c>
      <c r="N485" s="145">
        <f t="shared" si="35"/>
        <v>4.7426766226306718</v>
      </c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  <c r="DR485" s="55"/>
      <c r="DS485" s="55"/>
      <c r="DT485" s="55"/>
      <c r="DU485" s="55"/>
      <c r="DV485" s="55"/>
      <c r="DW485" s="55"/>
    </row>
    <row r="486" spans="1:127" s="54" customFormat="1" ht="38.25" thickBot="1" x14ac:dyDescent="0.35">
      <c r="A486" s="134">
        <v>65</v>
      </c>
      <c r="B486" s="50"/>
      <c r="C486" s="99" t="s">
        <v>52</v>
      </c>
      <c r="D486" s="99">
        <v>60</v>
      </c>
      <c r="E486" s="99" t="s">
        <v>516</v>
      </c>
      <c r="F486" s="100" t="s">
        <v>196</v>
      </c>
      <c r="G486" s="114">
        <v>2.2999999999999998</v>
      </c>
      <c r="H486" s="101">
        <v>2.1</v>
      </c>
      <c r="I486" s="102">
        <f t="shared" si="36"/>
        <v>2.1</v>
      </c>
      <c r="J486" s="144">
        <f>1+(MAX(Cena1)-I486)/(MAX(Cena1)-MIN(Cena1))*9</f>
        <v>11.059735784032165</v>
      </c>
      <c r="K486" s="145">
        <f t="shared" si="33"/>
        <v>8.8477886272257322</v>
      </c>
      <c r="L486" s="145">
        <f>1+(D486-MIN(Otsr1))/(MAX(Otsr1)-MIN(Otsr1))*9</f>
        <v>9.8524590163934427</v>
      </c>
      <c r="M486" s="145">
        <f t="shared" si="34"/>
        <v>1.9704918032786887</v>
      </c>
      <c r="N486" s="145">
        <f t="shared" si="35"/>
        <v>10.818280430504421</v>
      </c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  <c r="DR486" s="55"/>
      <c r="DS486" s="55"/>
      <c r="DT486" s="55"/>
      <c r="DU486" s="55"/>
      <c r="DV486" s="55"/>
      <c r="DW486" s="55"/>
    </row>
    <row r="487" spans="1:127" s="60" customFormat="1" ht="19.5" thickBot="1" x14ac:dyDescent="0.35">
      <c r="A487" s="136"/>
      <c r="B487" s="56"/>
      <c r="C487" s="57" t="s">
        <v>57</v>
      </c>
      <c r="D487" s="57">
        <v>60</v>
      </c>
      <c r="E487" s="57" t="s">
        <v>615</v>
      </c>
      <c r="F487" s="58" t="s">
        <v>196</v>
      </c>
      <c r="G487" s="56">
        <v>5</v>
      </c>
      <c r="H487" s="59">
        <v>5</v>
      </c>
      <c r="I487" s="82">
        <f t="shared" si="36"/>
        <v>5</v>
      </c>
      <c r="J487" s="144">
        <f>1+(MAX(Cena1)-I487)/(MAX(Cena1)-MIN(Cena1))*9</f>
        <v>9.5605973578403223</v>
      </c>
      <c r="K487" s="145">
        <f t="shared" si="33"/>
        <v>7.648477886272258</v>
      </c>
      <c r="L487" s="145">
        <f>1+(D487-MIN(Otsr1))/(MAX(Otsr1)-MIN(Otsr1))*9</f>
        <v>9.8524590163934427</v>
      </c>
      <c r="M487" s="145">
        <f t="shared" si="34"/>
        <v>1.9704918032786887</v>
      </c>
      <c r="N487" s="145">
        <f t="shared" si="35"/>
        <v>9.618969689550946</v>
      </c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  <c r="DR487" s="55"/>
      <c r="DS487" s="55"/>
      <c r="DT487" s="55"/>
      <c r="DU487" s="55"/>
      <c r="DV487" s="55"/>
      <c r="DW487" s="55"/>
    </row>
    <row r="488" spans="1:127" s="54" customFormat="1" ht="19.5" thickBot="1" x14ac:dyDescent="0.35">
      <c r="A488" s="134">
        <v>66</v>
      </c>
      <c r="B488" s="50"/>
      <c r="C488" s="99" t="s">
        <v>32</v>
      </c>
      <c r="D488" s="99">
        <v>90</v>
      </c>
      <c r="E488" s="99" t="s">
        <v>203</v>
      </c>
      <c r="F488" s="100" t="s">
        <v>201</v>
      </c>
      <c r="G488" s="114">
        <v>59</v>
      </c>
      <c r="H488" s="101">
        <v>55</v>
      </c>
      <c r="I488" s="102">
        <f>H488/10</f>
        <v>5.5</v>
      </c>
      <c r="J488" s="144">
        <f>1+(MAX(Cena1)-I488)/(MAX(Cena1)-MIN(Cena1))*9</f>
        <v>9.3021252153934526</v>
      </c>
      <c r="K488" s="145">
        <f t="shared" si="33"/>
        <v>7.4417001723147624</v>
      </c>
      <c r="L488" s="145">
        <f>1+(D488-MIN(Otsr1))/(MAX(Otsr1)-MIN(Otsr1))*9</f>
        <v>14.278688524590164</v>
      </c>
      <c r="M488" s="145">
        <f t="shared" si="34"/>
        <v>2.8557377049180328</v>
      </c>
      <c r="N488" s="145">
        <f t="shared" si="35"/>
        <v>10.297437877232795</v>
      </c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  <c r="DR488" s="55"/>
      <c r="DS488" s="55"/>
      <c r="DT488" s="55"/>
      <c r="DU488" s="55"/>
      <c r="DV488" s="55"/>
      <c r="DW488" s="55"/>
    </row>
    <row r="489" spans="1:127" s="55" customFormat="1" ht="19.5" thickBot="1" x14ac:dyDescent="0.35">
      <c r="A489" s="135"/>
      <c r="B489" s="33"/>
      <c r="C489" s="36" t="s">
        <v>46</v>
      </c>
      <c r="D489" s="36">
        <v>60</v>
      </c>
      <c r="E489" s="36" t="s">
        <v>413</v>
      </c>
      <c r="F489" s="37" t="s">
        <v>196</v>
      </c>
      <c r="G489" s="33">
        <v>8.98</v>
      </c>
      <c r="H489" s="38">
        <v>8.98</v>
      </c>
      <c r="I489" s="81">
        <f t="shared" si="36"/>
        <v>8.98</v>
      </c>
      <c r="J489" s="144">
        <f>1+(MAX(Cena1)-I489)/(MAX(Cena1)-MIN(Cena1))*9</f>
        <v>7.5031591039632399</v>
      </c>
      <c r="K489" s="145">
        <f t="shared" si="33"/>
        <v>6.0025272831705925</v>
      </c>
      <c r="L489" s="145">
        <f>1+(D489-MIN(Otsr1))/(MAX(Otsr1)-MIN(Otsr1))*9</f>
        <v>9.8524590163934427</v>
      </c>
      <c r="M489" s="145">
        <f t="shared" si="34"/>
        <v>1.9704918032786887</v>
      </c>
      <c r="N489" s="145">
        <f t="shared" si="35"/>
        <v>7.9730190864492814</v>
      </c>
    </row>
    <row r="490" spans="1:127" s="55" customFormat="1" ht="19.5" thickBot="1" x14ac:dyDescent="0.35">
      <c r="A490" s="135"/>
      <c r="B490" s="33"/>
      <c r="C490" s="36" t="s">
        <v>47</v>
      </c>
      <c r="D490" s="36">
        <v>60</v>
      </c>
      <c r="E490" s="36" t="s">
        <v>439</v>
      </c>
      <c r="F490" s="37" t="s">
        <v>196</v>
      </c>
      <c r="G490" s="33">
        <v>8.14</v>
      </c>
      <c r="H490" s="38">
        <v>7.9</v>
      </c>
      <c r="I490" s="81">
        <f t="shared" si="36"/>
        <v>7.9</v>
      </c>
      <c r="J490" s="144">
        <f>1+(MAX(Cena1)-I490)/(MAX(Cena1)-MIN(Cena1))*9</f>
        <v>8.0614589316484793</v>
      </c>
      <c r="K490" s="145">
        <f t="shared" si="33"/>
        <v>6.4491671453187838</v>
      </c>
      <c r="L490" s="145">
        <f>1+(D490-MIN(Otsr1))/(MAX(Otsr1)-MIN(Otsr1))*9</f>
        <v>9.8524590163934427</v>
      </c>
      <c r="M490" s="145">
        <f t="shared" si="34"/>
        <v>1.9704918032786887</v>
      </c>
      <c r="N490" s="145">
        <f t="shared" si="35"/>
        <v>8.4196589485974727</v>
      </c>
    </row>
    <row r="491" spans="1:127" s="55" customFormat="1" ht="19.5" thickBot="1" x14ac:dyDescent="0.35">
      <c r="A491" s="135"/>
      <c r="B491" s="33"/>
      <c r="C491" s="36" t="s">
        <v>50</v>
      </c>
      <c r="D491" s="36">
        <v>60</v>
      </c>
      <c r="E491" s="36" t="s">
        <v>439</v>
      </c>
      <c r="F491" s="37" t="s">
        <v>196</v>
      </c>
      <c r="G491" s="33">
        <v>9.18</v>
      </c>
      <c r="H491" s="38">
        <v>9.18</v>
      </c>
      <c r="I491" s="81">
        <f t="shared" si="36"/>
        <v>9.18</v>
      </c>
      <c r="J491" s="144">
        <f>1+(MAX(Cena1)-I491)/(MAX(Cena1)-MIN(Cena1))*9</f>
        <v>7.3997702469844926</v>
      </c>
      <c r="K491" s="145">
        <f t="shared" si="33"/>
        <v>5.9198161975875943</v>
      </c>
      <c r="L491" s="145">
        <f>1+(D491-MIN(Otsr1))/(MAX(Otsr1)-MIN(Otsr1))*9</f>
        <v>9.8524590163934427</v>
      </c>
      <c r="M491" s="145">
        <f t="shared" si="34"/>
        <v>1.9704918032786887</v>
      </c>
      <c r="N491" s="145">
        <f t="shared" si="35"/>
        <v>7.8903080008662831</v>
      </c>
    </row>
    <row r="492" spans="1:127" s="55" customFormat="1" ht="38.25" thickBot="1" x14ac:dyDescent="0.35">
      <c r="A492" s="135"/>
      <c r="B492" s="33"/>
      <c r="C492" s="36" t="s">
        <v>52</v>
      </c>
      <c r="D492" s="36">
        <v>60</v>
      </c>
      <c r="E492" s="36" t="s">
        <v>439</v>
      </c>
      <c r="F492" s="37" t="s">
        <v>196</v>
      </c>
      <c r="G492" s="33">
        <v>7</v>
      </c>
      <c r="H492" s="38"/>
      <c r="I492" s="81">
        <v>7</v>
      </c>
      <c r="J492" s="144">
        <f>1+(MAX(Cena1)-I492)/(MAX(Cena1)-MIN(Cena1))*9</f>
        <v>8.5267087880528436</v>
      </c>
      <c r="K492" s="145">
        <f t="shared" si="33"/>
        <v>6.8213670304422749</v>
      </c>
      <c r="L492" s="145">
        <f>1+(D492-MIN(Otsr1))/(MAX(Otsr1)-MIN(Otsr1))*9</f>
        <v>9.8524590163934427</v>
      </c>
      <c r="M492" s="145">
        <f t="shared" si="34"/>
        <v>1.9704918032786887</v>
      </c>
      <c r="N492" s="145">
        <f t="shared" si="35"/>
        <v>8.7918588337209638</v>
      </c>
    </row>
    <row r="493" spans="1:127" s="55" customFormat="1" ht="19.5" thickBot="1" x14ac:dyDescent="0.35">
      <c r="A493" s="135"/>
      <c r="B493" s="33"/>
      <c r="C493" s="36" t="s">
        <v>57</v>
      </c>
      <c r="D493" s="36">
        <v>60</v>
      </c>
      <c r="E493" s="36" t="s">
        <v>616</v>
      </c>
      <c r="F493" s="37" t="s">
        <v>196</v>
      </c>
      <c r="G493" s="33">
        <v>9</v>
      </c>
      <c r="H493" s="38">
        <v>9</v>
      </c>
      <c r="I493" s="81">
        <f t="shared" si="36"/>
        <v>9</v>
      </c>
      <c r="J493" s="144">
        <f>1+(MAX(Cena1)-I493)/(MAX(Cena1)-MIN(Cena1))*9</f>
        <v>7.4928202182653658</v>
      </c>
      <c r="K493" s="145">
        <f t="shared" si="33"/>
        <v>5.9942561746122927</v>
      </c>
      <c r="L493" s="145">
        <f>1+(D493-MIN(Otsr1))/(MAX(Otsr1)-MIN(Otsr1))*9</f>
        <v>9.8524590163934427</v>
      </c>
      <c r="M493" s="145">
        <f t="shared" si="34"/>
        <v>1.9704918032786887</v>
      </c>
      <c r="N493" s="145">
        <f t="shared" si="35"/>
        <v>7.9647479778909815</v>
      </c>
    </row>
    <row r="494" spans="1:127" s="60" customFormat="1" ht="19.5" thickBot="1" x14ac:dyDescent="0.35">
      <c r="A494" s="136"/>
      <c r="B494" s="56"/>
      <c r="C494" s="57" t="s">
        <v>60</v>
      </c>
      <c r="D494" s="57">
        <v>60</v>
      </c>
      <c r="E494" s="57" t="s">
        <v>645</v>
      </c>
      <c r="F494" s="58" t="s">
        <v>196</v>
      </c>
      <c r="G494" s="56">
        <v>12.5</v>
      </c>
      <c r="H494" s="59"/>
      <c r="I494" s="82">
        <v>12.5</v>
      </c>
      <c r="J494" s="144">
        <f>1+(MAX(Cena1)-I494)/(MAX(Cena1)-MIN(Cena1))*9</f>
        <v>5.6835152211372773</v>
      </c>
      <c r="K494" s="145">
        <f t="shared" si="33"/>
        <v>4.546812176909822</v>
      </c>
      <c r="L494" s="145">
        <f>1+(D494-MIN(Otsr1))/(MAX(Otsr1)-MIN(Otsr1))*9</f>
        <v>9.8524590163934427</v>
      </c>
      <c r="M494" s="145">
        <f t="shared" si="34"/>
        <v>1.9704918032786887</v>
      </c>
      <c r="N494" s="145">
        <f t="shared" si="35"/>
        <v>6.5173039801885109</v>
      </c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  <c r="DR494" s="55"/>
      <c r="DS494" s="55"/>
      <c r="DT494" s="55"/>
      <c r="DU494" s="55"/>
      <c r="DV494" s="55"/>
      <c r="DW494" s="55"/>
    </row>
    <row r="495" spans="1:127" s="65" customFormat="1" ht="19.5" thickBot="1" x14ac:dyDescent="0.35">
      <c r="A495" s="96">
        <v>67</v>
      </c>
      <c r="B495" s="61"/>
      <c r="C495" s="62" t="s">
        <v>45</v>
      </c>
      <c r="D495" s="62">
        <v>30</v>
      </c>
      <c r="E495" s="62" t="s">
        <v>377</v>
      </c>
      <c r="F495" s="63" t="s">
        <v>205</v>
      </c>
      <c r="G495" s="61">
        <v>66</v>
      </c>
      <c r="H495" s="64">
        <v>65</v>
      </c>
      <c r="I495" s="83">
        <f t="shared" si="36"/>
        <v>65</v>
      </c>
      <c r="J495" s="144">
        <f>1+(MAX(Cena1)-I495)/(MAX(Cena1)-MIN(Cena1))*9</f>
        <v>-21.456059735784034</v>
      </c>
      <c r="K495" s="145">
        <f t="shared" si="33"/>
        <v>-17.164847788627227</v>
      </c>
      <c r="L495" s="145">
        <f>1+(D495-MIN(Otsr1))/(MAX(Otsr1)-MIN(Otsr1))*9</f>
        <v>5.4262295081967213</v>
      </c>
      <c r="M495" s="145">
        <f t="shared" si="34"/>
        <v>1.0852459016393443</v>
      </c>
      <c r="N495" s="145">
        <f t="shared" si="35"/>
        <v>-16.079601886987884</v>
      </c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  <c r="DR495" s="55"/>
      <c r="DS495" s="55"/>
      <c r="DT495" s="55"/>
      <c r="DU495" s="55"/>
      <c r="DV495" s="55"/>
      <c r="DW495" s="55"/>
    </row>
    <row r="496" spans="1:127" s="54" customFormat="1" ht="19.5" thickBot="1" x14ac:dyDescent="0.35">
      <c r="A496" s="134">
        <v>68</v>
      </c>
      <c r="B496" s="50"/>
      <c r="C496" s="51" t="s">
        <v>45</v>
      </c>
      <c r="D496" s="51">
        <v>30</v>
      </c>
      <c r="E496" s="51" t="s">
        <v>378</v>
      </c>
      <c r="F496" s="52" t="s">
        <v>201</v>
      </c>
      <c r="G496" s="50">
        <v>55</v>
      </c>
      <c r="H496" s="53">
        <v>50</v>
      </c>
      <c r="I496" s="80">
        <f t="shared" si="36"/>
        <v>50</v>
      </c>
      <c r="J496" s="144">
        <f>1+(MAX(Cena1)-I496)/(MAX(Cena1)-MIN(Cena1))*9</f>
        <v>-13.701895462377948</v>
      </c>
      <c r="K496" s="145">
        <f t="shared" si="33"/>
        <v>-10.961516369902359</v>
      </c>
      <c r="L496" s="145">
        <f>1+(D496-MIN(Otsr1))/(MAX(Otsr1)-MIN(Otsr1))*9</f>
        <v>5.4262295081967213</v>
      </c>
      <c r="M496" s="145">
        <f t="shared" si="34"/>
        <v>1.0852459016393443</v>
      </c>
      <c r="N496" s="145">
        <f t="shared" si="35"/>
        <v>-9.876270468263014</v>
      </c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  <c r="DR496" s="55"/>
      <c r="DS496" s="55"/>
      <c r="DT496" s="55"/>
      <c r="DU496" s="55"/>
      <c r="DV496" s="55"/>
      <c r="DW496" s="55"/>
    </row>
    <row r="497" spans="1:127" s="55" customFormat="1" ht="19.5" thickBot="1" x14ac:dyDescent="0.35">
      <c r="A497" s="135"/>
      <c r="B497" s="33"/>
      <c r="C497" s="36" t="s">
        <v>19</v>
      </c>
      <c r="D497" s="36">
        <v>60</v>
      </c>
      <c r="E497" s="36" t="s">
        <v>389</v>
      </c>
      <c r="F497" s="37" t="s">
        <v>201</v>
      </c>
      <c r="G497" s="33">
        <v>60.95</v>
      </c>
      <c r="H497" s="38">
        <v>31.78</v>
      </c>
      <c r="I497" s="81">
        <f t="shared" si="36"/>
        <v>31.78</v>
      </c>
      <c r="J497" s="144">
        <f>1+(MAX(Cena1)-I497)/(MAX(Cena1)-MIN(Cena1))*9</f>
        <v>-4.2831705916140175</v>
      </c>
      <c r="K497" s="145">
        <f t="shared" si="33"/>
        <v>-3.4265364732912142</v>
      </c>
      <c r="L497" s="145">
        <f>1+(D497-MIN(Otsr1))/(MAX(Otsr1)-MIN(Otsr1))*9</f>
        <v>9.8524590163934427</v>
      </c>
      <c r="M497" s="145">
        <f t="shared" si="34"/>
        <v>1.9704918032786887</v>
      </c>
      <c r="N497" s="145">
        <f t="shared" si="35"/>
        <v>-1.4560446700125256</v>
      </c>
    </row>
    <row r="498" spans="1:127" s="55" customFormat="1" ht="19.5" thickBot="1" x14ac:dyDescent="0.35">
      <c r="A498" s="135"/>
      <c r="B498" s="33"/>
      <c r="C498" s="103" t="s">
        <v>19</v>
      </c>
      <c r="D498" s="103">
        <v>60</v>
      </c>
      <c r="E498" s="103" t="s">
        <v>647</v>
      </c>
      <c r="F498" s="104" t="s">
        <v>205</v>
      </c>
      <c r="G498" s="105">
        <v>29.5</v>
      </c>
      <c r="H498" s="105">
        <v>29.5</v>
      </c>
      <c r="I498" s="106">
        <f t="shared" si="36"/>
        <v>29.5</v>
      </c>
      <c r="J498" s="144">
        <f>1+(MAX(Cena1)-I498)/(MAX(Cena1)-MIN(Cena1))*9</f>
        <v>-3.1045376220562906</v>
      </c>
      <c r="K498" s="145">
        <f t="shared" si="33"/>
        <v>-2.4836300976450327</v>
      </c>
      <c r="L498" s="145">
        <f>1+(D498-MIN(Otsr1))/(MAX(Otsr1)-MIN(Otsr1))*9</f>
        <v>9.8524590163934427</v>
      </c>
      <c r="M498" s="145">
        <f t="shared" si="34"/>
        <v>1.9704918032786887</v>
      </c>
      <c r="N498" s="145">
        <f t="shared" si="35"/>
        <v>-0.51313829436634406</v>
      </c>
    </row>
    <row r="499" spans="1:127" s="55" customFormat="1" ht="19.5" thickBot="1" x14ac:dyDescent="0.35">
      <c r="A499" s="135"/>
      <c r="B499" s="33"/>
      <c r="C499" s="36" t="s">
        <v>53</v>
      </c>
      <c r="D499" s="36">
        <v>60</v>
      </c>
      <c r="E499" s="36" t="s">
        <v>565</v>
      </c>
      <c r="F499" s="37" t="s">
        <v>201</v>
      </c>
      <c r="G499" s="33">
        <v>53</v>
      </c>
      <c r="H499" s="38"/>
      <c r="I499" s="81">
        <v>53</v>
      </c>
      <c r="J499" s="144">
        <f>1+(MAX(Cena1)-I499)/(MAX(Cena1)-MIN(Cena1))*9</f>
        <v>-15.252728317059166</v>
      </c>
      <c r="K499" s="145">
        <f t="shared" si="33"/>
        <v>-12.202182653647334</v>
      </c>
      <c r="L499" s="145">
        <f>1+(D499-MIN(Otsr1))/(MAX(Otsr1)-MIN(Otsr1))*9</f>
        <v>9.8524590163934427</v>
      </c>
      <c r="M499" s="145">
        <f t="shared" si="34"/>
        <v>1.9704918032786887</v>
      </c>
      <c r="N499" s="145">
        <f t="shared" si="35"/>
        <v>-10.231690850368645</v>
      </c>
    </row>
    <row r="500" spans="1:127" s="55" customFormat="1" ht="19.5" thickBot="1" x14ac:dyDescent="0.35">
      <c r="A500" s="135"/>
      <c r="B500" s="33"/>
      <c r="C500" s="36" t="s">
        <v>54</v>
      </c>
      <c r="D500" s="36">
        <v>60</v>
      </c>
      <c r="E500" s="36" t="s">
        <v>575</v>
      </c>
      <c r="F500" s="37" t="s">
        <v>201</v>
      </c>
      <c r="G500" s="33">
        <v>52</v>
      </c>
      <c r="H500" s="38"/>
      <c r="I500" s="81">
        <v>52</v>
      </c>
      <c r="J500" s="144">
        <f>1+(MAX(Cena1)-I500)/(MAX(Cena1)-MIN(Cena1))*9</f>
        <v>-14.735784032165427</v>
      </c>
      <c r="K500" s="145">
        <f t="shared" si="33"/>
        <v>-11.788627225732341</v>
      </c>
      <c r="L500" s="145">
        <f>1+(D500-MIN(Otsr1))/(MAX(Otsr1)-MIN(Otsr1))*9</f>
        <v>9.8524590163934427</v>
      </c>
      <c r="M500" s="145">
        <f t="shared" si="34"/>
        <v>1.9704918032786887</v>
      </c>
      <c r="N500" s="145">
        <f t="shared" si="35"/>
        <v>-9.8181354224536523</v>
      </c>
    </row>
    <row r="501" spans="1:127" s="55" customFormat="1" ht="19.5" thickBot="1" x14ac:dyDescent="0.35">
      <c r="A501" s="135"/>
      <c r="B501" s="33"/>
      <c r="C501" s="36" t="s">
        <v>58</v>
      </c>
      <c r="D501" s="36">
        <v>60</v>
      </c>
      <c r="E501" s="36" t="s">
        <v>565</v>
      </c>
      <c r="F501" s="37" t="s">
        <v>201</v>
      </c>
      <c r="G501" s="33">
        <v>50</v>
      </c>
      <c r="H501" s="38">
        <v>50</v>
      </c>
      <c r="I501" s="81">
        <f t="shared" si="36"/>
        <v>50</v>
      </c>
      <c r="J501" s="144">
        <f>1+(MAX(Cena1)-I501)/(MAX(Cena1)-MIN(Cena1))*9</f>
        <v>-13.701895462377948</v>
      </c>
      <c r="K501" s="145">
        <f t="shared" si="33"/>
        <v>-10.961516369902359</v>
      </c>
      <c r="L501" s="145">
        <f>1+(D501-MIN(Otsr1))/(MAX(Otsr1)-MIN(Otsr1))*9</f>
        <v>9.8524590163934427</v>
      </c>
      <c r="M501" s="145">
        <f t="shared" si="34"/>
        <v>1.9704918032786887</v>
      </c>
      <c r="N501" s="145">
        <f t="shared" si="35"/>
        <v>-8.9910245666236701</v>
      </c>
    </row>
    <row r="502" spans="1:127" s="60" customFormat="1" ht="19.5" thickBot="1" x14ac:dyDescent="0.35">
      <c r="A502" s="136"/>
      <c r="B502" s="56"/>
      <c r="C502" s="57" t="s">
        <v>61</v>
      </c>
      <c r="D502" s="57">
        <v>60</v>
      </c>
      <c r="E502" s="57" t="s">
        <v>565</v>
      </c>
      <c r="F502" s="58" t="s">
        <v>201</v>
      </c>
      <c r="G502" s="56">
        <v>43</v>
      </c>
      <c r="H502" s="59"/>
      <c r="I502" s="82">
        <v>43</v>
      </c>
      <c r="J502" s="144">
        <f>1+(MAX(Cena1)-I502)/(MAX(Cena1)-MIN(Cena1))*9</f>
        <v>-10.083285468121773</v>
      </c>
      <c r="K502" s="145">
        <f t="shared" si="33"/>
        <v>-8.0666283744974177</v>
      </c>
      <c r="L502" s="145">
        <f>1+(D502-MIN(Otsr1))/(MAX(Otsr1)-MIN(Otsr1))*9</f>
        <v>9.8524590163934427</v>
      </c>
      <c r="M502" s="145">
        <f t="shared" si="34"/>
        <v>1.9704918032786887</v>
      </c>
      <c r="N502" s="145">
        <f t="shared" si="35"/>
        <v>-6.0961365712187288</v>
      </c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  <c r="DR502" s="55"/>
      <c r="DS502" s="55"/>
      <c r="DT502" s="55"/>
      <c r="DU502" s="55"/>
      <c r="DV502" s="55"/>
      <c r="DW502" s="55"/>
    </row>
    <row r="503" spans="1:127" s="54" customFormat="1" ht="19.5" thickBot="1" x14ac:dyDescent="0.35">
      <c r="A503" s="134">
        <v>69</v>
      </c>
      <c r="B503" s="50"/>
      <c r="C503" s="51" t="s">
        <v>18</v>
      </c>
      <c r="D503" s="51">
        <v>60</v>
      </c>
      <c r="E503" s="51" t="s">
        <v>306</v>
      </c>
      <c r="F503" s="52" t="s">
        <v>196</v>
      </c>
      <c r="G503" s="50">
        <v>35</v>
      </c>
      <c r="H503" s="53"/>
      <c r="I503" s="80">
        <f>G503*10</f>
        <v>350</v>
      </c>
      <c r="J503" s="144">
        <f>1+(MAX(Cena1)-I503)/(MAX(Cena1)-MIN(Cena1))*9</f>
        <v>-168.78518093049976</v>
      </c>
      <c r="K503" s="145">
        <f t="shared" si="33"/>
        <v>-135.02814474439981</v>
      </c>
      <c r="L503" s="145">
        <f>1+(D503-MIN(Otsr1))/(MAX(Otsr1)-MIN(Otsr1))*9</f>
        <v>9.8524590163934427</v>
      </c>
      <c r="M503" s="145">
        <f t="shared" si="34"/>
        <v>1.9704918032786887</v>
      </c>
      <c r="N503" s="145">
        <f t="shared" si="35"/>
        <v>-133.05765294112112</v>
      </c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  <c r="DR503" s="55"/>
      <c r="DS503" s="55"/>
      <c r="DT503" s="55"/>
      <c r="DU503" s="55"/>
      <c r="DV503" s="55"/>
      <c r="DW503" s="55"/>
    </row>
    <row r="504" spans="1:127" s="55" customFormat="1" ht="19.5" thickBot="1" x14ac:dyDescent="0.35">
      <c r="A504" s="135"/>
      <c r="B504" s="33"/>
      <c r="C504" s="36" t="s">
        <v>45</v>
      </c>
      <c r="D504" s="43">
        <v>30</v>
      </c>
      <c r="E504" s="69" t="s">
        <v>377</v>
      </c>
      <c r="F504" s="55" t="s">
        <v>205</v>
      </c>
      <c r="G504" s="33">
        <v>66</v>
      </c>
      <c r="H504" s="38"/>
      <c r="I504" s="81">
        <v>66</v>
      </c>
      <c r="J504" s="144">
        <f>1+(MAX(Cena1)-I504)/(MAX(Cena1)-MIN(Cena1))*9</f>
        <v>-21.973004020677777</v>
      </c>
      <c r="K504" s="145">
        <f t="shared" si="33"/>
        <v>-17.578403216542224</v>
      </c>
      <c r="L504" s="145">
        <f>1+(D504-MIN(Otsr1))/(MAX(Otsr1)-MIN(Otsr1))*9</f>
        <v>5.4262295081967213</v>
      </c>
      <c r="M504" s="145">
        <f t="shared" si="34"/>
        <v>1.0852459016393443</v>
      </c>
      <c r="N504" s="145">
        <f t="shared" si="35"/>
        <v>-16.493157314902881</v>
      </c>
    </row>
    <row r="505" spans="1:127" s="55" customFormat="1" ht="19.5" thickBot="1" x14ac:dyDescent="0.35">
      <c r="A505" s="135"/>
      <c r="B505" s="33"/>
      <c r="C505" s="36" t="s">
        <v>19</v>
      </c>
      <c r="D505" s="36">
        <v>60</v>
      </c>
      <c r="E505" s="36" t="s">
        <v>647</v>
      </c>
      <c r="F505" s="37" t="s">
        <v>205</v>
      </c>
      <c r="G505" s="38">
        <v>29.5</v>
      </c>
      <c r="H505" s="38">
        <v>29.5</v>
      </c>
      <c r="I505" s="81">
        <f t="shared" si="36"/>
        <v>29.5</v>
      </c>
      <c r="J505" s="144">
        <f>1+(MAX(Cena1)-I505)/(MAX(Cena1)-MIN(Cena1))*9</f>
        <v>-3.1045376220562906</v>
      </c>
      <c r="K505" s="145">
        <f t="shared" si="33"/>
        <v>-2.4836300976450327</v>
      </c>
      <c r="L505" s="145">
        <f>1+(D505-MIN(Otsr1))/(MAX(Otsr1)-MIN(Otsr1))*9</f>
        <v>9.8524590163934427</v>
      </c>
      <c r="M505" s="145">
        <f t="shared" si="34"/>
        <v>1.9704918032786887</v>
      </c>
      <c r="N505" s="145">
        <f t="shared" si="35"/>
        <v>-0.51313829436634406</v>
      </c>
    </row>
    <row r="506" spans="1:127" s="55" customFormat="1" ht="19.5" thickBot="1" x14ac:dyDescent="0.35">
      <c r="A506" s="135"/>
      <c r="B506" s="33"/>
      <c r="C506" s="36" t="s">
        <v>53</v>
      </c>
      <c r="D506" s="36">
        <v>60</v>
      </c>
      <c r="E506" s="36" t="s">
        <v>573</v>
      </c>
      <c r="F506" s="37" t="s">
        <v>205</v>
      </c>
      <c r="G506" s="33">
        <v>33</v>
      </c>
      <c r="H506" s="38"/>
      <c r="I506" s="81">
        <v>33</v>
      </c>
      <c r="J506" s="144">
        <f>1+(MAX(Cena1)-I506)/(MAX(Cena1)-MIN(Cena1))*9</f>
        <v>-4.9138426191843783</v>
      </c>
      <c r="K506" s="145">
        <f t="shared" si="33"/>
        <v>-3.931074095347503</v>
      </c>
      <c r="L506" s="145">
        <f>1+(D506-MIN(Otsr1))/(MAX(Otsr1)-MIN(Otsr1))*9</f>
        <v>9.8524590163934427</v>
      </c>
      <c r="M506" s="145">
        <f t="shared" si="34"/>
        <v>1.9704918032786887</v>
      </c>
      <c r="N506" s="145">
        <f t="shared" si="35"/>
        <v>-1.9605822920688143</v>
      </c>
    </row>
    <row r="507" spans="1:127" s="55" customFormat="1" ht="19.5" thickBot="1" x14ac:dyDescent="0.35">
      <c r="A507" s="135"/>
      <c r="B507" s="33"/>
      <c r="C507" s="36" t="s">
        <v>54</v>
      </c>
      <c r="D507" s="36">
        <v>60</v>
      </c>
      <c r="E507" s="36" t="s">
        <v>576</v>
      </c>
      <c r="F507" s="37" t="s">
        <v>205</v>
      </c>
      <c r="G507" s="33">
        <v>32</v>
      </c>
      <c r="H507" s="38"/>
      <c r="I507" s="81">
        <v>32</v>
      </c>
      <c r="J507" s="144">
        <f>1+(MAX(Cena1)-I507)/(MAX(Cena1)-MIN(Cena1))*9</f>
        <v>-4.3968983342906389</v>
      </c>
      <c r="K507" s="145">
        <f t="shared" si="33"/>
        <v>-3.5175186674325114</v>
      </c>
      <c r="L507" s="145">
        <f>1+(D507-MIN(Otsr1))/(MAX(Otsr1)-MIN(Otsr1))*9</f>
        <v>9.8524590163934427</v>
      </c>
      <c r="M507" s="145">
        <f t="shared" si="34"/>
        <v>1.9704918032786887</v>
      </c>
      <c r="N507" s="145">
        <f t="shared" si="35"/>
        <v>-1.5470268641538227</v>
      </c>
    </row>
    <row r="508" spans="1:127" s="60" customFormat="1" ht="19.5" thickBot="1" x14ac:dyDescent="0.35">
      <c r="A508" s="136"/>
      <c r="B508" s="56"/>
      <c r="C508" s="109" t="s">
        <v>61</v>
      </c>
      <c r="D508" s="109">
        <v>60</v>
      </c>
      <c r="E508" s="109" t="s">
        <v>576</v>
      </c>
      <c r="F508" s="110" t="s">
        <v>205</v>
      </c>
      <c r="G508" s="115">
        <v>25</v>
      </c>
      <c r="H508" s="111"/>
      <c r="I508" s="112">
        <v>25</v>
      </c>
      <c r="J508" s="144">
        <f>1+(MAX(Cena1)-I508)/(MAX(Cena1)-MIN(Cena1))*9</f>
        <v>-0.77828834003446401</v>
      </c>
      <c r="K508" s="145">
        <f t="shared" si="33"/>
        <v>-0.62263067202757127</v>
      </c>
      <c r="L508" s="145">
        <f>1+(D508-MIN(Otsr1))/(MAX(Otsr1)-MIN(Otsr1))*9</f>
        <v>9.8524590163934427</v>
      </c>
      <c r="M508" s="145">
        <f t="shared" si="34"/>
        <v>1.9704918032786887</v>
      </c>
      <c r="N508" s="145">
        <f t="shared" si="35"/>
        <v>1.3478611312511175</v>
      </c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  <c r="DR508" s="55"/>
      <c r="DS508" s="55"/>
      <c r="DT508" s="55"/>
      <c r="DU508" s="55"/>
      <c r="DV508" s="55"/>
      <c r="DW508" s="55"/>
    </row>
    <row r="509" spans="1:127" s="54" customFormat="1" ht="19.5" thickBot="1" x14ac:dyDescent="0.35">
      <c r="A509" s="134">
        <v>70</v>
      </c>
      <c r="B509" s="50"/>
      <c r="C509" s="51" t="s">
        <v>34</v>
      </c>
      <c r="D509" s="51">
        <v>0</v>
      </c>
      <c r="E509" s="51" t="s">
        <v>664</v>
      </c>
      <c r="F509" s="37" t="s">
        <v>196</v>
      </c>
      <c r="G509" s="68">
        <v>45.61</v>
      </c>
      <c r="H509" s="53"/>
      <c r="I509" s="80">
        <v>45.61</v>
      </c>
      <c r="J509" s="144">
        <f>1+(MAX(Cena1)-I509)/(MAX(Cena1)-MIN(Cena1))*9</f>
        <v>-11.432510051694432</v>
      </c>
      <c r="K509" s="145">
        <f t="shared" si="33"/>
        <v>-9.1460080413555467</v>
      </c>
      <c r="L509" s="145">
        <f>1+(D509-MIN(Otsr1))/(MAX(Otsr1)-MIN(Otsr1))*9</f>
        <v>1</v>
      </c>
      <c r="M509" s="145">
        <f t="shared" si="34"/>
        <v>0.2</v>
      </c>
      <c r="N509" s="145">
        <f t="shared" si="35"/>
        <v>-8.9460080413555474</v>
      </c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  <c r="DR509" s="55"/>
      <c r="DS509" s="55"/>
      <c r="DT509" s="55"/>
      <c r="DU509" s="55"/>
      <c r="DV509" s="55"/>
      <c r="DW509" s="55"/>
    </row>
    <row r="510" spans="1:127" s="55" customFormat="1" ht="19.5" thickBot="1" x14ac:dyDescent="0.35">
      <c r="A510" s="135"/>
      <c r="B510" s="70"/>
      <c r="C510" s="51" t="s">
        <v>34</v>
      </c>
      <c r="D510" s="51">
        <v>0</v>
      </c>
      <c r="E510" s="71" t="s">
        <v>665</v>
      </c>
      <c r="F510" s="37" t="s">
        <v>196</v>
      </c>
      <c r="G510" s="72">
        <v>114.1</v>
      </c>
      <c r="H510" s="73"/>
      <c r="I510" s="84">
        <v>114.1</v>
      </c>
      <c r="J510" s="144">
        <f>1+(MAX(Cena1)-I510)/(MAX(Cena1)-MIN(Cena1))*9</f>
        <v>-46.838024124066635</v>
      </c>
      <c r="K510" s="145">
        <f t="shared" si="33"/>
        <v>-37.470419299253308</v>
      </c>
      <c r="L510" s="145">
        <f>1+(D510-MIN(Otsr1))/(MAX(Otsr1)-MIN(Otsr1))*9</f>
        <v>1</v>
      </c>
      <c r="M510" s="145">
        <f t="shared" si="34"/>
        <v>0.2</v>
      </c>
      <c r="N510" s="145">
        <f t="shared" si="35"/>
        <v>-37.270419299253305</v>
      </c>
    </row>
    <row r="511" spans="1:127" s="55" customFormat="1" ht="19.5" thickBot="1" x14ac:dyDescent="0.35">
      <c r="A511" s="135"/>
      <c r="B511" s="33"/>
      <c r="C511" s="103" t="s">
        <v>40</v>
      </c>
      <c r="D511" s="103">
        <v>60</v>
      </c>
      <c r="E511" s="103" t="s">
        <v>325</v>
      </c>
      <c r="F511" s="104" t="s">
        <v>196</v>
      </c>
      <c r="G511" s="113">
        <v>32.76</v>
      </c>
      <c r="H511" s="105">
        <v>21.5</v>
      </c>
      <c r="I511" s="106">
        <f t="shared" ref="I511:I560" si="37">H511</f>
        <v>21.5</v>
      </c>
      <c r="J511" s="144">
        <f>1+(MAX(Cena1)-I511)/(MAX(Cena1)-MIN(Cena1))*9</f>
        <v>1.0310166570936237</v>
      </c>
      <c r="K511" s="145">
        <f t="shared" si="33"/>
        <v>0.82481332567489896</v>
      </c>
      <c r="L511" s="145">
        <f>1+(D511-MIN(Otsr1))/(MAX(Otsr1)-MIN(Otsr1))*9</f>
        <v>9.8524590163934427</v>
      </c>
      <c r="M511" s="145">
        <f t="shared" si="34"/>
        <v>1.9704918032786887</v>
      </c>
      <c r="N511" s="145">
        <f t="shared" si="35"/>
        <v>2.7953051289535877</v>
      </c>
    </row>
    <row r="512" spans="1:127" s="55" customFormat="1" ht="57" customHeight="1" thickBot="1" x14ac:dyDescent="0.35">
      <c r="A512" s="135"/>
      <c r="B512" s="33"/>
      <c r="C512" s="36" t="s">
        <v>41</v>
      </c>
      <c r="D512" s="36">
        <v>60</v>
      </c>
      <c r="E512" s="36" t="s">
        <v>343</v>
      </c>
      <c r="F512" s="37" t="s">
        <v>196</v>
      </c>
      <c r="G512" s="33">
        <v>40</v>
      </c>
      <c r="H512" s="38"/>
      <c r="I512" s="81">
        <v>40</v>
      </c>
      <c r="J512" s="144">
        <f>1+(MAX(Cena1)-I512)/(MAX(Cena1)-MIN(Cena1))*9</f>
        <v>-8.5324526134405527</v>
      </c>
      <c r="K512" s="145">
        <f t="shared" si="33"/>
        <v>-6.8259620907524425</v>
      </c>
      <c r="L512" s="145">
        <f>1+(D512-MIN(Otsr1))/(MAX(Otsr1)-MIN(Otsr1))*9</f>
        <v>9.8524590163934427</v>
      </c>
      <c r="M512" s="145">
        <f t="shared" si="34"/>
        <v>1.9704918032786887</v>
      </c>
      <c r="N512" s="145">
        <f t="shared" si="35"/>
        <v>-4.8554702874737536</v>
      </c>
    </row>
    <row r="513" spans="1:127" s="55" customFormat="1" ht="19.5" thickBot="1" x14ac:dyDescent="0.35">
      <c r="A513" s="135"/>
      <c r="B513" s="33"/>
      <c r="C513" s="36" t="s">
        <v>46</v>
      </c>
      <c r="D513" s="36">
        <v>60</v>
      </c>
      <c r="E513" s="36" t="s">
        <v>414</v>
      </c>
      <c r="F513" s="37" t="s">
        <v>196</v>
      </c>
      <c r="G513" s="33">
        <v>68.5</v>
      </c>
      <c r="H513" s="38">
        <v>68.5</v>
      </c>
      <c r="I513" s="81">
        <f t="shared" si="37"/>
        <v>68.5</v>
      </c>
      <c r="J513" s="144">
        <f>1+(MAX(Cena1)-I513)/(MAX(Cena1)-MIN(Cena1))*9</f>
        <v>-23.265364732912126</v>
      </c>
      <c r="K513" s="145">
        <f t="shared" si="33"/>
        <v>-18.612291786329703</v>
      </c>
      <c r="L513" s="145">
        <f>1+(D513-MIN(Otsr1))/(MAX(Otsr1)-MIN(Otsr1))*9</f>
        <v>9.8524590163934427</v>
      </c>
      <c r="M513" s="145">
        <f t="shared" si="34"/>
        <v>1.9704918032786887</v>
      </c>
      <c r="N513" s="145">
        <f t="shared" si="35"/>
        <v>-16.641799983051015</v>
      </c>
    </row>
    <row r="514" spans="1:127" s="55" customFormat="1" ht="19.5" thickBot="1" x14ac:dyDescent="0.35">
      <c r="A514" s="135"/>
      <c r="B514" s="33"/>
      <c r="C514" s="36" t="s">
        <v>48</v>
      </c>
      <c r="D514" s="36">
        <v>60</v>
      </c>
      <c r="E514" s="36" t="s">
        <v>457</v>
      </c>
      <c r="F514" s="37" t="s">
        <v>196</v>
      </c>
      <c r="G514" s="33">
        <v>85</v>
      </c>
      <c r="H514" s="38">
        <v>85</v>
      </c>
      <c r="I514" s="81">
        <f t="shared" si="37"/>
        <v>85</v>
      </c>
      <c r="J514" s="144">
        <f>1+(MAX(Cena1)-I514)/(MAX(Cena1)-MIN(Cena1))*9</f>
        <v>-31.794945433658825</v>
      </c>
      <c r="K514" s="145">
        <f t="shared" si="33"/>
        <v>-25.43595634692706</v>
      </c>
      <c r="L514" s="145">
        <f>1+(D514-MIN(Otsr1))/(MAX(Otsr1)-MIN(Otsr1))*9</f>
        <v>9.8524590163934427</v>
      </c>
      <c r="M514" s="145">
        <f t="shared" si="34"/>
        <v>1.9704918032786887</v>
      </c>
      <c r="N514" s="145">
        <f t="shared" si="35"/>
        <v>-23.465464543648373</v>
      </c>
    </row>
    <row r="515" spans="1:127" s="55" customFormat="1" ht="19.5" thickBot="1" x14ac:dyDescent="0.35">
      <c r="A515" s="135"/>
      <c r="B515" s="33"/>
      <c r="C515" s="36" t="s">
        <v>50</v>
      </c>
      <c r="D515" s="36">
        <v>60</v>
      </c>
      <c r="E515" s="36" t="s">
        <v>503</v>
      </c>
      <c r="F515" s="37" t="s">
        <v>196</v>
      </c>
      <c r="G515" s="33">
        <v>35.5</v>
      </c>
      <c r="H515" s="38">
        <v>27.8</v>
      </c>
      <c r="I515" s="81">
        <f t="shared" si="37"/>
        <v>27.8</v>
      </c>
      <c r="J515" s="144">
        <f>1+(MAX(Cena1)-I515)/(MAX(Cena1)-MIN(Cena1))*9</f>
        <v>-2.2257323377369342</v>
      </c>
      <c r="K515" s="145">
        <f t="shared" ref="K515:K571" si="38">J515*0.8</f>
        <v>-1.7805858701895474</v>
      </c>
      <c r="L515" s="145">
        <f>1+(D515-MIN(Otsr1))/(MAX(Otsr1)-MIN(Otsr1))*9</f>
        <v>9.8524590163934427</v>
      </c>
      <c r="M515" s="145">
        <f t="shared" ref="M515:M571" si="39">L515*0.2</f>
        <v>1.9704918032786887</v>
      </c>
      <c r="N515" s="145">
        <f t="shared" si="35"/>
        <v>0.18990593308914128</v>
      </c>
    </row>
    <row r="516" spans="1:127" s="55" customFormat="1" ht="19.5" thickBot="1" x14ac:dyDescent="0.35">
      <c r="A516" s="135"/>
      <c r="B516" s="33"/>
      <c r="C516" s="36" t="s">
        <v>50</v>
      </c>
      <c r="D516" s="36">
        <v>60</v>
      </c>
      <c r="E516" s="36" t="s">
        <v>504</v>
      </c>
      <c r="F516" s="37" t="s">
        <v>196</v>
      </c>
      <c r="G516" s="33">
        <v>99</v>
      </c>
      <c r="H516" s="38">
        <v>99</v>
      </c>
      <c r="I516" s="81">
        <f t="shared" si="37"/>
        <v>99</v>
      </c>
      <c r="J516" s="144">
        <f>1+(MAX(Cena1)-I516)/(MAX(Cena1)-MIN(Cena1))*9</f>
        <v>-39.032165422171175</v>
      </c>
      <c r="K516" s="145">
        <f t="shared" si="38"/>
        <v>-31.225732337736943</v>
      </c>
      <c r="L516" s="145">
        <f>1+(D516-MIN(Otsr1))/(MAX(Otsr1)-MIN(Otsr1))*9</f>
        <v>9.8524590163934427</v>
      </c>
      <c r="M516" s="145">
        <f t="shared" si="39"/>
        <v>1.9704918032786887</v>
      </c>
      <c r="N516" s="145">
        <f t="shared" si="35"/>
        <v>-29.255240534458256</v>
      </c>
    </row>
    <row r="517" spans="1:127" s="55" customFormat="1" ht="19.5" thickBot="1" x14ac:dyDescent="0.35">
      <c r="A517" s="135"/>
      <c r="B517" s="33"/>
      <c r="C517" s="36" t="s">
        <v>56</v>
      </c>
      <c r="D517" s="36">
        <v>60</v>
      </c>
      <c r="E517" s="36" t="s">
        <v>583</v>
      </c>
      <c r="F517" s="37" t="s">
        <v>196</v>
      </c>
      <c r="G517" s="33">
        <v>28</v>
      </c>
      <c r="H517" s="38">
        <v>26</v>
      </c>
      <c r="I517" s="81">
        <f t="shared" si="37"/>
        <v>26</v>
      </c>
      <c r="J517" s="144">
        <f>1+(MAX(Cena1)-I517)/(MAX(Cena1)-MIN(Cena1))*9</f>
        <v>-1.2952326249282033</v>
      </c>
      <c r="K517" s="145">
        <f t="shared" si="38"/>
        <v>-1.0361860999425627</v>
      </c>
      <c r="L517" s="145">
        <f>1+(D517-MIN(Otsr1))/(MAX(Otsr1)-MIN(Otsr1))*9</f>
        <v>9.8524590163934427</v>
      </c>
      <c r="M517" s="145">
        <f t="shared" si="39"/>
        <v>1.9704918032786887</v>
      </c>
      <c r="N517" s="145">
        <f t="shared" si="35"/>
        <v>0.93430570333612595</v>
      </c>
    </row>
    <row r="518" spans="1:127" s="55" customFormat="1" ht="19.5" thickBot="1" x14ac:dyDescent="0.35">
      <c r="A518" s="135"/>
      <c r="B518" s="33"/>
      <c r="C518" s="36" t="s">
        <v>57</v>
      </c>
      <c r="D518" s="36">
        <v>60</v>
      </c>
      <c r="E518" s="36" t="s">
        <v>617</v>
      </c>
      <c r="F518" s="37" t="s">
        <v>196</v>
      </c>
      <c r="G518" s="33">
        <v>30</v>
      </c>
      <c r="H518" s="38">
        <v>25</v>
      </c>
      <c r="I518" s="81">
        <f t="shared" si="37"/>
        <v>25</v>
      </c>
      <c r="J518" s="144">
        <f>1+(MAX(Cena1)-I518)/(MAX(Cena1)-MIN(Cena1))*9</f>
        <v>-0.77828834003446401</v>
      </c>
      <c r="K518" s="145">
        <f t="shared" si="38"/>
        <v>-0.62263067202757127</v>
      </c>
      <c r="L518" s="145">
        <f>1+(D518-MIN(Otsr1))/(MAX(Otsr1)-MIN(Otsr1))*9</f>
        <v>9.8524590163934427</v>
      </c>
      <c r="M518" s="145">
        <f t="shared" si="39"/>
        <v>1.9704918032786887</v>
      </c>
      <c r="N518" s="145">
        <f t="shared" si="35"/>
        <v>1.3478611312511175</v>
      </c>
    </row>
    <row r="519" spans="1:127" s="60" customFormat="1" ht="19.5" thickBot="1" x14ac:dyDescent="0.35">
      <c r="A519" s="136"/>
      <c r="B519" s="56"/>
      <c r="C519" s="57" t="s">
        <v>58</v>
      </c>
      <c r="D519" s="57">
        <v>60</v>
      </c>
      <c r="E519" s="57" t="s">
        <v>566</v>
      </c>
      <c r="F519" s="58" t="s">
        <v>196</v>
      </c>
      <c r="G519" s="56">
        <v>284.17</v>
      </c>
      <c r="H519" s="59">
        <v>284.17</v>
      </c>
      <c r="I519" s="82">
        <f t="shared" si="37"/>
        <v>284.17</v>
      </c>
      <c r="J519" s="144">
        <f>1+(MAX(Cena1)-I519)/(MAX(Cena1)-MIN(Cena1))*9</f>
        <v>-134.75473865594489</v>
      </c>
      <c r="K519" s="145">
        <f t="shared" si="38"/>
        <v>-107.80379092475592</v>
      </c>
      <c r="L519" s="145">
        <f>1+(D519-MIN(Otsr1))/(MAX(Otsr1)-MIN(Otsr1))*9</f>
        <v>9.8524590163934427</v>
      </c>
      <c r="M519" s="145">
        <f t="shared" si="39"/>
        <v>1.9704918032786887</v>
      </c>
      <c r="N519" s="145">
        <f t="shared" si="35"/>
        <v>-105.83329912147722</v>
      </c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  <c r="DR519" s="55"/>
      <c r="DS519" s="55"/>
      <c r="DT519" s="55"/>
      <c r="DU519" s="55"/>
      <c r="DV519" s="55"/>
      <c r="DW519" s="55"/>
    </row>
    <row r="520" spans="1:127" s="54" customFormat="1" ht="38.25" thickBot="1" x14ac:dyDescent="0.35">
      <c r="A520" s="134">
        <v>71</v>
      </c>
      <c r="B520" s="50"/>
      <c r="C520" s="99" t="s">
        <v>36</v>
      </c>
      <c r="D520" s="99">
        <v>60</v>
      </c>
      <c r="E520" s="99" t="s">
        <v>275</v>
      </c>
      <c r="F520" s="100" t="s">
        <v>276</v>
      </c>
      <c r="G520" s="114">
        <v>7.8</v>
      </c>
      <c r="H520" s="101">
        <v>6.5</v>
      </c>
      <c r="I520" s="102">
        <f t="shared" si="37"/>
        <v>6.5</v>
      </c>
      <c r="J520" s="144">
        <f>1+(MAX(Cena1)-I520)/(MAX(Cena1)-MIN(Cena1))*9</f>
        <v>8.7851809304997133</v>
      </c>
      <c r="K520" s="145">
        <f t="shared" si="38"/>
        <v>7.0281447443997713</v>
      </c>
      <c r="L520" s="145">
        <f>1+(D520-MIN(Otsr1))/(MAX(Otsr1)-MIN(Otsr1))*9</f>
        <v>9.8524590163934427</v>
      </c>
      <c r="M520" s="145">
        <f t="shared" si="39"/>
        <v>1.9704918032786887</v>
      </c>
      <c r="N520" s="145">
        <f t="shared" si="35"/>
        <v>8.9986365476784602</v>
      </c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  <c r="DR520" s="55"/>
      <c r="DS520" s="55"/>
      <c r="DT520" s="55"/>
      <c r="DU520" s="55"/>
      <c r="DV520" s="55"/>
      <c r="DW520" s="55"/>
    </row>
    <row r="521" spans="1:127" s="55" customFormat="1" ht="19.5" thickBot="1" x14ac:dyDescent="0.35">
      <c r="A521" s="135"/>
      <c r="B521" s="33"/>
      <c r="C521" s="36" t="s">
        <v>40</v>
      </c>
      <c r="D521" s="36">
        <v>60</v>
      </c>
      <c r="E521" s="36" t="s">
        <v>326</v>
      </c>
      <c r="F521" s="37" t="s">
        <v>328</v>
      </c>
      <c r="G521" s="34">
        <v>116.42</v>
      </c>
      <c r="H521" s="38">
        <v>70</v>
      </c>
      <c r="I521" s="81">
        <f>H521/5</f>
        <v>14</v>
      </c>
      <c r="J521" s="144">
        <f>1+(MAX(Cena1)-I521)/(MAX(Cena1)-MIN(Cena1))*9</f>
        <v>4.9080987937966682</v>
      </c>
      <c r="K521" s="145">
        <f t="shared" si="38"/>
        <v>3.9264790350373349</v>
      </c>
      <c r="L521" s="145">
        <f>1+(D521-MIN(Otsr1))/(MAX(Otsr1)-MIN(Otsr1))*9</f>
        <v>9.8524590163934427</v>
      </c>
      <c r="M521" s="145">
        <f t="shared" si="39"/>
        <v>1.9704918032786887</v>
      </c>
      <c r="N521" s="145">
        <f t="shared" si="35"/>
        <v>5.8969708383160233</v>
      </c>
    </row>
    <row r="522" spans="1:127" s="55" customFormat="1" ht="19.5" thickBot="1" x14ac:dyDescent="0.35">
      <c r="A522" s="135"/>
      <c r="B522" s="33"/>
      <c r="C522" s="36" t="s">
        <v>40</v>
      </c>
      <c r="D522" s="36">
        <v>60</v>
      </c>
      <c r="E522" s="36" t="s">
        <v>327</v>
      </c>
      <c r="F522" s="37" t="s">
        <v>329</v>
      </c>
      <c r="G522" s="34">
        <v>27.6</v>
      </c>
      <c r="H522" s="38">
        <v>16</v>
      </c>
      <c r="I522" s="81">
        <f>H522/2</f>
        <v>8</v>
      </c>
      <c r="J522" s="144">
        <f>1+(MAX(Cena1)-I522)/(MAX(Cena1)-MIN(Cena1))*9</f>
        <v>8.0097645031591043</v>
      </c>
      <c r="K522" s="145">
        <f t="shared" si="38"/>
        <v>6.4078116025272838</v>
      </c>
      <c r="L522" s="145">
        <f>1+(D522-MIN(Otsr1))/(MAX(Otsr1)-MIN(Otsr1))*9</f>
        <v>9.8524590163934427</v>
      </c>
      <c r="M522" s="145">
        <f t="shared" si="39"/>
        <v>1.9704918032786887</v>
      </c>
      <c r="N522" s="145">
        <f t="shared" si="35"/>
        <v>8.3783034058059727</v>
      </c>
    </row>
    <row r="523" spans="1:127" s="55" customFormat="1" ht="19.5" thickBot="1" x14ac:dyDescent="0.35">
      <c r="A523" s="135"/>
      <c r="B523" s="33"/>
      <c r="C523" s="36" t="s">
        <v>57</v>
      </c>
      <c r="D523" s="36">
        <v>60</v>
      </c>
      <c r="E523" s="36" t="s">
        <v>618</v>
      </c>
      <c r="F523" s="37" t="s">
        <v>619</v>
      </c>
      <c r="G523" s="33">
        <v>80</v>
      </c>
      <c r="H523" s="38">
        <v>70</v>
      </c>
      <c r="I523" s="81">
        <f>H523/3</f>
        <v>23.333333333333332</v>
      </c>
      <c r="J523" s="144">
        <f>1+(MAX(Cena1)-I523)/(MAX(Cena1)-MIN(Cena1))*9</f>
        <v>8.3285468121768846E-2</v>
      </c>
      <c r="K523" s="145">
        <f t="shared" si="38"/>
        <v>6.6628374497415085E-2</v>
      </c>
      <c r="L523" s="145">
        <f>1+(D523-MIN(Otsr1))/(MAX(Otsr1)-MIN(Otsr1))*9</f>
        <v>9.8524590163934427</v>
      </c>
      <c r="M523" s="145">
        <f t="shared" si="39"/>
        <v>1.9704918032786887</v>
      </c>
      <c r="N523" s="145">
        <f t="shared" ref="N523:N571" si="40">M523+K523</f>
        <v>2.0371201777761039</v>
      </c>
    </row>
    <row r="524" spans="1:127" s="60" customFormat="1" ht="19.5" thickBot="1" x14ac:dyDescent="0.35">
      <c r="A524" s="136"/>
      <c r="B524" s="56"/>
      <c r="C524" s="57" t="s">
        <v>60</v>
      </c>
      <c r="D524" s="57">
        <v>60</v>
      </c>
      <c r="E524" s="57" t="s">
        <v>326</v>
      </c>
      <c r="F524" s="58" t="s">
        <v>276</v>
      </c>
      <c r="G524" s="56">
        <v>28</v>
      </c>
      <c r="H524" s="59"/>
      <c r="I524" s="82">
        <v>28</v>
      </c>
      <c r="J524" s="144">
        <f>1+(MAX(Cena1)-I524)/(MAX(Cena1)-MIN(Cena1))*9</f>
        <v>-2.329121194715682</v>
      </c>
      <c r="K524" s="145">
        <f t="shared" si="38"/>
        <v>-1.8632969557725456</v>
      </c>
      <c r="L524" s="145">
        <f>1+(D524-MIN(Otsr1))/(MAX(Otsr1)-MIN(Otsr1))*9</f>
        <v>9.8524590163934427</v>
      </c>
      <c r="M524" s="145">
        <f t="shared" si="39"/>
        <v>1.9704918032786887</v>
      </c>
      <c r="N524" s="145">
        <f t="shared" si="40"/>
        <v>0.10719484750614305</v>
      </c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  <c r="DR524" s="55"/>
      <c r="DS524" s="55"/>
      <c r="DT524" s="55"/>
      <c r="DU524" s="55"/>
      <c r="DV524" s="55"/>
      <c r="DW524" s="55"/>
    </row>
    <row r="525" spans="1:127" s="54" customFormat="1" ht="19.5" thickBot="1" x14ac:dyDescent="0.35">
      <c r="A525" s="134">
        <v>72</v>
      </c>
      <c r="B525" s="50"/>
      <c r="C525" s="51" t="s">
        <v>45</v>
      </c>
      <c r="D525" s="51">
        <v>30</v>
      </c>
      <c r="E525" s="51" t="s">
        <v>379</v>
      </c>
      <c r="F525" s="52" t="s">
        <v>330</v>
      </c>
      <c r="G525" s="50">
        <v>3.9</v>
      </c>
      <c r="H525" s="53"/>
      <c r="I525" s="80">
        <v>3.9</v>
      </c>
      <c r="J525" s="144">
        <f>1+(MAX(Cena1)-I525)/(MAX(Cena1)-MIN(Cena1))*9</f>
        <v>10.129236071223437</v>
      </c>
      <c r="K525" s="145">
        <f t="shared" si="38"/>
        <v>8.10338885697875</v>
      </c>
      <c r="L525" s="145">
        <f>1+(D525-MIN(Otsr1))/(MAX(Otsr1)-MIN(Otsr1))*9</f>
        <v>5.4262295081967213</v>
      </c>
      <c r="M525" s="145">
        <f t="shared" si="39"/>
        <v>1.0852459016393443</v>
      </c>
      <c r="N525" s="145">
        <f t="shared" si="40"/>
        <v>9.188634758618095</v>
      </c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  <c r="DR525" s="55"/>
      <c r="DS525" s="55"/>
      <c r="DT525" s="55"/>
      <c r="DU525" s="55"/>
      <c r="DV525" s="55"/>
      <c r="DW525" s="55"/>
    </row>
    <row r="526" spans="1:127" s="55" customFormat="1" ht="19.5" thickBot="1" x14ac:dyDescent="0.35">
      <c r="A526" s="135"/>
      <c r="B526" s="33"/>
      <c r="C526" s="103" t="s">
        <v>48</v>
      </c>
      <c r="D526" s="103">
        <v>60</v>
      </c>
      <c r="E526" s="103" t="s">
        <v>6</v>
      </c>
      <c r="F526" s="104" t="s">
        <v>330</v>
      </c>
      <c r="G526" s="113">
        <v>4.8</v>
      </c>
      <c r="H526" s="105">
        <v>3.8</v>
      </c>
      <c r="I526" s="106">
        <f t="shared" si="37"/>
        <v>3.8</v>
      </c>
      <c r="J526" s="144">
        <f>1+(MAX(Cena1)-I526)/(MAX(Cena1)-MIN(Cena1))*9</f>
        <v>10.18093049971281</v>
      </c>
      <c r="K526" s="145">
        <f t="shared" si="38"/>
        <v>8.1447443997702482</v>
      </c>
      <c r="L526" s="145">
        <f>1+(D526-MIN(Otsr1))/(MAX(Otsr1)-MIN(Otsr1))*9</f>
        <v>9.8524590163934427</v>
      </c>
      <c r="M526" s="145">
        <f t="shared" si="39"/>
        <v>1.9704918032786887</v>
      </c>
      <c r="N526" s="145">
        <f t="shared" si="40"/>
        <v>10.115236203048937</v>
      </c>
    </row>
    <row r="527" spans="1:127" s="55" customFormat="1" ht="19.5" thickBot="1" x14ac:dyDescent="0.35">
      <c r="A527" s="135"/>
      <c r="B527" s="33"/>
      <c r="C527" s="36" t="s">
        <v>50</v>
      </c>
      <c r="D527" s="36">
        <v>60</v>
      </c>
      <c r="E527" s="36" t="s">
        <v>6</v>
      </c>
      <c r="F527" s="37" t="s">
        <v>330</v>
      </c>
      <c r="G527" s="33">
        <v>4.37</v>
      </c>
      <c r="H527" s="38">
        <v>4.37</v>
      </c>
      <c r="I527" s="81">
        <f t="shared" si="37"/>
        <v>4.37</v>
      </c>
      <c r="J527" s="144">
        <f>1+(MAX(Cena1)-I527)/(MAX(Cena1)-MIN(Cena1))*9</f>
        <v>9.8862722573233768</v>
      </c>
      <c r="K527" s="145">
        <f t="shared" si="38"/>
        <v>7.909017805858702</v>
      </c>
      <c r="L527" s="145">
        <f>1+(D527-MIN(Otsr1))/(MAX(Otsr1)-MIN(Otsr1))*9</f>
        <v>9.8524590163934427</v>
      </c>
      <c r="M527" s="145">
        <f t="shared" si="39"/>
        <v>1.9704918032786887</v>
      </c>
      <c r="N527" s="145">
        <f t="shared" si="40"/>
        <v>9.87950960913739</v>
      </c>
    </row>
    <row r="528" spans="1:127" s="55" customFormat="1" ht="19.5" thickBot="1" x14ac:dyDescent="0.35">
      <c r="A528" s="135"/>
      <c r="B528" s="33"/>
      <c r="C528" s="36" t="s">
        <v>58</v>
      </c>
      <c r="D528" s="36">
        <v>60</v>
      </c>
      <c r="E528" s="36" t="s">
        <v>6</v>
      </c>
      <c r="F528" s="37" t="s">
        <v>330</v>
      </c>
      <c r="G528" s="33">
        <v>4.54</v>
      </c>
      <c r="H528" s="38">
        <v>4.54</v>
      </c>
      <c r="I528" s="81">
        <f t="shared" si="37"/>
        <v>4.54</v>
      </c>
      <c r="J528" s="144">
        <f>1+(MAX(Cena1)-I528)/(MAX(Cena1)-MIN(Cena1))*9</f>
        <v>9.7983917288914437</v>
      </c>
      <c r="K528" s="145">
        <f t="shared" si="38"/>
        <v>7.8387133831131557</v>
      </c>
      <c r="L528" s="145">
        <f>1+(D528-MIN(Otsr1))/(MAX(Otsr1)-MIN(Otsr1))*9</f>
        <v>9.8524590163934427</v>
      </c>
      <c r="M528" s="145">
        <f t="shared" si="39"/>
        <v>1.9704918032786887</v>
      </c>
      <c r="N528" s="145">
        <f t="shared" si="40"/>
        <v>9.8092051863918446</v>
      </c>
    </row>
    <row r="529" spans="1:127" s="60" customFormat="1" ht="19.5" thickBot="1" x14ac:dyDescent="0.35">
      <c r="A529" s="136"/>
      <c r="B529" s="56"/>
      <c r="C529" s="57" t="s">
        <v>58</v>
      </c>
      <c r="D529" s="57">
        <v>60</v>
      </c>
      <c r="E529" s="57" t="s">
        <v>567</v>
      </c>
      <c r="F529" s="58" t="s">
        <v>330</v>
      </c>
      <c r="G529" s="56">
        <v>4.3499999999999996</v>
      </c>
      <c r="H529" s="59">
        <v>4.3499999999999996</v>
      </c>
      <c r="I529" s="82">
        <f t="shared" si="37"/>
        <v>4.3499999999999996</v>
      </c>
      <c r="J529" s="144">
        <f>1+(MAX(Cena1)-I529)/(MAX(Cena1)-MIN(Cena1))*9</f>
        <v>9.8966111430212553</v>
      </c>
      <c r="K529" s="145">
        <f t="shared" si="38"/>
        <v>7.9172889144170044</v>
      </c>
      <c r="L529" s="145">
        <f>1+(D529-MIN(Otsr1))/(MAX(Otsr1)-MIN(Otsr1))*9</f>
        <v>9.8524590163934427</v>
      </c>
      <c r="M529" s="145">
        <f t="shared" si="39"/>
        <v>1.9704918032786887</v>
      </c>
      <c r="N529" s="145">
        <f t="shared" si="40"/>
        <v>9.8877807176956924</v>
      </c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  <c r="DR529" s="55"/>
      <c r="DS529" s="55"/>
      <c r="DT529" s="55"/>
      <c r="DU529" s="55"/>
      <c r="DV529" s="55"/>
      <c r="DW529" s="55"/>
    </row>
    <row r="530" spans="1:127" s="54" customFormat="1" ht="19.5" thickBot="1" x14ac:dyDescent="0.35">
      <c r="A530" s="134">
        <v>73</v>
      </c>
      <c r="B530" s="50"/>
      <c r="C530" s="51" t="s">
        <v>40</v>
      </c>
      <c r="D530" s="51">
        <v>60</v>
      </c>
      <c r="E530" s="51" t="s">
        <v>7</v>
      </c>
      <c r="F530" s="52" t="s">
        <v>330</v>
      </c>
      <c r="G530" s="50">
        <v>3.86</v>
      </c>
      <c r="H530" s="53">
        <v>2.7</v>
      </c>
      <c r="I530" s="80">
        <f t="shared" si="37"/>
        <v>2.7</v>
      </c>
      <c r="J530" s="144">
        <f>1+(MAX(Cena1)-I530)/(MAX(Cena1)-MIN(Cena1))*9</f>
        <v>10.749569213095922</v>
      </c>
      <c r="K530" s="145">
        <f t="shared" si="38"/>
        <v>8.5996553704767376</v>
      </c>
      <c r="L530" s="145">
        <f>1+(D530-MIN(Otsr1))/(MAX(Otsr1)-MIN(Otsr1))*9</f>
        <v>9.8524590163934427</v>
      </c>
      <c r="M530" s="145">
        <f t="shared" si="39"/>
        <v>1.9704918032786887</v>
      </c>
      <c r="N530" s="145">
        <f t="shared" si="40"/>
        <v>10.570147173755426</v>
      </c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  <c r="DR530" s="55"/>
      <c r="DS530" s="55"/>
      <c r="DT530" s="55"/>
      <c r="DU530" s="55"/>
      <c r="DV530" s="55"/>
      <c r="DW530" s="55"/>
    </row>
    <row r="531" spans="1:127" s="55" customFormat="1" ht="19.5" thickBot="1" x14ac:dyDescent="0.35">
      <c r="A531" s="135"/>
      <c r="B531" s="33"/>
      <c r="C531" s="36" t="s">
        <v>48</v>
      </c>
      <c r="D531" s="36">
        <v>60</v>
      </c>
      <c r="E531" s="36" t="s">
        <v>458</v>
      </c>
      <c r="F531" s="37" t="s">
        <v>330</v>
      </c>
      <c r="G531" s="33">
        <v>2.8</v>
      </c>
      <c r="H531" s="38">
        <v>2.8</v>
      </c>
      <c r="I531" s="81">
        <f t="shared" si="37"/>
        <v>2.8</v>
      </c>
      <c r="J531" s="144">
        <f>1+(MAX(Cena1)-I531)/(MAX(Cena1)-MIN(Cena1))*9</f>
        <v>10.697874784606549</v>
      </c>
      <c r="K531" s="145">
        <f t="shared" si="38"/>
        <v>8.5582998276852393</v>
      </c>
      <c r="L531" s="145">
        <f>1+(D531-MIN(Otsr1))/(MAX(Otsr1)-MIN(Otsr1))*9</f>
        <v>9.8524590163934427</v>
      </c>
      <c r="M531" s="145">
        <f t="shared" si="39"/>
        <v>1.9704918032786887</v>
      </c>
      <c r="N531" s="145">
        <f t="shared" si="40"/>
        <v>10.528791630963928</v>
      </c>
    </row>
    <row r="532" spans="1:127" s="55" customFormat="1" ht="19.5" thickBot="1" x14ac:dyDescent="0.35">
      <c r="A532" s="135"/>
      <c r="B532" s="33"/>
      <c r="C532" s="103" t="s">
        <v>48</v>
      </c>
      <c r="D532" s="103">
        <v>60</v>
      </c>
      <c r="E532" s="103" t="s">
        <v>459</v>
      </c>
      <c r="F532" s="104" t="s">
        <v>330</v>
      </c>
      <c r="G532" s="113">
        <v>2.9</v>
      </c>
      <c r="H532" s="105">
        <v>2.6</v>
      </c>
      <c r="I532" s="106">
        <f t="shared" si="37"/>
        <v>2.6</v>
      </c>
      <c r="J532" s="144">
        <f>1+(MAX(Cena1)-I532)/(MAX(Cena1)-MIN(Cena1))*9</f>
        <v>10.801263641585297</v>
      </c>
      <c r="K532" s="145">
        <f t="shared" si="38"/>
        <v>8.6410109132682376</v>
      </c>
      <c r="L532" s="145">
        <f>1+(D532-MIN(Otsr1))/(MAX(Otsr1)-MIN(Otsr1))*9</f>
        <v>9.8524590163934427</v>
      </c>
      <c r="M532" s="145">
        <f t="shared" si="39"/>
        <v>1.9704918032786887</v>
      </c>
      <c r="N532" s="145">
        <f t="shared" si="40"/>
        <v>10.611502716546926</v>
      </c>
    </row>
    <row r="533" spans="1:127" s="55" customFormat="1" ht="19.5" thickBot="1" x14ac:dyDescent="0.35">
      <c r="A533" s="135"/>
      <c r="B533" s="33"/>
      <c r="C533" s="36" t="s">
        <v>50</v>
      </c>
      <c r="D533" s="36">
        <v>60</v>
      </c>
      <c r="E533" s="36" t="s">
        <v>505</v>
      </c>
      <c r="F533" s="37" t="s">
        <v>330</v>
      </c>
      <c r="G533" s="33">
        <v>2.95</v>
      </c>
      <c r="H533" s="38">
        <v>2.95</v>
      </c>
      <c r="I533" s="81">
        <f t="shared" si="37"/>
        <v>2.95</v>
      </c>
      <c r="J533" s="144">
        <f>1+(MAX(Cena1)-I533)/(MAX(Cena1)-MIN(Cena1))*9</f>
        <v>10.620333141872489</v>
      </c>
      <c r="K533" s="145">
        <f t="shared" si="38"/>
        <v>8.4962665134979911</v>
      </c>
      <c r="L533" s="145">
        <f>1+(D533-MIN(Otsr1))/(MAX(Otsr1)-MIN(Otsr1))*9</f>
        <v>9.8524590163934427</v>
      </c>
      <c r="M533" s="145">
        <f t="shared" si="39"/>
        <v>1.9704918032786887</v>
      </c>
      <c r="N533" s="145">
        <f t="shared" si="40"/>
        <v>10.46675831677668</v>
      </c>
    </row>
    <row r="534" spans="1:127" s="55" customFormat="1" ht="19.5" thickBot="1" x14ac:dyDescent="0.35">
      <c r="A534" s="135"/>
      <c r="B534" s="33"/>
      <c r="C534" s="36" t="s">
        <v>57</v>
      </c>
      <c r="D534" s="36">
        <v>60</v>
      </c>
      <c r="E534" s="36" t="s">
        <v>620</v>
      </c>
      <c r="F534" s="37" t="s">
        <v>330</v>
      </c>
      <c r="G534" s="33">
        <v>3.5</v>
      </c>
      <c r="H534" s="38">
        <v>2.8</v>
      </c>
      <c r="I534" s="81">
        <f t="shared" si="37"/>
        <v>2.8</v>
      </c>
      <c r="J534" s="144">
        <f>1+(MAX(Cena1)-I534)/(MAX(Cena1)-MIN(Cena1))*9</f>
        <v>10.697874784606549</v>
      </c>
      <c r="K534" s="145">
        <f t="shared" si="38"/>
        <v>8.5582998276852393</v>
      </c>
      <c r="L534" s="145">
        <f>1+(D534-MIN(Otsr1))/(MAX(Otsr1)-MIN(Otsr1))*9</f>
        <v>9.8524590163934427</v>
      </c>
      <c r="M534" s="145">
        <f t="shared" si="39"/>
        <v>1.9704918032786887</v>
      </c>
      <c r="N534" s="145">
        <f t="shared" si="40"/>
        <v>10.528791630963928</v>
      </c>
    </row>
    <row r="535" spans="1:127" s="60" customFormat="1" ht="19.5" thickBot="1" x14ac:dyDescent="0.35">
      <c r="A535" s="136"/>
      <c r="B535" s="56"/>
      <c r="C535" s="57" t="s">
        <v>58</v>
      </c>
      <c r="D535" s="57">
        <v>60</v>
      </c>
      <c r="E535" s="57" t="s">
        <v>8</v>
      </c>
      <c r="F535" s="58" t="s">
        <v>330</v>
      </c>
      <c r="G535" s="56">
        <v>3.83</v>
      </c>
      <c r="H535" s="59">
        <v>3.83</v>
      </c>
      <c r="I535" s="82">
        <f t="shared" si="37"/>
        <v>3.83</v>
      </c>
      <c r="J535" s="144">
        <f>1+(MAX(Cena1)-I535)/(MAX(Cena1)-MIN(Cena1))*9</f>
        <v>10.165422171165998</v>
      </c>
      <c r="K535" s="145">
        <f t="shared" si="38"/>
        <v>8.1323377369327989</v>
      </c>
      <c r="L535" s="145">
        <f>1+(D535-MIN(Otsr1))/(MAX(Otsr1)-MIN(Otsr1))*9</f>
        <v>9.8524590163934427</v>
      </c>
      <c r="M535" s="145">
        <f t="shared" si="39"/>
        <v>1.9704918032786887</v>
      </c>
      <c r="N535" s="145">
        <f t="shared" si="40"/>
        <v>10.102829540211488</v>
      </c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  <c r="DR535" s="55"/>
      <c r="DS535" s="55"/>
      <c r="DT535" s="55"/>
      <c r="DU535" s="55"/>
      <c r="DV535" s="55"/>
      <c r="DW535" s="55"/>
    </row>
    <row r="536" spans="1:127" s="54" customFormat="1" ht="19.5" thickBot="1" x14ac:dyDescent="0.35">
      <c r="A536" s="134">
        <v>74</v>
      </c>
      <c r="B536" s="50"/>
      <c r="C536" s="99" t="s">
        <v>40</v>
      </c>
      <c r="D536" s="99">
        <v>60</v>
      </c>
      <c r="E536" s="99" t="s">
        <v>331</v>
      </c>
      <c r="F536" s="100" t="s">
        <v>330</v>
      </c>
      <c r="G536" s="114">
        <v>3.69</v>
      </c>
      <c r="H536" s="101">
        <v>2.2999999999999998</v>
      </c>
      <c r="I536" s="102">
        <f t="shared" si="37"/>
        <v>2.2999999999999998</v>
      </c>
      <c r="J536" s="144">
        <f>1+(MAX(Cena1)-I536)/(MAX(Cena1)-MIN(Cena1))*9</f>
        <v>10.956346927053419</v>
      </c>
      <c r="K536" s="145">
        <f t="shared" si="38"/>
        <v>8.7650775416427358</v>
      </c>
      <c r="L536" s="145">
        <f>1+(D536-MIN(Otsr1))/(MAX(Otsr1)-MIN(Otsr1))*9</f>
        <v>9.8524590163934427</v>
      </c>
      <c r="M536" s="145">
        <f t="shared" si="39"/>
        <v>1.9704918032786887</v>
      </c>
      <c r="N536" s="145">
        <f t="shared" si="40"/>
        <v>10.735569344921425</v>
      </c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  <c r="DR536" s="55"/>
      <c r="DS536" s="55"/>
      <c r="DT536" s="55"/>
      <c r="DU536" s="55"/>
      <c r="DV536" s="55"/>
      <c r="DW536" s="55"/>
    </row>
    <row r="537" spans="1:127" s="55" customFormat="1" ht="19.5" thickBot="1" x14ac:dyDescent="0.35">
      <c r="A537" s="135"/>
      <c r="B537" s="33"/>
      <c r="C537" s="36" t="s">
        <v>48</v>
      </c>
      <c r="D537" s="36">
        <v>60</v>
      </c>
      <c r="E537" s="36" t="s">
        <v>460</v>
      </c>
      <c r="F537" s="37" t="s">
        <v>330</v>
      </c>
      <c r="G537" s="33">
        <v>4.2</v>
      </c>
      <c r="H537" s="38">
        <v>4.2</v>
      </c>
      <c r="I537" s="81">
        <f t="shared" si="37"/>
        <v>4.2</v>
      </c>
      <c r="J537" s="144">
        <f>1+(MAX(Cena1)-I537)/(MAX(Cena1)-MIN(Cena1))*9</f>
        <v>9.9741527857553152</v>
      </c>
      <c r="K537" s="145">
        <f t="shared" si="38"/>
        <v>7.9793222286042527</v>
      </c>
      <c r="L537" s="145">
        <f>1+(D537-MIN(Otsr1))/(MAX(Otsr1)-MIN(Otsr1))*9</f>
        <v>9.8524590163934427</v>
      </c>
      <c r="M537" s="145">
        <f t="shared" si="39"/>
        <v>1.9704918032786887</v>
      </c>
      <c r="N537" s="145">
        <f t="shared" si="40"/>
        <v>9.9498140318829407</v>
      </c>
    </row>
    <row r="538" spans="1:127" s="55" customFormat="1" ht="19.5" thickBot="1" x14ac:dyDescent="0.35">
      <c r="A538" s="135"/>
      <c r="B538" s="33"/>
      <c r="C538" s="36" t="s">
        <v>49</v>
      </c>
      <c r="D538" s="36">
        <v>30</v>
      </c>
      <c r="E538" s="36" t="s">
        <v>462</v>
      </c>
      <c r="F538" s="37" t="s">
        <v>330</v>
      </c>
      <c r="G538" s="33">
        <v>4.5</v>
      </c>
      <c r="H538" s="38"/>
      <c r="I538" s="81">
        <v>4.5</v>
      </c>
      <c r="J538" s="144">
        <f>1+(MAX(Cena1)-I538)/(MAX(Cena1)-MIN(Cena1))*9</f>
        <v>9.8190695002871919</v>
      </c>
      <c r="K538" s="145">
        <f t="shared" si="38"/>
        <v>7.8552556002297536</v>
      </c>
      <c r="L538" s="145">
        <f>1+(D538-MIN(Otsr1))/(MAX(Otsr1)-MIN(Otsr1))*9</f>
        <v>5.4262295081967213</v>
      </c>
      <c r="M538" s="145">
        <f t="shared" si="39"/>
        <v>1.0852459016393443</v>
      </c>
      <c r="N538" s="145">
        <f t="shared" si="40"/>
        <v>8.9405015018690985</v>
      </c>
    </row>
    <row r="539" spans="1:127" s="55" customFormat="1" ht="19.5" thickBot="1" x14ac:dyDescent="0.35">
      <c r="A539" s="135"/>
      <c r="B539" s="33"/>
      <c r="C539" s="36" t="s">
        <v>49</v>
      </c>
      <c r="D539" s="36">
        <v>30</v>
      </c>
      <c r="E539" s="36" t="s">
        <v>463</v>
      </c>
      <c r="F539" s="37" t="s">
        <v>330</v>
      </c>
      <c r="G539" s="39">
        <v>2</v>
      </c>
      <c r="H539" s="121"/>
      <c r="I539" s="122">
        <v>2</v>
      </c>
      <c r="J539" s="144">
        <f>1+(MAX(Cena1)-I539)/(MAX(Cena1)-MIN(Cena1))*9</f>
        <v>11.111430212521542</v>
      </c>
      <c r="K539" s="145">
        <f t="shared" si="38"/>
        <v>8.889144170017234</v>
      </c>
      <c r="L539" s="145">
        <f>1+(D539-MIN(Otsr1))/(MAX(Otsr1)-MIN(Otsr1))*9</f>
        <v>5.4262295081967213</v>
      </c>
      <c r="M539" s="145">
        <f t="shared" si="39"/>
        <v>1.0852459016393443</v>
      </c>
      <c r="N539" s="145">
        <f t="shared" si="40"/>
        <v>9.974390071656579</v>
      </c>
    </row>
    <row r="540" spans="1:127" s="55" customFormat="1" ht="19.5" thickBot="1" x14ac:dyDescent="0.35">
      <c r="A540" s="135"/>
      <c r="B540" s="33"/>
      <c r="C540" s="36" t="s">
        <v>57</v>
      </c>
      <c r="D540" s="36">
        <v>60</v>
      </c>
      <c r="E540" s="36" t="s">
        <v>622</v>
      </c>
      <c r="F540" s="37" t="s">
        <v>330</v>
      </c>
      <c r="G540" s="33">
        <f>2.3+1.5</f>
        <v>3.8</v>
      </c>
      <c r="H540" s="38">
        <f>1.8+1.2</f>
        <v>3</v>
      </c>
      <c r="I540" s="81">
        <f t="shared" si="37"/>
        <v>3</v>
      </c>
      <c r="J540" s="144">
        <f>1+(MAX(Cena1)-I540)/(MAX(Cena1)-MIN(Cena1))*9</f>
        <v>10.594485927627803</v>
      </c>
      <c r="K540" s="145">
        <f t="shared" si="38"/>
        <v>8.4755887421022429</v>
      </c>
      <c r="L540" s="145">
        <f>1+(D540-MIN(Otsr1))/(MAX(Otsr1)-MIN(Otsr1))*9</f>
        <v>9.8524590163934427</v>
      </c>
      <c r="M540" s="145">
        <f t="shared" si="39"/>
        <v>1.9704918032786887</v>
      </c>
      <c r="N540" s="145">
        <f t="shared" si="40"/>
        <v>10.446080545380932</v>
      </c>
    </row>
    <row r="541" spans="1:127" s="55" customFormat="1" ht="19.5" thickBot="1" x14ac:dyDescent="0.35">
      <c r="A541" s="135"/>
      <c r="B541" s="33"/>
      <c r="C541" s="36" t="s">
        <v>58</v>
      </c>
      <c r="D541" s="43">
        <v>60</v>
      </c>
      <c r="E541" s="69" t="s">
        <v>570</v>
      </c>
      <c r="F541" s="37" t="s">
        <v>330</v>
      </c>
      <c r="G541" s="33">
        <v>3.13</v>
      </c>
      <c r="H541" s="38">
        <v>3.13</v>
      </c>
      <c r="I541" s="81">
        <f t="shared" si="37"/>
        <v>3.13</v>
      </c>
      <c r="J541" s="144">
        <f>1+(MAX(Cena1)-I541)/(MAX(Cena1)-MIN(Cena1))*9</f>
        <v>10.527283170591616</v>
      </c>
      <c r="K541" s="145">
        <f t="shared" si="38"/>
        <v>8.4218265364732936</v>
      </c>
      <c r="L541" s="145">
        <f>1+(D541-MIN(Otsr1))/(MAX(Otsr1)-MIN(Otsr1))*9</f>
        <v>9.8524590163934427</v>
      </c>
      <c r="M541" s="145">
        <f t="shared" si="39"/>
        <v>1.9704918032786887</v>
      </c>
      <c r="N541" s="145">
        <f t="shared" si="40"/>
        <v>10.392318339751982</v>
      </c>
    </row>
    <row r="542" spans="1:127" s="55" customFormat="1" ht="19.5" thickBot="1" x14ac:dyDescent="0.35">
      <c r="A542" s="135"/>
      <c r="B542" s="33"/>
      <c r="C542" s="36" t="s">
        <v>58</v>
      </c>
      <c r="D542" s="36">
        <v>60</v>
      </c>
      <c r="E542" s="36" t="s">
        <v>568</v>
      </c>
      <c r="F542" s="37" t="s">
        <v>330</v>
      </c>
      <c r="G542" s="33">
        <v>78.790000000000006</v>
      </c>
      <c r="H542" s="38">
        <v>78.790000000000006</v>
      </c>
      <c r="I542" s="81">
        <f t="shared" si="37"/>
        <v>78.790000000000006</v>
      </c>
      <c r="J542" s="144">
        <f>1+(MAX(Cena1)-I542)/(MAX(Cena1)-MIN(Cena1))*9</f>
        <v>-28.584721424468704</v>
      </c>
      <c r="K542" s="145">
        <f t="shared" si="38"/>
        <v>-22.867777139574965</v>
      </c>
      <c r="L542" s="145">
        <f>1+(D542-MIN(Otsr1))/(MAX(Otsr1)-MIN(Otsr1))*9</f>
        <v>9.8524590163934427</v>
      </c>
      <c r="M542" s="145">
        <f t="shared" si="39"/>
        <v>1.9704918032786887</v>
      </c>
      <c r="N542" s="145">
        <f t="shared" si="40"/>
        <v>-20.897285336296278</v>
      </c>
    </row>
    <row r="543" spans="1:127" s="60" customFormat="1" ht="19.5" thickBot="1" x14ac:dyDescent="0.35">
      <c r="A543" s="136"/>
      <c r="B543" s="56"/>
      <c r="C543" s="57" t="s">
        <v>60</v>
      </c>
      <c r="D543" s="57">
        <v>60</v>
      </c>
      <c r="E543" s="57" t="s">
        <v>331</v>
      </c>
      <c r="F543" s="58" t="s">
        <v>330</v>
      </c>
      <c r="G543" s="56">
        <v>4.0999999999999996</v>
      </c>
      <c r="H543" s="59"/>
      <c r="I543" s="82">
        <v>4.0999999999999996</v>
      </c>
      <c r="J543" s="144">
        <f>1+(MAX(Cena1)-I543)/(MAX(Cena1)-MIN(Cena1))*9</f>
        <v>10.025847214244688</v>
      </c>
      <c r="K543" s="145">
        <f t="shared" si="38"/>
        <v>8.0206777713957518</v>
      </c>
      <c r="L543" s="145">
        <f>1+(D543-MIN(Otsr1))/(MAX(Otsr1)-MIN(Otsr1))*9</f>
        <v>9.8524590163934427</v>
      </c>
      <c r="M543" s="145">
        <f t="shared" si="39"/>
        <v>1.9704918032786887</v>
      </c>
      <c r="N543" s="145">
        <f t="shared" si="40"/>
        <v>9.9911695746744407</v>
      </c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  <c r="DR543" s="55"/>
      <c r="DS543" s="55"/>
      <c r="DT543" s="55"/>
      <c r="DU543" s="55"/>
      <c r="DV543" s="55"/>
      <c r="DW543" s="55"/>
    </row>
    <row r="544" spans="1:127" s="54" customFormat="1" ht="19.5" thickBot="1" x14ac:dyDescent="0.35">
      <c r="A544" s="134">
        <v>75</v>
      </c>
      <c r="B544" s="50"/>
      <c r="C544" s="99" t="s">
        <v>42</v>
      </c>
      <c r="D544" s="99">
        <v>40</v>
      </c>
      <c r="E544" s="99" t="s">
        <v>358</v>
      </c>
      <c r="F544" s="100" t="s">
        <v>359</v>
      </c>
      <c r="G544" s="114">
        <v>91.74</v>
      </c>
      <c r="H544" s="101">
        <v>60</v>
      </c>
      <c r="I544" s="102">
        <f t="shared" si="37"/>
        <v>60</v>
      </c>
      <c r="J544" s="144">
        <f>1+(MAX(Cena1)-I544)/(MAX(Cena1)-MIN(Cena1))*9</f>
        <v>-18.871338311315338</v>
      </c>
      <c r="K544" s="145">
        <f t="shared" si="38"/>
        <v>-15.09707064905227</v>
      </c>
      <c r="L544" s="145">
        <f>1+(D544-MIN(Otsr1))/(MAX(Otsr1)-MIN(Otsr1))*9</f>
        <v>6.9016393442622945</v>
      </c>
      <c r="M544" s="145">
        <f t="shared" si="39"/>
        <v>1.380327868852459</v>
      </c>
      <c r="N544" s="145">
        <f t="shared" si="40"/>
        <v>-13.716742780199811</v>
      </c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  <c r="DR544" s="55"/>
      <c r="DS544" s="55"/>
      <c r="DT544" s="55"/>
      <c r="DU544" s="55"/>
      <c r="DV544" s="55"/>
      <c r="DW544" s="55"/>
    </row>
    <row r="545" spans="1:127" s="55" customFormat="1" ht="19.5" thickBot="1" x14ac:dyDescent="0.35">
      <c r="A545" s="135"/>
      <c r="B545" s="33"/>
      <c r="C545" s="36" t="s">
        <v>45</v>
      </c>
      <c r="D545" s="36">
        <v>30</v>
      </c>
      <c r="E545" s="36" t="s">
        <v>380</v>
      </c>
      <c r="F545" s="37" t="s">
        <v>359</v>
      </c>
      <c r="G545" s="33">
        <v>110</v>
      </c>
      <c r="H545" s="38"/>
      <c r="I545" s="81">
        <v>110</v>
      </c>
      <c r="J545" s="144">
        <f>1+(MAX(Cena1)-I545)/(MAX(Cena1)-MIN(Cena1))*9</f>
        <v>-44.718552556002308</v>
      </c>
      <c r="K545" s="145">
        <f t="shared" si="38"/>
        <v>-35.774842044801851</v>
      </c>
      <c r="L545" s="145">
        <f>1+(D545-MIN(Otsr1))/(MAX(Otsr1)-MIN(Otsr1))*9</f>
        <v>5.4262295081967213</v>
      </c>
      <c r="M545" s="145">
        <f t="shared" si="39"/>
        <v>1.0852459016393443</v>
      </c>
      <c r="N545" s="145">
        <f t="shared" si="40"/>
        <v>-34.689596143162504</v>
      </c>
    </row>
    <row r="546" spans="1:127" s="55" customFormat="1" ht="38.25" thickBot="1" x14ac:dyDescent="0.35">
      <c r="A546" s="135"/>
      <c r="B546" s="33"/>
      <c r="C546" s="36" t="s">
        <v>46</v>
      </c>
      <c r="D546" s="36">
        <v>60</v>
      </c>
      <c r="E546" s="36" t="s">
        <v>415</v>
      </c>
      <c r="F546" s="37" t="s">
        <v>359</v>
      </c>
      <c r="G546" s="33">
        <v>85</v>
      </c>
      <c r="H546" s="38">
        <v>72.3</v>
      </c>
      <c r="I546" s="81">
        <f t="shared" si="37"/>
        <v>72.3</v>
      </c>
      <c r="J546" s="144">
        <f>1+(MAX(Cena1)-I546)/(MAX(Cena1)-MIN(Cena1))*9</f>
        <v>-25.229753015508333</v>
      </c>
      <c r="K546" s="145">
        <f t="shared" si="38"/>
        <v>-20.183802412406667</v>
      </c>
      <c r="L546" s="145">
        <f>1+(D546-MIN(Otsr1))/(MAX(Otsr1)-MIN(Otsr1))*9</f>
        <v>9.8524590163934427</v>
      </c>
      <c r="M546" s="145">
        <f t="shared" si="39"/>
        <v>1.9704918032786887</v>
      </c>
      <c r="N546" s="145">
        <f t="shared" si="40"/>
        <v>-18.21331060912798</v>
      </c>
    </row>
    <row r="547" spans="1:127" s="55" customFormat="1" ht="19.5" thickBot="1" x14ac:dyDescent="0.35">
      <c r="A547" s="135"/>
      <c r="B547" s="33"/>
      <c r="C547" s="36" t="s">
        <v>47</v>
      </c>
      <c r="D547" s="36">
        <v>60</v>
      </c>
      <c r="E547" s="36" t="s">
        <v>440</v>
      </c>
      <c r="F547" s="37" t="s">
        <v>359</v>
      </c>
      <c r="G547" s="33">
        <v>93.03</v>
      </c>
      <c r="H547" s="38">
        <v>93.03</v>
      </c>
      <c r="I547" s="81">
        <f t="shared" si="37"/>
        <v>93.03</v>
      </c>
      <c r="J547" s="144">
        <f>1+(MAX(Cena1)-I547)/(MAX(Cena1)-MIN(Cena1))*9</f>
        <v>-35.946008041355554</v>
      </c>
      <c r="K547" s="145">
        <f t="shared" si="38"/>
        <v>-28.756806433084446</v>
      </c>
      <c r="L547" s="145">
        <f>1+(D547-MIN(Otsr1))/(MAX(Otsr1)-MIN(Otsr1))*9</f>
        <v>9.8524590163934427</v>
      </c>
      <c r="M547" s="145">
        <f t="shared" si="39"/>
        <v>1.9704918032786887</v>
      </c>
      <c r="N547" s="145">
        <f t="shared" si="40"/>
        <v>-26.786314629805759</v>
      </c>
    </row>
    <row r="548" spans="1:127" s="55" customFormat="1" ht="19.5" thickBot="1" x14ac:dyDescent="0.35">
      <c r="A548" s="135"/>
      <c r="B548" s="33"/>
      <c r="C548" s="36" t="s">
        <v>50</v>
      </c>
      <c r="D548" s="36">
        <v>60</v>
      </c>
      <c r="E548" s="36" t="s">
        <v>506</v>
      </c>
      <c r="F548" s="37" t="s">
        <v>359</v>
      </c>
      <c r="G548" s="33">
        <v>86</v>
      </c>
      <c r="H548" s="38">
        <v>86</v>
      </c>
      <c r="I548" s="81">
        <f t="shared" si="37"/>
        <v>86</v>
      </c>
      <c r="J548" s="144">
        <f>1+(MAX(Cena1)-I548)/(MAX(Cena1)-MIN(Cena1))*9</f>
        <v>-32.311889718552564</v>
      </c>
      <c r="K548" s="145">
        <f t="shared" si="38"/>
        <v>-25.849511774842053</v>
      </c>
      <c r="L548" s="145">
        <f>1+(D548-MIN(Otsr1))/(MAX(Otsr1)-MIN(Otsr1))*9</f>
        <v>9.8524590163934427</v>
      </c>
      <c r="M548" s="145">
        <f t="shared" si="39"/>
        <v>1.9704918032786887</v>
      </c>
      <c r="N548" s="145">
        <f t="shared" si="40"/>
        <v>-23.879019971563366</v>
      </c>
    </row>
    <row r="549" spans="1:127" s="55" customFormat="1" ht="19.5" thickBot="1" x14ac:dyDescent="0.35">
      <c r="A549" s="135"/>
      <c r="B549" s="33"/>
      <c r="C549" s="36" t="s">
        <v>57</v>
      </c>
      <c r="D549" s="36">
        <v>60</v>
      </c>
      <c r="E549" s="36" t="s">
        <v>623</v>
      </c>
      <c r="F549" s="37" t="s">
        <v>359</v>
      </c>
      <c r="G549" s="33">
        <v>120</v>
      </c>
      <c r="H549" s="38">
        <v>100</v>
      </c>
      <c r="I549" s="81">
        <f t="shared" si="37"/>
        <v>100</v>
      </c>
      <c r="J549" s="144">
        <f>1+(MAX(Cena1)-I549)/(MAX(Cena1)-MIN(Cena1))*9</f>
        <v>-39.549109707064915</v>
      </c>
      <c r="K549" s="145">
        <f t="shared" si="38"/>
        <v>-31.639287765651932</v>
      </c>
      <c r="L549" s="145">
        <f>1+(D549-MIN(Otsr1))/(MAX(Otsr1)-MIN(Otsr1))*9</f>
        <v>9.8524590163934427</v>
      </c>
      <c r="M549" s="145">
        <f t="shared" si="39"/>
        <v>1.9704918032786887</v>
      </c>
      <c r="N549" s="145">
        <f t="shared" si="40"/>
        <v>-29.668795962373245</v>
      </c>
    </row>
    <row r="550" spans="1:127" s="60" customFormat="1" ht="19.5" thickBot="1" x14ac:dyDescent="0.35">
      <c r="A550" s="136"/>
      <c r="B550" s="56"/>
      <c r="C550" s="57" t="s">
        <v>60</v>
      </c>
      <c r="D550" s="57">
        <v>60</v>
      </c>
      <c r="E550" s="57" t="s">
        <v>9</v>
      </c>
      <c r="F550" s="58" t="s">
        <v>359</v>
      </c>
      <c r="G550" s="56">
        <v>130</v>
      </c>
      <c r="H550" s="59"/>
      <c r="I550" s="82">
        <v>130</v>
      </c>
      <c r="J550" s="144">
        <f>1+(MAX(Cena1)-I550)/(MAX(Cena1)-MIN(Cena1))*9</f>
        <v>-55.057438253877095</v>
      </c>
      <c r="K550" s="145">
        <f t="shared" si="38"/>
        <v>-44.04595060310168</v>
      </c>
      <c r="L550" s="145">
        <f>1+(D550-MIN(Otsr1))/(MAX(Otsr1)-MIN(Otsr1))*9</f>
        <v>9.8524590163934427</v>
      </c>
      <c r="M550" s="145">
        <f t="shared" si="39"/>
        <v>1.9704918032786887</v>
      </c>
      <c r="N550" s="145">
        <f t="shared" si="40"/>
        <v>-42.075458799822989</v>
      </c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  <c r="DR550" s="55"/>
      <c r="DS550" s="55"/>
      <c r="DT550" s="55"/>
      <c r="DU550" s="55"/>
      <c r="DV550" s="55"/>
      <c r="DW550" s="55"/>
    </row>
    <row r="551" spans="1:127" s="54" customFormat="1" ht="19.5" thickBot="1" x14ac:dyDescent="0.35">
      <c r="A551" s="134">
        <v>76</v>
      </c>
      <c r="B551" s="50"/>
      <c r="C551" s="99" t="s">
        <v>40</v>
      </c>
      <c r="D551" s="99">
        <v>60</v>
      </c>
      <c r="E551" s="99" t="s">
        <v>331</v>
      </c>
      <c r="F551" s="100" t="s">
        <v>330</v>
      </c>
      <c r="G551" s="114">
        <v>3.69</v>
      </c>
      <c r="H551" s="101">
        <v>2.2999999999999998</v>
      </c>
      <c r="I551" s="102">
        <f t="shared" si="37"/>
        <v>2.2999999999999998</v>
      </c>
      <c r="J551" s="144">
        <f>1+(MAX(Cena1)-I551)/(MAX(Cena1)-MIN(Cena1))*9</f>
        <v>10.956346927053419</v>
      </c>
      <c r="K551" s="145">
        <f t="shared" si="38"/>
        <v>8.7650775416427358</v>
      </c>
      <c r="L551" s="145">
        <f>1+(D551-MIN(Otsr1))/(MAX(Otsr1)-MIN(Otsr1))*9</f>
        <v>9.8524590163934427</v>
      </c>
      <c r="M551" s="145">
        <f t="shared" si="39"/>
        <v>1.9704918032786887</v>
      </c>
      <c r="N551" s="145">
        <f t="shared" si="40"/>
        <v>10.735569344921425</v>
      </c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  <c r="DR551" s="55"/>
      <c r="DS551" s="55"/>
      <c r="DT551" s="55"/>
      <c r="DU551" s="55"/>
      <c r="DV551" s="55"/>
      <c r="DW551" s="55"/>
    </row>
    <row r="552" spans="1:127" s="55" customFormat="1" ht="19.5" thickBot="1" x14ac:dyDescent="0.35">
      <c r="A552" s="135"/>
      <c r="B552" s="33"/>
      <c r="C552" s="36" t="s">
        <v>48</v>
      </c>
      <c r="D552" s="36">
        <v>60</v>
      </c>
      <c r="E552" s="36" t="s">
        <v>460</v>
      </c>
      <c r="F552" s="37" t="s">
        <v>330</v>
      </c>
      <c r="G552" s="33">
        <v>4.2</v>
      </c>
      <c r="H552" s="38">
        <v>4.2</v>
      </c>
      <c r="I552" s="81">
        <f t="shared" si="37"/>
        <v>4.2</v>
      </c>
      <c r="J552" s="144">
        <f>1+(MAX(Cena1)-I552)/(MAX(Cena1)-MIN(Cena1))*9</f>
        <v>9.9741527857553152</v>
      </c>
      <c r="K552" s="145">
        <f t="shared" si="38"/>
        <v>7.9793222286042527</v>
      </c>
      <c r="L552" s="145">
        <f>1+(D552-MIN(Otsr1))/(MAX(Otsr1)-MIN(Otsr1))*9</f>
        <v>9.8524590163934427</v>
      </c>
      <c r="M552" s="145">
        <f t="shared" si="39"/>
        <v>1.9704918032786887</v>
      </c>
      <c r="N552" s="145">
        <f t="shared" si="40"/>
        <v>9.9498140318829407</v>
      </c>
    </row>
    <row r="553" spans="1:127" s="55" customFormat="1" ht="19.5" thickBot="1" x14ac:dyDescent="0.35">
      <c r="A553" s="135"/>
      <c r="B553" s="33"/>
      <c r="C553" s="36" t="s">
        <v>49</v>
      </c>
      <c r="D553" s="36">
        <v>30</v>
      </c>
      <c r="E553" s="36" t="s">
        <v>462</v>
      </c>
      <c r="F553" s="37" t="s">
        <v>330</v>
      </c>
      <c r="G553" s="33">
        <v>4.5</v>
      </c>
      <c r="H553" s="38"/>
      <c r="I553" s="81">
        <v>4.5</v>
      </c>
      <c r="J553" s="144">
        <f>1+(MAX(Cena1)-I553)/(MAX(Cena1)-MIN(Cena1))*9</f>
        <v>9.8190695002871919</v>
      </c>
      <c r="K553" s="145">
        <f t="shared" si="38"/>
        <v>7.8552556002297536</v>
      </c>
      <c r="L553" s="145">
        <f>1+(D553-MIN(Otsr1))/(MAX(Otsr1)-MIN(Otsr1))*9</f>
        <v>5.4262295081967213</v>
      </c>
      <c r="M553" s="145">
        <f t="shared" si="39"/>
        <v>1.0852459016393443</v>
      </c>
      <c r="N553" s="145">
        <f t="shared" si="40"/>
        <v>8.9405015018690985</v>
      </c>
    </row>
    <row r="554" spans="1:127" s="55" customFormat="1" ht="19.5" thickBot="1" x14ac:dyDescent="0.35">
      <c r="A554" s="135"/>
      <c r="B554" s="33"/>
      <c r="C554" s="36" t="s">
        <v>49</v>
      </c>
      <c r="D554" s="36">
        <v>30</v>
      </c>
      <c r="E554" s="36" t="s">
        <v>463</v>
      </c>
      <c r="F554" s="37" t="s">
        <v>330</v>
      </c>
      <c r="G554" s="39">
        <v>2</v>
      </c>
      <c r="H554" s="121"/>
      <c r="I554" s="122">
        <v>2</v>
      </c>
      <c r="J554" s="144">
        <f>1+(MAX(Cena1)-I554)/(MAX(Cena1)-MIN(Cena1))*9</f>
        <v>11.111430212521542</v>
      </c>
      <c r="K554" s="145">
        <f t="shared" si="38"/>
        <v>8.889144170017234</v>
      </c>
      <c r="L554" s="145">
        <f>1+(D554-MIN(Otsr1))/(MAX(Otsr1)-MIN(Otsr1))*9</f>
        <v>5.4262295081967213</v>
      </c>
      <c r="M554" s="145">
        <f t="shared" si="39"/>
        <v>1.0852459016393443</v>
      </c>
      <c r="N554" s="145">
        <f t="shared" si="40"/>
        <v>9.974390071656579</v>
      </c>
    </row>
    <row r="555" spans="1:127" s="55" customFormat="1" ht="19.5" thickBot="1" x14ac:dyDescent="0.35">
      <c r="A555" s="135"/>
      <c r="B555" s="33"/>
      <c r="C555" s="36" t="s">
        <v>57</v>
      </c>
      <c r="D555" s="36">
        <v>60</v>
      </c>
      <c r="E555" s="36" t="s">
        <v>622</v>
      </c>
      <c r="F555" s="37" t="s">
        <v>330</v>
      </c>
      <c r="G555" s="33">
        <v>3.8</v>
      </c>
      <c r="H555" s="38">
        <v>3</v>
      </c>
      <c r="I555" s="81">
        <f t="shared" si="37"/>
        <v>3</v>
      </c>
      <c r="J555" s="144">
        <f>1+(MAX(Cena1)-I555)/(MAX(Cena1)-MIN(Cena1))*9</f>
        <v>10.594485927627803</v>
      </c>
      <c r="K555" s="145">
        <f t="shared" si="38"/>
        <v>8.4755887421022429</v>
      </c>
      <c r="L555" s="145">
        <f>1+(D555-MIN(Otsr1))/(MAX(Otsr1)-MIN(Otsr1))*9</f>
        <v>9.8524590163934427</v>
      </c>
      <c r="M555" s="145">
        <f t="shared" si="39"/>
        <v>1.9704918032786887</v>
      </c>
      <c r="N555" s="145">
        <f t="shared" si="40"/>
        <v>10.446080545380932</v>
      </c>
    </row>
    <row r="556" spans="1:127" s="60" customFormat="1" ht="19.5" thickBot="1" x14ac:dyDescent="0.35">
      <c r="A556" s="136"/>
      <c r="B556" s="56"/>
      <c r="C556" s="57" t="s">
        <v>60</v>
      </c>
      <c r="D556" s="57">
        <v>60</v>
      </c>
      <c r="E556" s="57" t="s">
        <v>331</v>
      </c>
      <c r="F556" s="58" t="s">
        <v>330</v>
      </c>
      <c r="G556" s="56">
        <v>4.0999999999999996</v>
      </c>
      <c r="H556" s="59"/>
      <c r="I556" s="82">
        <v>4.0999999999999996</v>
      </c>
      <c r="J556" s="144">
        <f>1+(MAX(Cena1)-I556)/(MAX(Cena1)-MIN(Cena1))*9</f>
        <v>10.025847214244688</v>
      </c>
      <c r="K556" s="145">
        <f t="shared" si="38"/>
        <v>8.0206777713957518</v>
      </c>
      <c r="L556" s="145">
        <f>1+(D556-MIN(Otsr1))/(MAX(Otsr1)-MIN(Otsr1))*9</f>
        <v>9.8524590163934427</v>
      </c>
      <c r="M556" s="145">
        <f t="shared" si="39"/>
        <v>1.9704918032786887</v>
      </c>
      <c r="N556" s="145">
        <f t="shared" si="40"/>
        <v>9.9911695746744407</v>
      </c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  <c r="DR556" s="55"/>
      <c r="DS556" s="55"/>
      <c r="DT556" s="55"/>
      <c r="DU556" s="55"/>
      <c r="DV556" s="55"/>
      <c r="DW556" s="55"/>
    </row>
    <row r="557" spans="1:127" s="54" customFormat="1" ht="19.5" thickBot="1" x14ac:dyDescent="0.35">
      <c r="A557" s="134">
        <v>77</v>
      </c>
      <c r="B557" s="50"/>
      <c r="C557" s="99" t="s">
        <v>40</v>
      </c>
      <c r="D557" s="99">
        <v>60</v>
      </c>
      <c r="E557" s="99" t="s">
        <v>331</v>
      </c>
      <c r="F557" s="100" t="s">
        <v>330</v>
      </c>
      <c r="G557" s="114">
        <v>3.69</v>
      </c>
      <c r="H557" s="101">
        <v>2.2999999999999998</v>
      </c>
      <c r="I557" s="102">
        <f t="shared" si="37"/>
        <v>2.2999999999999998</v>
      </c>
      <c r="J557" s="144">
        <f>1+(MAX(Cena1)-I557)/(MAX(Cena1)-MIN(Cena1))*9</f>
        <v>10.956346927053419</v>
      </c>
      <c r="K557" s="145">
        <f t="shared" si="38"/>
        <v>8.7650775416427358</v>
      </c>
      <c r="L557" s="145">
        <f>1+(D557-MIN(Otsr1))/(MAX(Otsr1)-MIN(Otsr1))*9</f>
        <v>9.8524590163934427</v>
      </c>
      <c r="M557" s="145">
        <f t="shared" si="39"/>
        <v>1.9704918032786887</v>
      </c>
      <c r="N557" s="145">
        <f t="shared" si="40"/>
        <v>10.735569344921425</v>
      </c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  <c r="DR557" s="55"/>
      <c r="DS557" s="55"/>
      <c r="DT557" s="55"/>
      <c r="DU557" s="55"/>
      <c r="DV557" s="55"/>
      <c r="DW557" s="55"/>
    </row>
    <row r="558" spans="1:127" s="55" customFormat="1" ht="19.5" thickBot="1" x14ac:dyDescent="0.35">
      <c r="A558" s="135"/>
      <c r="B558" s="33"/>
      <c r="C558" s="36" t="s">
        <v>49</v>
      </c>
      <c r="D558" s="36">
        <v>30</v>
      </c>
      <c r="E558" s="36" t="s">
        <v>462</v>
      </c>
      <c r="F558" s="37" t="s">
        <v>330</v>
      </c>
      <c r="G558" s="33">
        <v>4.5</v>
      </c>
      <c r="H558" s="38"/>
      <c r="I558" s="81">
        <v>4.5</v>
      </c>
      <c r="J558" s="144">
        <f>1+(MAX(Cena1)-I558)/(MAX(Cena1)-MIN(Cena1))*9</f>
        <v>9.8190695002871919</v>
      </c>
      <c r="K558" s="145">
        <f t="shared" si="38"/>
        <v>7.8552556002297536</v>
      </c>
      <c r="L558" s="145">
        <f>1+(D558-MIN(Otsr1))/(MAX(Otsr1)-MIN(Otsr1))*9</f>
        <v>5.4262295081967213</v>
      </c>
      <c r="M558" s="145">
        <f t="shared" si="39"/>
        <v>1.0852459016393443</v>
      </c>
      <c r="N558" s="145">
        <f t="shared" si="40"/>
        <v>8.9405015018690985</v>
      </c>
    </row>
    <row r="559" spans="1:127" s="55" customFormat="1" ht="19.5" thickBot="1" x14ac:dyDescent="0.35">
      <c r="A559" s="135"/>
      <c r="B559" s="33"/>
      <c r="C559" s="36" t="s">
        <v>49</v>
      </c>
      <c r="D559" s="36">
        <v>30</v>
      </c>
      <c r="E559" s="36" t="s">
        <v>463</v>
      </c>
      <c r="F559" s="37" t="s">
        <v>330</v>
      </c>
      <c r="G559" s="39">
        <v>2</v>
      </c>
      <c r="H559" s="121"/>
      <c r="I559" s="122">
        <v>2</v>
      </c>
      <c r="J559" s="144">
        <f>1+(MAX(Cena1)-I559)/(MAX(Cena1)-MIN(Cena1))*9</f>
        <v>11.111430212521542</v>
      </c>
      <c r="K559" s="145">
        <f t="shared" si="38"/>
        <v>8.889144170017234</v>
      </c>
      <c r="L559" s="145">
        <f>1+(D559-MIN(Otsr1))/(MAX(Otsr1)-MIN(Otsr1))*9</f>
        <v>5.4262295081967213</v>
      </c>
      <c r="M559" s="145">
        <f t="shared" si="39"/>
        <v>1.0852459016393443</v>
      </c>
      <c r="N559" s="145">
        <f t="shared" si="40"/>
        <v>9.974390071656579</v>
      </c>
    </row>
    <row r="560" spans="1:127" s="55" customFormat="1" ht="19.5" thickBot="1" x14ac:dyDescent="0.35">
      <c r="A560" s="135"/>
      <c r="B560" s="33"/>
      <c r="C560" s="36" t="s">
        <v>57</v>
      </c>
      <c r="D560" s="36">
        <v>60</v>
      </c>
      <c r="E560" s="36" t="s">
        <v>622</v>
      </c>
      <c r="F560" s="37" t="s">
        <v>330</v>
      </c>
      <c r="G560" s="33">
        <v>3.8</v>
      </c>
      <c r="H560" s="38">
        <v>3</v>
      </c>
      <c r="I560" s="81">
        <f t="shared" si="37"/>
        <v>3</v>
      </c>
      <c r="J560" s="144">
        <f>1+(MAX(Cena1)-I560)/(MAX(Cena1)-MIN(Cena1))*9</f>
        <v>10.594485927627803</v>
      </c>
      <c r="K560" s="145">
        <f t="shared" si="38"/>
        <v>8.4755887421022429</v>
      </c>
      <c r="L560" s="145">
        <f>1+(D560-MIN(Otsr1))/(MAX(Otsr1)-MIN(Otsr1))*9</f>
        <v>9.8524590163934427</v>
      </c>
      <c r="M560" s="145">
        <f t="shared" si="39"/>
        <v>1.9704918032786887</v>
      </c>
      <c r="N560" s="145">
        <f t="shared" si="40"/>
        <v>10.446080545380932</v>
      </c>
    </row>
    <row r="561" spans="1:127" s="60" customFormat="1" ht="19.5" thickBot="1" x14ac:dyDescent="0.35">
      <c r="A561" s="136"/>
      <c r="B561" s="56"/>
      <c r="C561" s="57" t="s">
        <v>60</v>
      </c>
      <c r="D561" s="57">
        <v>60</v>
      </c>
      <c r="E561" s="57" t="s">
        <v>331</v>
      </c>
      <c r="F561" s="58" t="s">
        <v>330</v>
      </c>
      <c r="G561" s="56">
        <v>4.0999999999999996</v>
      </c>
      <c r="H561" s="59"/>
      <c r="I561" s="82">
        <v>4.0999999999999996</v>
      </c>
      <c r="J561" s="144">
        <f>1+(MAX(Cena1)-I561)/(MAX(Cena1)-MIN(Cena1))*9</f>
        <v>10.025847214244688</v>
      </c>
      <c r="K561" s="145">
        <f t="shared" si="38"/>
        <v>8.0206777713957518</v>
      </c>
      <c r="L561" s="145">
        <f>1+(D561-MIN(Otsr1))/(MAX(Otsr1)-MIN(Otsr1))*9</f>
        <v>9.8524590163934427</v>
      </c>
      <c r="M561" s="145">
        <f t="shared" si="39"/>
        <v>1.9704918032786887</v>
      </c>
      <c r="N561" s="145">
        <f t="shared" si="40"/>
        <v>9.9911695746744407</v>
      </c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  <c r="DR561" s="55"/>
      <c r="DS561" s="55"/>
      <c r="DT561" s="55"/>
      <c r="DU561" s="55"/>
      <c r="DV561" s="55"/>
      <c r="DW561" s="55"/>
    </row>
    <row r="562" spans="1:127" s="54" customFormat="1" ht="19.5" thickBot="1" x14ac:dyDescent="0.35">
      <c r="A562" s="134">
        <v>78</v>
      </c>
      <c r="B562" s="50"/>
      <c r="C562" s="51" t="s">
        <v>42</v>
      </c>
      <c r="D562" s="51">
        <v>40</v>
      </c>
      <c r="E562" s="51" t="s">
        <v>360</v>
      </c>
      <c r="F562" s="52" t="s">
        <v>359</v>
      </c>
      <c r="G562" s="50">
        <v>99.02</v>
      </c>
      <c r="H562" s="116">
        <v>75</v>
      </c>
      <c r="I562" s="80">
        <f t="shared" ref="I562:I571" si="41">H562</f>
        <v>75</v>
      </c>
      <c r="J562" s="144">
        <f>1+(MAX(Cena1)-I562)/(MAX(Cena1)-MIN(Cena1))*9</f>
        <v>-26.625502584721431</v>
      </c>
      <c r="K562" s="145">
        <f t="shared" si="38"/>
        <v>-21.300402067777146</v>
      </c>
      <c r="L562" s="145">
        <f>1+(D562-MIN(Otsr1))/(MAX(Otsr1)-MIN(Otsr1))*9</f>
        <v>6.9016393442622945</v>
      </c>
      <c r="M562" s="145">
        <f t="shared" si="39"/>
        <v>1.380327868852459</v>
      </c>
      <c r="N562" s="145">
        <f t="shared" si="40"/>
        <v>-19.920074198924688</v>
      </c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  <c r="DR562" s="55"/>
      <c r="DS562" s="55"/>
      <c r="DT562" s="55"/>
      <c r="DU562" s="55"/>
      <c r="DV562" s="55"/>
      <c r="DW562" s="55"/>
    </row>
    <row r="563" spans="1:127" s="55" customFormat="1" ht="19.5" thickBot="1" x14ac:dyDescent="0.35">
      <c r="A563" s="135"/>
      <c r="B563" s="33"/>
      <c r="C563" s="103" t="s">
        <v>45</v>
      </c>
      <c r="D563" s="103">
        <v>30</v>
      </c>
      <c r="E563" s="103" t="s">
        <v>381</v>
      </c>
      <c r="F563" s="104" t="s">
        <v>359</v>
      </c>
      <c r="G563" s="113">
        <v>85</v>
      </c>
      <c r="H563" s="117">
        <v>64</v>
      </c>
      <c r="I563" s="106">
        <f t="shared" si="41"/>
        <v>64</v>
      </c>
      <c r="J563" s="144">
        <f>1+(MAX(Cena1)-I563)/(MAX(Cena1)-MIN(Cena1))*9</f>
        <v>-20.939115450890299</v>
      </c>
      <c r="K563" s="145">
        <f t="shared" si="38"/>
        <v>-16.751292360712238</v>
      </c>
      <c r="L563" s="145">
        <f>1+(D563-MIN(Otsr1))/(MAX(Otsr1)-MIN(Otsr1))*9</f>
        <v>5.4262295081967213</v>
      </c>
      <c r="M563" s="145">
        <f t="shared" si="39"/>
        <v>1.0852459016393443</v>
      </c>
      <c r="N563" s="145">
        <f t="shared" si="40"/>
        <v>-15.666046459072893</v>
      </c>
    </row>
    <row r="564" spans="1:127" s="55" customFormat="1" ht="19.5" thickBot="1" x14ac:dyDescent="0.35">
      <c r="A564" s="135"/>
      <c r="B564" s="33"/>
      <c r="C564" s="36" t="s">
        <v>46</v>
      </c>
      <c r="D564" s="36">
        <v>60</v>
      </c>
      <c r="E564" s="36" t="s">
        <v>416</v>
      </c>
      <c r="F564" s="37" t="s">
        <v>359</v>
      </c>
      <c r="G564" s="33">
        <v>70.7</v>
      </c>
      <c r="H564" s="118">
        <v>65</v>
      </c>
      <c r="I564" s="81">
        <f t="shared" si="41"/>
        <v>65</v>
      </c>
      <c r="J564" s="144">
        <f>1+(MAX(Cena1)-I564)/(MAX(Cena1)-MIN(Cena1))*9</f>
        <v>-21.456059735784034</v>
      </c>
      <c r="K564" s="145">
        <f t="shared" si="38"/>
        <v>-17.164847788627227</v>
      </c>
      <c r="L564" s="145">
        <f>1+(D564-MIN(Otsr1))/(MAX(Otsr1)-MIN(Otsr1))*9</f>
        <v>9.8524590163934427</v>
      </c>
      <c r="M564" s="145">
        <f t="shared" si="39"/>
        <v>1.9704918032786887</v>
      </c>
      <c r="N564" s="145">
        <f t="shared" si="40"/>
        <v>-15.194355985348539</v>
      </c>
    </row>
    <row r="565" spans="1:127" s="55" customFormat="1" ht="19.5" thickBot="1" x14ac:dyDescent="0.35">
      <c r="A565" s="135"/>
      <c r="B565" s="33"/>
      <c r="C565" s="36" t="s">
        <v>47</v>
      </c>
      <c r="D565" s="36">
        <v>60</v>
      </c>
      <c r="E565" s="36" t="s">
        <v>416</v>
      </c>
      <c r="F565" s="37" t="s">
        <v>441</v>
      </c>
      <c r="G565" s="33">
        <v>69.63</v>
      </c>
      <c r="H565" s="118">
        <v>69.63</v>
      </c>
      <c r="I565" s="81">
        <f>H565*10</f>
        <v>696.3</v>
      </c>
      <c r="J565" s="144">
        <f>1+(MAX(Cena1)-I565)/(MAX(Cena1)-MIN(Cena1))*9</f>
        <v>-347.80298678920167</v>
      </c>
      <c r="K565" s="145">
        <f t="shared" si="38"/>
        <v>-278.24238943136135</v>
      </c>
      <c r="L565" s="145">
        <f>1+(D565-MIN(Otsr1))/(MAX(Otsr1)-MIN(Otsr1))*9</f>
        <v>9.8524590163934427</v>
      </c>
      <c r="M565" s="145">
        <f t="shared" si="39"/>
        <v>1.9704918032786887</v>
      </c>
      <c r="N565" s="145">
        <f t="shared" si="40"/>
        <v>-276.27189762808268</v>
      </c>
    </row>
    <row r="566" spans="1:127" s="55" customFormat="1" ht="19.5" thickBot="1" x14ac:dyDescent="0.35">
      <c r="A566" s="135"/>
      <c r="B566" s="33"/>
      <c r="C566" s="36" t="s">
        <v>50</v>
      </c>
      <c r="D566" s="36">
        <v>60</v>
      </c>
      <c r="E566" s="36" t="s">
        <v>416</v>
      </c>
      <c r="F566" s="37" t="s">
        <v>359</v>
      </c>
      <c r="G566" s="33">
        <v>99.8</v>
      </c>
      <c r="H566" s="118">
        <v>99.8</v>
      </c>
      <c r="I566" s="81">
        <f t="shared" si="41"/>
        <v>99.8</v>
      </c>
      <c r="J566" s="144">
        <f>1+(MAX(Cena1)-I566)/(MAX(Cena1)-MIN(Cena1))*9</f>
        <v>-39.445720850086168</v>
      </c>
      <c r="K566" s="145">
        <f t="shared" si="38"/>
        <v>-31.556576680068936</v>
      </c>
      <c r="L566" s="145">
        <f>1+(D566-MIN(Otsr1))/(MAX(Otsr1)-MIN(Otsr1))*9</f>
        <v>9.8524590163934427</v>
      </c>
      <c r="M566" s="145">
        <f t="shared" si="39"/>
        <v>1.9704918032786887</v>
      </c>
      <c r="N566" s="145">
        <f t="shared" si="40"/>
        <v>-29.586084876790249</v>
      </c>
    </row>
    <row r="567" spans="1:127" s="55" customFormat="1" ht="38.25" thickBot="1" x14ac:dyDescent="0.35">
      <c r="A567" s="135"/>
      <c r="B567" s="33"/>
      <c r="C567" s="36" t="s">
        <v>52</v>
      </c>
      <c r="D567" s="36">
        <v>60</v>
      </c>
      <c r="E567" s="36" t="s">
        <v>517</v>
      </c>
      <c r="F567" s="37" t="s">
        <v>330</v>
      </c>
      <c r="G567" s="33">
        <v>0.1</v>
      </c>
      <c r="H567" s="118">
        <v>0.1</v>
      </c>
      <c r="I567" s="81">
        <f>H567*1000</f>
        <v>100</v>
      </c>
      <c r="J567" s="144">
        <f>1+(MAX(Cena1)-I567)/(MAX(Cena1)-MIN(Cena1))*9</f>
        <v>-39.549109707064915</v>
      </c>
      <c r="K567" s="145">
        <f t="shared" si="38"/>
        <v>-31.639287765651932</v>
      </c>
      <c r="L567" s="145">
        <f>1+(D567-MIN(Otsr1))/(MAX(Otsr1)-MIN(Otsr1))*9</f>
        <v>9.8524590163934427</v>
      </c>
      <c r="M567" s="145">
        <f t="shared" si="39"/>
        <v>1.9704918032786887</v>
      </c>
      <c r="N567" s="145">
        <f t="shared" si="40"/>
        <v>-29.668795962373245</v>
      </c>
    </row>
    <row r="568" spans="1:127" s="55" customFormat="1" ht="19.5" thickBot="1" x14ac:dyDescent="0.35">
      <c r="A568" s="135"/>
      <c r="B568" s="33"/>
      <c r="C568" s="36" t="s">
        <v>57</v>
      </c>
      <c r="D568" s="36">
        <v>60</v>
      </c>
      <c r="E568" s="36" t="s">
        <v>381</v>
      </c>
      <c r="F568" s="37" t="s">
        <v>359</v>
      </c>
      <c r="G568" s="33">
        <v>80</v>
      </c>
      <c r="H568" s="118">
        <v>80</v>
      </c>
      <c r="I568" s="81">
        <f t="shared" si="41"/>
        <v>80</v>
      </c>
      <c r="J568" s="144">
        <f>1+(MAX(Cena1)-I568)/(MAX(Cena1)-MIN(Cena1))*9</f>
        <v>-29.210224009190124</v>
      </c>
      <c r="K568" s="145">
        <f t="shared" si="38"/>
        <v>-23.3681792073521</v>
      </c>
      <c r="L568" s="145">
        <f>1+(D568-MIN(Otsr1))/(MAX(Otsr1)-MIN(Otsr1))*9</f>
        <v>9.8524590163934427</v>
      </c>
      <c r="M568" s="145">
        <f t="shared" si="39"/>
        <v>1.9704918032786887</v>
      </c>
      <c r="N568" s="145">
        <f t="shared" si="40"/>
        <v>-21.397687404073412</v>
      </c>
    </row>
    <row r="569" spans="1:127" s="55" customFormat="1" ht="19.5" thickBot="1" x14ac:dyDescent="0.35">
      <c r="A569" s="135"/>
      <c r="B569" s="33"/>
      <c r="C569" s="36" t="s">
        <v>58</v>
      </c>
      <c r="D569" s="36">
        <v>60</v>
      </c>
      <c r="E569" s="36" t="s">
        <v>569</v>
      </c>
      <c r="F569" s="37" t="s">
        <v>330</v>
      </c>
      <c r="G569" s="33">
        <v>1.01</v>
      </c>
      <c r="H569" s="118">
        <v>1.01</v>
      </c>
      <c r="I569" s="81">
        <f>H569*1000</f>
        <v>1010</v>
      </c>
      <c r="J569" s="144">
        <f>1+(MAX(Cena1)-I569)/(MAX(Cena1)-MIN(Cena1))*9</f>
        <v>-509.9684089603677</v>
      </c>
      <c r="K569" s="145">
        <f t="shared" si="38"/>
        <v>-407.97472716829418</v>
      </c>
      <c r="L569" s="145">
        <f>1+(D569-MIN(Otsr1))/(MAX(Otsr1)-MIN(Otsr1))*9</f>
        <v>9.8524590163934427</v>
      </c>
      <c r="M569" s="145">
        <f t="shared" si="39"/>
        <v>1.9704918032786887</v>
      </c>
      <c r="N569" s="145">
        <f t="shared" si="40"/>
        <v>-406.00423536501552</v>
      </c>
    </row>
    <row r="570" spans="1:127" s="60" customFormat="1" ht="19.5" thickBot="1" x14ac:dyDescent="0.35">
      <c r="A570" s="136"/>
      <c r="B570" s="56"/>
      <c r="C570" s="57" t="s">
        <v>60</v>
      </c>
      <c r="D570" s="57">
        <v>60</v>
      </c>
      <c r="E570" s="57" t="s">
        <v>381</v>
      </c>
      <c r="F570" s="58" t="s">
        <v>330</v>
      </c>
      <c r="G570" s="56">
        <v>0.1</v>
      </c>
      <c r="H570" s="119"/>
      <c r="I570" s="82">
        <f>G570*1000</f>
        <v>100</v>
      </c>
      <c r="J570" s="144">
        <f>1+(MAX(Cena1)-I570)/(MAX(Cena1)-MIN(Cena1))*9</f>
        <v>-39.549109707064915</v>
      </c>
      <c r="K570" s="145">
        <f t="shared" si="38"/>
        <v>-31.639287765651932</v>
      </c>
      <c r="L570" s="145">
        <f>1+(D570-MIN(Otsr1))/(MAX(Otsr1)-MIN(Otsr1))*9</f>
        <v>9.8524590163934427</v>
      </c>
      <c r="M570" s="145">
        <f t="shared" si="39"/>
        <v>1.9704918032786887</v>
      </c>
      <c r="N570" s="145">
        <f t="shared" si="40"/>
        <v>-29.668795962373245</v>
      </c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  <c r="DR570" s="55"/>
      <c r="DS570" s="55"/>
      <c r="DT570" s="55"/>
      <c r="DU570" s="55"/>
      <c r="DV570" s="55"/>
      <c r="DW570" s="55"/>
    </row>
    <row r="571" spans="1:127" s="65" customFormat="1" ht="19.5" thickBot="1" x14ac:dyDescent="0.35">
      <c r="A571" s="98">
        <v>79</v>
      </c>
      <c r="B571" s="61"/>
      <c r="C571" s="62" t="s">
        <v>58</v>
      </c>
      <c r="D571" s="62">
        <v>60</v>
      </c>
      <c r="E571" s="62" t="s">
        <v>571</v>
      </c>
      <c r="F571" s="63" t="s">
        <v>572</v>
      </c>
      <c r="G571" s="61">
        <v>106.25</v>
      </c>
      <c r="H571" s="88">
        <v>106.25</v>
      </c>
      <c r="I571" s="83">
        <f t="shared" si="41"/>
        <v>106.25</v>
      </c>
      <c r="J571" s="144">
        <f>1+(MAX(Cena1)-I571)/(MAX(Cena1)-MIN(Cena1))*9</f>
        <v>-42.780011487650782</v>
      </c>
      <c r="K571" s="145">
        <f t="shared" si="38"/>
        <v>-34.224009190120626</v>
      </c>
      <c r="L571" s="145">
        <f>1+(D571-MIN(Otsr1))/(MAX(Otsr1)-MIN(Otsr1))*9</f>
        <v>9.8524590163934427</v>
      </c>
      <c r="M571" s="145">
        <f t="shared" si="39"/>
        <v>1.9704918032786887</v>
      </c>
      <c r="N571" s="145">
        <f t="shared" si="40"/>
        <v>-32.253517386841935</v>
      </c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  <c r="DR571" s="55"/>
      <c r="DS571" s="55"/>
      <c r="DT571" s="55"/>
      <c r="DU571" s="55"/>
      <c r="DV571" s="55"/>
      <c r="DW571" s="55"/>
    </row>
  </sheetData>
  <mergeCells count="70">
    <mergeCell ref="A88:A94"/>
    <mergeCell ref="A76:A87"/>
    <mergeCell ref="A30:A34"/>
    <mergeCell ref="A144:A149"/>
    <mergeCell ref="A126:A143"/>
    <mergeCell ref="A113:A125"/>
    <mergeCell ref="A106:A112"/>
    <mergeCell ref="A95:A105"/>
    <mergeCell ref="A202:A205"/>
    <mergeCell ref="A182:A201"/>
    <mergeCell ref="A173:A181"/>
    <mergeCell ref="A150:A153"/>
    <mergeCell ref="A154:A163"/>
    <mergeCell ref="A164:A172"/>
    <mergeCell ref="A247:A260"/>
    <mergeCell ref="A238:A246"/>
    <mergeCell ref="A231:A237"/>
    <mergeCell ref="A218:A230"/>
    <mergeCell ref="A207:A217"/>
    <mergeCell ref="A298:A309"/>
    <mergeCell ref="A290:A297"/>
    <mergeCell ref="A283:A288"/>
    <mergeCell ref="A272:A282"/>
    <mergeCell ref="A261:A271"/>
    <mergeCell ref="A346:A350"/>
    <mergeCell ref="A334:A345"/>
    <mergeCell ref="A324:A333"/>
    <mergeCell ref="A321:A323"/>
    <mergeCell ref="A310:A320"/>
    <mergeCell ref="A368:A373"/>
    <mergeCell ref="A365:A367"/>
    <mergeCell ref="A361:A364"/>
    <mergeCell ref="A357:A360"/>
    <mergeCell ref="A353:A356"/>
    <mergeCell ref="A407:A413"/>
    <mergeCell ref="A389:A400"/>
    <mergeCell ref="A385:A387"/>
    <mergeCell ref="A380:A384"/>
    <mergeCell ref="A374:A379"/>
    <mergeCell ref="A562:A570"/>
    <mergeCell ref="A557:A561"/>
    <mergeCell ref="A551:A556"/>
    <mergeCell ref="A544:A550"/>
    <mergeCell ref="A536:A543"/>
    <mergeCell ref="A530:A535"/>
    <mergeCell ref="A525:A529"/>
    <mergeCell ref="A520:A524"/>
    <mergeCell ref="A509:A519"/>
    <mergeCell ref="A503:A508"/>
    <mergeCell ref="A496:A502"/>
    <mergeCell ref="A488:A494"/>
    <mergeCell ref="A486:A487"/>
    <mergeCell ref="A484:A485"/>
    <mergeCell ref="A63:A75"/>
    <mergeCell ref="A474:A483"/>
    <mergeCell ref="A464:A473"/>
    <mergeCell ref="A460:A463"/>
    <mergeCell ref="A449:A459"/>
    <mergeCell ref="A444:A448"/>
    <mergeCell ref="A437:A443"/>
    <mergeCell ref="A430:A436"/>
    <mergeCell ref="A419:A426"/>
    <mergeCell ref="A427:A428"/>
    <mergeCell ref="A414:A418"/>
    <mergeCell ref="A401:A406"/>
    <mergeCell ref="A2:A10"/>
    <mergeCell ref="A12:A19"/>
    <mergeCell ref="A20:A29"/>
    <mergeCell ref="A35:A47"/>
    <mergeCell ref="A48:A62"/>
  </mergeCells>
  <pageMargins left="0.25" right="0.25" top="0.75" bottom="0.75" header="0.3" footer="0.3"/>
  <pageSetup paperSize="9" scale="10" fitToHeight="1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15</vt:i4>
      </vt:variant>
    </vt:vector>
  </HeadingPairs>
  <TitlesOfParts>
    <vt:vector size="18" baseType="lpstr">
      <vt:lpstr>ПВ</vt:lpstr>
      <vt:lpstr>СЦ</vt:lpstr>
      <vt:lpstr>Оценка</vt:lpstr>
      <vt:lpstr>Bail3</vt:lpstr>
      <vt:lpstr>Bali3</vt:lpstr>
      <vt:lpstr>Bali4</vt:lpstr>
      <vt:lpstr>Bali5</vt:lpstr>
      <vt:lpstr>Bali6</vt:lpstr>
      <vt:lpstr>Cena1</vt:lpstr>
      <vt:lpstr>Cena3</vt:lpstr>
      <vt:lpstr>Cena4</vt:lpstr>
      <vt:lpstr>Cena5</vt:lpstr>
      <vt:lpstr>Cena6</vt:lpstr>
      <vt:lpstr>Otsr1</vt:lpstr>
      <vt:lpstr>Otsr3</vt:lpstr>
      <vt:lpstr>Otsr4</vt:lpstr>
      <vt:lpstr>Otsr5</vt:lpstr>
      <vt:lpstr>Otsr6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2018-04-16T11:41:21Z</dcterms:modified>
</cp:coreProperties>
</file>