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2" sheetId="2" r:id="rId1"/>
    <sheet name="Лист1" sheetId="1" r:id="rId2"/>
  </sheets>
  <calcPr calcId="162913" iterate="1" iterateCount="32767" iterateDelta="1E-1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7" i="1" l="1"/>
  <c r="J45" i="1" l="1"/>
  <c r="E30" i="1"/>
  <c r="G29" i="1" l="1"/>
  <c r="F29" i="1"/>
  <c r="E29" i="1"/>
  <c r="C29" i="1"/>
  <c r="D29" i="1"/>
  <c r="C30" i="1"/>
  <c r="G30" i="1"/>
  <c r="F30" i="1"/>
  <c r="D30" i="1"/>
  <c r="G46" i="1" l="1"/>
  <c r="F57" i="1"/>
  <c r="D38" i="1"/>
  <c r="F49" i="1"/>
  <c r="C51" i="1"/>
  <c r="C52" i="1"/>
  <c r="C37" i="1"/>
  <c r="C45" i="1"/>
  <c r="C40" i="1"/>
  <c r="C48" i="1"/>
  <c r="C42" i="1"/>
  <c r="C44" i="1"/>
  <c r="C38" i="1"/>
  <c r="C46" i="1"/>
  <c r="C39" i="1"/>
  <c r="C47" i="1"/>
  <c r="C41" i="1"/>
  <c r="C49" i="1"/>
  <c r="C50" i="1"/>
  <c r="C43" i="1"/>
  <c r="F46" i="1"/>
  <c r="E44" i="1"/>
  <c r="P73" i="1" l="1"/>
  <c r="D47" i="1" l="1"/>
  <c r="G49" i="1"/>
  <c r="G42" i="1"/>
  <c r="G40" i="1"/>
  <c r="Q45" i="1" l="1"/>
  <c r="G61" i="1" l="1"/>
  <c r="F61" i="1"/>
  <c r="E61" i="1"/>
  <c r="D61" i="1"/>
  <c r="C61" i="1"/>
  <c r="C60" i="1"/>
  <c r="G60" i="1"/>
  <c r="F60" i="1"/>
  <c r="E60" i="1"/>
  <c r="D60" i="1"/>
  <c r="G59" i="1"/>
  <c r="F59" i="1"/>
  <c r="E59" i="1"/>
  <c r="D59" i="1"/>
  <c r="C59" i="1"/>
  <c r="D58" i="1"/>
  <c r="G58" i="1"/>
  <c r="F58" i="1"/>
  <c r="E58" i="1"/>
  <c r="C58" i="1"/>
  <c r="C57" i="1"/>
  <c r="C56" i="1"/>
  <c r="D57" i="1"/>
  <c r="G57" i="1"/>
  <c r="E57" i="1"/>
  <c r="E56" i="1"/>
  <c r="D56" i="1"/>
  <c r="G56" i="1"/>
  <c r="F56" i="1"/>
  <c r="C55" i="1"/>
  <c r="G55" i="1"/>
  <c r="F55" i="1"/>
  <c r="E55" i="1"/>
  <c r="D55" i="1"/>
  <c r="C54" i="1"/>
  <c r="G54" i="1"/>
  <c r="F54" i="1"/>
  <c r="E54" i="1"/>
  <c r="D54" i="1"/>
  <c r="C53" i="1"/>
  <c r="G53" i="1"/>
  <c r="F53" i="1"/>
  <c r="E53" i="1"/>
  <c r="D53" i="1"/>
  <c r="G52" i="1"/>
  <c r="F52" i="1"/>
  <c r="E52" i="1"/>
  <c r="D52" i="1"/>
  <c r="G51" i="1"/>
  <c r="F51" i="1"/>
  <c r="E51" i="1"/>
  <c r="D51" i="1"/>
  <c r="G50" i="1"/>
  <c r="F50" i="1"/>
  <c r="E50" i="1"/>
  <c r="D50" i="1"/>
  <c r="E49" i="1"/>
  <c r="D49" i="1"/>
  <c r="E48" i="1"/>
  <c r="D48" i="1"/>
  <c r="G48" i="1"/>
  <c r="F48" i="1"/>
  <c r="G47" i="1"/>
  <c r="F47" i="1"/>
  <c r="E47" i="1"/>
  <c r="E46" i="1"/>
  <c r="D46" i="1"/>
  <c r="G45" i="1"/>
  <c r="F45" i="1"/>
  <c r="E45" i="1"/>
  <c r="D45" i="1"/>
  <c r="G44" i="1"/>
  <c r="F44" i="1"/>
  <c r="D44" i="1"/>
  <c r="G43" i="1"/>
  <c r="F43" i="1"/>
  <c r="E43" i="1"/>
  <c r="D43" i="1"/>
  <c r="F42" i="1"/>
  <c r="E42" i="1"/>
  <c r="D42" i="1"/>
  <c r="G41" i="1"/>
  <c r="F41" i="1"/>
  <c r="E41" i="1"/>
  <c r="D41" i="1"/>
  <c r="F40" i="1"/>
  <c r="E40" i="1"/>
  <c r="D40" i="1"/>
  <c r="G39" i="1"/>
  <c r="F39" i="1"/>
  <c r="E39" i="1"/>
  <c r="D39" i="1"/>
  <c r="G38" i="1"/>
  <c r="F38" i="1"/>
  <c r="E38" i="1"/>
  <c r="G37" i="1"/>
  <c r="F37" i="1"/>
  <c r="E37" i="1"/>
  <c r="D37" i="1"/>
  <c r="J38" i="1" l="1" a="1"/>
  <c r="N38" i="1" s="1"/>
  <c r="L41" i="1" l="1"/>
  <c r="J39" i="1"/>
  <c r="M42" i="1"/>
  <c r="J41" i="1"/>
  <c r="N39" i="1"/>
  <c r="M39" i="1"/>
  <c r="N40" i="1"/>
  <c r="L38" i="1"/>
  <c r="L40" i="1"/>
  <c r="N41" i="1"/>
  <c r="J42" i="1"/>
  <c r="J40" i="1"/>
  <c r="J38" i="1"/>
  <c r="K39" i="1"/>
  <c r="N42" i="1"/>
  <c r="K38" i="1"/>
  <c r="L42" i="1"/>
  <c r="K41" i="1"/>
  <c r="M38" i="1"/>
  <c r="M40" i="1"/>
  <c r="M41" i="1"/>
  <c r="K42" i="1"/>
  <c r="K40" i="1"/>
  <c r="L39" i="1"/>
  <c r="J49" i="1" l="1" a="1"/>
  <c r="J49" i="1" s="1"/>
  <c r="N45" i="1"/>
  <c r="M53" i="1" l="1"/>
  <c r="M61" i="1" s="1"/>
  <c r="K52" i="1"/>
  <c r="K60" i="1" s="1"/>
  <c r="M51" i="1"/>
  <c r="M59" i="1" s="1"/>
  <c r="J52" i="1"/>
  <c r="J60" i="1" s="1"/>
  <c r="L51" i="1"/>
  <c r="L49" i="1"/>
  <c r="L57" i="1" s="1"/>
  <c r="J53" i="1"/>
  <c r="J61" i="1" s="1"/>
  <c r="N50" i="1"/>
  <c r="N58" i="1" s="1"/>
  <c r="N51" i="1"/>
  <c r="N59" i="1" s="1"/>
  <c r="N53" i="1"/>
  <c r="N70" i="1" s="1"/>
  <c r="N52" i="1"/>
  <c r="N60" i="1" s="1"/>
  <c r="K53" i="1"/>
  <c r="K61" i="1" s="1"/>
  <c r="M50" i="1"/>
  <c r="M58" i="1" s="1"/>
  <c r="L52" i="1"/>
  <c r="L60" i="1" s="1"/>
  <c r="N49" i="1"/>
  <c r="L53" i="1"/>
  <c r="L61" i="1" s="1"/>
  <c r="J51" i="1"/>
  <c r="J59" i="1" s="1"/>
  <c r="M52" i="1"/>
  <c r="M69" i="1" s="1"/>
  <c r="J50" i="1"/>
  <c r="J58" i="1" s="1"/>
  <c r="L50" i="1"/>
  <c r="L58" i="1" s="1"/>
  <c r="M49" i="1"/>
  <c r="M57" i="1" s="1"/>
  <c r="K51" i="1"/>
  <c r="K59" i="1" s="1"/>
  <c r="K49" i="1"/>
  <c r="K50" i="1"/>
  <c r="J57" i="1"/>
  <c r="J66" i="1"/>
  <c r="L66" i="1" l="1"/>
  <c r="L73" i="1" s="1"/>
  <c r="L68" i="1"/>
  <c r="L59" i="1"/>
  <c r="M68" i="1"/>
  <c r="M75" i="1" s="1"/>
  <c r="K66" i="1"/>
  <c r="K73" i="1" s="1"/>
  <c r="N66" i="1"/>
  <c r="N73" i="1" s="1"/>
  <c r="N68" i="1"/>
  <c r="N75" i="1" s="1"/>
  <c r="M60" i="1"/>
  <c r="N61" i="1"/>
  <c r="N69" i="1"/>
  <c r="N76" i="1" s="1"/>
  <c r="M66" i="1"/>
  <c r="M73" i="1" s="1"/>
  <c r="N67" i="1"/>
  <c r="N74" i="1" s="1"/>
  <c r="K67" i="1"/>
  <c r="M67" i="1"/>
  <c r="M74" i="1" s="1"/>
  <c r="K58" i="1"/>
  <c r="L67" i="1"/>
  <c r="L74" i="1" s="1"/>
  <c r="K57" i="1"/>
  <c r="N57" i="1"/>
</calcChain>
</file>

<file path=xl/sharedStrings.xml><?xml version="1.0" encoding="utf-8"?>
<sst xmlns="http://schemas.openxmlformats.org/spreadsheetml/2006/main" count="91" uniqueCount="51">
  <si>
    <t>Область</t>
  </si>
  <si>
    <t>Індикатори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</si>
  <si>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</si>
  <si>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</si>
  <si>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</si>
  <si>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</si>
  <si>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</si>
  <si>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</si>
  <si>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</si>
  <si>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</si>
  <si>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</si>
  <si>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</si>
  <si>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</si>
  <si>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</si>
  <si>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</si>
  <si>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</si>
  <si>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</si>
  <si>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</si>
  <si>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</si>
  <si>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</si>
  <si>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</si>
  <si>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</si>
  <si>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</si>
  <si>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</si>
  <si>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</si>
  <si>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</si>
  <si>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</si>
  <si>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Працевлаштування зареєстрованих безробітних тис. осіб</t>
  </si>
  <si>
    <t>Потреба підприємств у працівниках тис. осіб</t>
  </si>
  <si>
    <t>Безробітне населення працездатного віку тис. осіб</t>
  </si>
  <si>
    <t>Зайняте населення працездатного віку тис. осіб</t>
  </si>
  <si>
    <t>Економічна активність населення працездатного віку тис. осіб</t>
  </si>
  <si>
    <t>Столбец 1</t>
  </si>
  <si>
    <t>Столбец 2</t>
  </si>
  <si>
    <t>Столбец 3</t>
  </si>
  <si>
    <t>Столбец 4</t>
  </si>
  <si>
    <t>Столбец 5</t>
  </si>
  <si>
    <t>КОРЕЛЯЦІЙНА МАТРИЦЯ</t>
  </si>
  <si>
    <t>СЕРЕДНІ ЗНАЧЕННЯ</t>
  </si>
  <si>
    <t>ДИСПЕРСІЯ</t>
  </si>
  <si>
    <t>НОРМАЛІЗОВАНА МАТРИЦЯ</t>
  </si>
  <si>
    <t>КОРЕЛЯЦІЙНА МАТРИЦЯ НА ОСНОВІ НОРМАЛІЗОВАНИХ ДАНИХ</t>
  </si>
  <si>
    <t>ДЕТЕРМІНАНТ КОРЕЛЯЦІЙНОЇ МАТРИЦІ</t>
  </si>
  <si>
    <t>Обчислення критерію Xi^2</t>
  </si>
  <si>
    <t>ТАБЛИЧНЕ ЗНАЧЕННЯ</t>
  </si>
  <si>
    <t>ОБЕРНЕНА МАТРИЦЯ</t>
  </si>
  <si>
    <t>Обчислення F-критерію</t>
  </si>
  <si>
    <t>Критичне (табличне) значення F-критерію</t>
  </si>
  <si>
    <t>Розрахунок частинних коефіцієнтів кореляції</t>
  </si>
  <si>
    <t>Обчислення t-критеріїв Стьюдента</t>
  </si>
  <si>
    <t>Табличне значення t-критерію Стьюдента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</si>
</sst>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"/>
    <numFmt numFmtId="165" formatCode="0.000"/>
    <numFmt numFmtId="166" formatCode="0.00000000000000000000000000000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>
      <left/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7">
    <xf numFmtId="0" fontId="0" fillId="0" borderId="0" xfId="0"/>
    <xf numFmtId="0" fontId="1" fillId="2" borderId="2" xfId="1" applyBorder="1" applyAlignment="1"/>
    <xf numFmtId="0" fontId="1" fillId="2" borderId="2" xfId="1" applyBorder="1"/>
    <xf numFmtId="0" fontId="1" fillId="3" borderId="1" xfId="1" applyFill="1"/>
    <xf numFmtId="0" fontId="0" fillId="0" borderId="0" xfId="0" applyFill="1" applyBorder="1" applyAlignment="1"/>
    <xf numFmtId="0" fontId="0" fillId="0" borderId="5" xfId="0" applyFill="1" applyBorder="1" applyAlignment="1"/>
    <xf numFmtId="0" fontId="2" fillId="0" borderId="6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0" borderId="12" xfId="0" applyFill="1" applyBorder="1" applyAlignment="1"/>
    <xf numFmtId="0" fontId="0" fillId="0" borderId="14" xfId="0" applyFill="1" applyBorder="1" applyAlignment="1"/>
    <xf numFmtId="0" fontId="1" fillId="2" borderId="1" xfId="1"/>
    <xf numFmtId="0" fontId="0" fillId="0" borderId="0" xfId="0" applyAlignment="1"/>
    <xf numFmtId="2" fontId="0" fillId="0" borderId="0" xfId="0" applyNumberFormat="1"/>
    <xf numFmtId="2" fontId="0" fillId="0" borderId="0" xfId="0" applyNumberFormat="1" applyFill="1" applyBorder="1" applyAlignment="1"/>
    <xf numFmtId="2" fontId="0" fillId="0" borderId="13" xfId="0" applyNumberFormat="1" applyFill="1" applyBorder="1" applyAlignment="1"/>
    <xf numFmtId="2" fontId="0" fillId="0" borderId="5" xfId="0" applyNumberFormat="1" applyFill="1" applyBorder="1" applyAlignment="1"/>
    <xf numFmtId="2" fontId="0" fillId="0" borderId="15" xfId="0" applyNumberFormat="1" applyFill="1" applyBorder="1" applyAlignment="1"/>
    <xf numFmtId="2" fontId="1" fillId="2" borderId="1" xfId="1" applyNumberFormat="1"/>
    <xf numFmtId="0" fontId="0" fillId="0" borderId="0" xfId="0" applyNumberFormat="1"/>
    <xf numFmtId="164" fontId="0" fillId="0" borderId="0" xfId="0" applyNumberFormat="1"/>
    <xf numFmtId="164" fontId="1" fillId="3" borderId="1" xfId="1" applyNumberFormat="1" applyFill="1"/>
    <xf numFmtId="165" fontId="1" fillId="2" borderId="1" xfId="1" applyNumberFormat="1"/>
    <xf numFmtId="166" fontId="1" fillId="2" borderId="1" xfId="1" applyNumberFormat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3" borderId="16" xfId="1" applyFill="1" applyBorder="1" applyAlignment="1">
      <alignment horizontal="center" vertical="center" textRotation="90" shrinkToFit="1"/>
    </xf>
    <xf numFmtId="0" fontId="1" fillId="3" borderId="17" xfId="1" applyFill="1" applyBorder="1" applyAlignment="1">
      <alignment horizontal="center" vertical="center" textRotation="90" shrinkToFit="1"/>
    </xf>
    <xf numFmtId="0" fontId="1" fillId="3" borderId="18" xfId="1" applyFill="1" applyBorder="1" applyAlignment="1">
      <alignment horizontal="center" vertical="center" textRotation="90" shrinkToFit="1"/>
    </xf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3" borderId="1" xfId="1" applyFill="1" applyAlignment="1">
      <alignment horizontal="right" vertical="center"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cols>
    <col min="1" max="1" width="9.33203125" customWidth="1"/>
    <col min="2" max="2" width="10.6640625" customWidth="1"/>
    <col min="3" max="3" width="11.21875" customWidth="1"/>
    <col min="4" max="4" width="11.77734375" customWidth="1"/>
    <col min="5" max="5" width="12.77734375" customWidth="1"/>
    <col min="6" max="6" width="11.88671875" customWidth="1"/>
  </cols>
  <sheetData>
    <row r="1" spans="1:6" x14ac:dyDescent="0.3">
      <c r="A1" s="6"/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</row>
    <row r="2" spans="1:6" x14ac:dyDescent="0.3">
      <c r="A2" s="4" t="s">
        <v>32</v>
      </c>
      <c r="B2" s="4">
        <v>1</v>
      </c>
      <c r="C2" s="4"/>
      <c r="D2" s="4"/>
      <c r="E2" s="4"/>
      <c r="F2" s="4"/>
    </row>
    <row r="3" spans="1:6" x14ac:dyDescent="0.3">
      <c r="A3" s="4" t="s">
        <v>33</v>
      </c>
      <c r="B3" s="4">
        <v>0.32024745750394029</v>
      </c>
      <c r="C3" s="4">
        <v>1</v>
      </c>
      <c r="D3" s="4"/>
      <c r="E3" s="4"/>
      <c r="F3" s="4"/>
    </row>
    <row r="4" spans="1:6" x14ac:dyDescent="0.3">
      <c r="A4" s="4" t="s">
        <v>34</v>
      </c>
      <c r="B4" s="4">
        <v>0.80037675889181481</v>
      </c>
      <c r="C4" s="4">
        <v>0.28281276737016597</v>
      </c>
      <c r="D4" s="4">
        <v>1</v>
      </c>
      <c r="E4" s="4"/>
      <c r="F4" s="4"/>
    </row>
    <row r="5" spans="1:6" x14ac:dyDescent="0.3">
      <c r="A5" s="4" t="s">
        <v>35</v>
      </c>
      <c r="B5" s="4">
        <v>0.77912036163117593</v>
      </c>
      <c r="C5" s="4">
        <v>0.47013204208599979</v>
      </c>
      <c r="D5" s="4">
        <v>0.93352798962903916</v>
      </c>
      <c r="E5" s="4">
        <v>1</v>
      </c>
      <c r="F5" s="4"/>
    </row>
    <row r="6" spans="1:6" ht="15" thickBot="1" x14ac:dyDescent="0.35">
      <c r="A6" s="5" t="s">
        <v>36</v>
      </c>
      <c r="B6" s="5">
        <v>0.78479018185805582</v>
      </c>
      <c r="C6" s="5">
        <v>0.45708955207776059</v>
      </c>
      <c r="D6" s="5">
        <v>0.94369432083201987</v>
      </c>
      <c r="E6" s="5">
        <v>0.99956507116696447</v>
      </c>
      <c r="F6" s="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zoomScale="70" zoomScaleNormal="70" workbookViewId="0">
      <selection activeCell="D15" sqref="D15"/>
    </sheetView>
  </sheetViews>
  <sheetFormatPr defaultRowHeight="14.4" x14ac:dyDescent="0.3"/>
  <cols>
    <col min="3" max="3" width="55.33203125" customWidth="1"/>
    <col min="4" max="4" width="43.109375" customWidth="1"/>
    <col min="5" max="5" width="47.77734375" customWidth="1"/>
    <col min="6" max="6" width="46.77734375" customWidth="1"/>
    <col min="7" max="7" width="62.5546875" customWidth="1"/>
    <col min="9" max="9" width="8.21875" customWidth="1"/>
    <col min="10" max="10" width="36.77734375" customWidth="1"/>
    <col min="11" max="11" width="12.5546875" customWidth="1"/>
    <col min="12" max="12" width="21.44140625" customWidth="1"/>
    <col min="13" max="13" width="22" customWidth="1"/>
    <col min="14" max="14" width="21.88671875" customWidth="1"/>
  </cols>
  <sheetData>
    <row r="1" spans="1:14" ht="15.6" thickTop="1" thickBot="1" x14ac:dyDescent="0.35">
      <c r="A1" s="24" t="s">
        <v>0</v>
      </c>
      <c r="B1" s="25"/>
      <c r="C1" s="30" t="s">
        <v>1</v>
      </c>
      <c r="D1" s="30"/>
      <c r="E1" s="30"/>
      <c r="F1" s="30"/>
      <c r="G1" s="30"/>
    </row>
    <row r="2" spans="1:14" ht="15.6" thickTop="1" thickBot="1" x14ac:dyDescent="0.35">
      <c r="A2" s="24"/>
      <c r="B2" s="25"/>
      <c r="C2" s="1" t="s">
        <v>27</v>
      </c>
      <c r="D2" s="2" t="s">
        <v>28</v>
      </c>
      <c r="E2" s="2" t="s">
        <v>29</v>
      </c>
      <c r="F2" s="2" t="s">
        <v>30</v>
      </c>
      <c r="G2" s="2" t="s">
        <v>31</v>
      </c>
    </row>
    <row r="3" spans="1:14" ht="15.6" thickTop="1" thickBot="1" x14ac:dyDescent="0.35">
      <c r="A3" s="24" t="s">
        <v>2</v>
      </c>
      <c r="B3" s="25"/>
      <c r="C3" s="3">
        <v>31500</v>
      </c>
      <c r="D3" s="3">
        <v>400</v>
      </c>
      <c r="E3" s="3">
        <v>77600</v>
      </c>
      <c r="F3" s="3">
        <v>622700</v>
      </c>
      <c r="G3" s="3">
        <v>700300</v>
      </c>
      <c r="I3" s="31" t="s">
        <v>37</v>
      </c>
      <c r="J3" s="32"/>
      <c r="K3" s="32"/>
      <c r="L3" s="32"/>
      <c r="M3" s="32"/>
      <c r="N3" s="33"/>
    </row>
    <row r="4" spans="1:14" ht="15.6" thickTop="1" thickBot="1" x14ac:dyDescent="0.35">
      <c r="A4" s="24" t="s">
        <v>3</v>
      </c>
      <c r="B4" s="25"/>
      <c r="C4" s="3">
        <v>13100</v>
      </c>
      <c r="D4" s="3">
        <v>500</v>
      </c>
      <c r="E4" s="3">
        <v>44900</v>
      </c>
      <c r="F4" s="3">
        <v>390900</v>
      </c>
      <c r="G4" s="3">
        <v>435800</v>
      </c>
      <c r="I4" s="7"/>
      <c r="J4" s="6" t="s">
        <v>32</v>
      </c>
      <c r="K4" s="6" t="s">
        <v>33</v>
      </c>
      <c r="L4" s="6" t="s">
        <v>34</v>
      </c>
      <c r="M4" s="6" t="s">
        <v>35</v>
      </c>
      <c r="N4" s="8" t="s">
        <v>36</v>
      </c>
    </row>
    <row r="5" spans="1:14" ht="15.6" thickTop="1" thickBot="1" x14ac:dyDescent="0.35">
      <c r="A5" s="24" t="s">
        <v>4</v>
      </c>
      <c r="B5" s="25"/>
      <c r="C5" s="3">
        <v>37500</v>
      </c>
      <c r="D5" s="3">
        <v>5900</v>
      </c>
      <c r="E5" s="3">
        <v>128900</v>
      </c>
      <c r="F5" s="3">
        <v>1425700</v>
      </c>
      <c r="G5" s="3">
        <v>1554600</v>
      </c>
      <c r="I5" s="9" t="s">
        <v>32</v>
      </c>
      <c r="J5" s="14">
        <v>1</v>
      </c>
      <c r="K5" s="14"/>
      <c r="L5" s="14"/>
      <c r="M5" s="14"/>
      <c r="N5" s="15"/>
    </row>
    <row r="6" spans="1:14" ht="15.6" thickTop="1" thickBot="1" x14ac:dyDescent="0.35">
      <c r="A6" s="24" t="s">
        <v>5</v>
      </c>
      <c r="B6" s="25"/>
      <c r="C6" s="3">
        <v>27600</v>
      </c>
      <c r="D6" s="3">
        <v>1100</v>
      </c>
      <c r="E6" s="3">
        <v>216400</v>
      </c>
      <c r="F6" s="3">
        <v>1697700</v>
      </c>
      <c r="G6" s="3">
        <v>1914100</v>
      </c>
      <c r="I6" s="9" t="s">
        <v>33</v>
      </c>
      <c r="J6" s="14">
        <v>0.32024745750394001</v>
      </c>
      <c r="K6" s="14">
        <v>1</v>
      </c>
      <c r="L6" s="14"/>
      <c r="M6" s="14"/>
      <c r="N6" s="15"/>
    </row>
    <row r="7" spans="1:14" ht="15.6" thickTop="1" thickBot="1" x14ac:dyDescent="0.35">
      <c r="A7" s="24" t="s">
        <v>6</v>
      </c>
      <c r="B7" s="25"/>
      <c r="C7" s="36">
        <v>18400</v>
      </c>
      <c r="D7" s="3">
        <v>1700</v>
      </c>
      <c r="E7" s="3">
        <v>66600</v>
      </c>
      <c r="F7" s="3">
        <v>473300</v>
      </c>
      <c r="G7" s="3">
        <v>539900</v>
      </c>
      <c r="I7" s="9" t="s">
        <v>34</v>
      </c>
      <c r="J7" s="14">
        <v>0.80037675889181481</v>
      </c>
      <c r="K7" s="14">
        <v>0.28281276737016597</v>
      </c>
      <c r="L7" s="14">
        <v>1</v>
      </c>
      <c r="M7" s="14"/>
      <c r="N7" s="15"/>
    </row>
    <row r="8" spans="1:14" ht="15.6" thickTop="1" thickBot="1" x14ac:dyDescent="0.35">
      <c r="A8" s="24" t="s">
        <v>7</v>
      </c>
      <c r="B8" s="25"/>
      <c r="C8" s="36">
        <v>11700</v>
      </c>
      <c r="D8" s="3">
        <v>500</v>
      </c>
      <c r="E8" s="3">
        <v>53100</v>
      </c>
      <c r="F8" s="3">
        <v>500900</v>
      </c>
      <c r="G8" s="3">
        <v>554000</v>
      </c>
      <c r="I8" s="9" t="s">
        <v>35</v>
      </c>
      <c r="J8" s="14">
        <v>0.77912036163117593</v>
      </c>
      <c r="K8" s="14">
        <v>0.47013204208600001</v>
      </c>
      <c r="L8" s="14">
        <v>0.93352798962903916</v>
      </c>
      <c r="M8" s="14">
        <v>1</v>
      </c>
      <c r="N8" s="15"/>
    </row>
    <row r="9" spans="1:14" ht="15.6" thickTop="1" thickBot="1" x14ac:dyDescent="0.35">
      <c r="A9" s="24" t="s">
        <v>8</v>
      </c>
      <c r="B9" s="25"/>
      <c r="C9" s="3">
        <v>29300</v>
      </c>
      <c r="D9" s="3">
        <v>400</v>
      </c>
      <c r="E9" s="3">
        <v>71300</v>
      </c>
      <c r="F9" s="3">
        <v>736100</v>
      </c>
      <c r="G9" s="3">
        <v>807400</v>
      </c>
      <c r="I9" s="10" t="s">
        <v>36</v>
      </c>
      <c r="J9" s="16">
        <v>0.78479018185805582</v>
      </c>
      <c r="K9" s="16">
        <v>0.45708955207776059</v>
      </c>
      <c r="L9" s="16">
        <v>0.94369432083201987</v>
      </c>
      <c r="M9" s="16">
        <v>0.99956507116696447</v>
      </c>
      <c r="N9" s="17">
        <v>1</v>
      </c>
    </row>
    <row r="10" spans="1:14" ht="15.6" thickTop="1" thickBot="1" x14ac:dyDescent="0.35">
      <c r="A10" s="24" t="s">
        <v>9</v>
      </c>
      <c r="B10" s="25"/>
      <c r="C10" s="36">
        <v>13700</v>
      </c>
      <c r="D10" s="3">
        <v>300</v>
      </c>
      <c r="E10" s="3">
        <v>48100</v>
      </c>
      <c r="F10" s="3">
        <v>512400</v>
      </c>
      <c r="G10" s="3">
        <v>560500</v>
      </c>
    </row>
    <row r="11" spans="1:14" ht="15.6" thickTop="1" thickBot="1" x14ac:dyDescent="0.35">
      <c r="A11" s="24" t="s">
        <v>10</v>
      </c>
      <c r="B11" s="25"/>
      <c r="C11" s="3">
        <v>14500</v>
      </c>
      <c r="D11" s="3">
        <v>1800</v>
      </c>
      <c r="E11" s="3">
        <v>62600</v>
      </c>
      <c r="F11" s="3">
        <v>708700</v>
      </c>
      <c r="G11" s="3">
        <v>771300</v>
      </c>
    </row>
    <row r="12" spans="1:14" ht="15.6" thickTop="1" thickBot="1" x14ac:dyDescent="0.35">
      <c r="A12" s="24" t="s">
        <v>11</v>
      </c>
      <c r="B12" s="25"/>
      <c r="C12" s="3">
        <v>18000</v>
      </c>
      <c r="D12" s="3">
        <v>600</v>
      </c>
      <c r="E12" s="3">
        <v>49200</v>
      </c>
      <c r="F12" s="3">
        <v>371600</v>
      </c>
      <c r="G12" s="3">
        <v>420800</v>
      </c>
    </row>
    <row r="13" spans="1:14" ht="15.6" thickTop="1" thickBot="1" x14ac:dyDescent="0.35">
      <c r="A13" s="24" t="s">
        <v>12</v>
      </c>
      <c r="B13" s="25"/>
      <c r="C13" s="3">
        <v>15500</v>
      </c>
      <c r="D13" s="3">
        <v>200</v>
      </c>
      <c r="E13" s="3">
        <v>112600</v>
      </c>
      <c r="F13" s="3">
        <v>840700</v>
      </c>
      <c r="G13" s="3">
        <v>953300</v>
      </c>
    </row>
    <row r="14" spans="1:14" ht="15.6" thickTop="1" thickBot="1" x14ac:dyDescent="0.35">
      <c r="A14" s="24" t="s">
        <v>13</v>
      </c>
      <c r="B14" s="25"/>
      <c r="C14" s="3">
        <v>25800</v>
      </c>
      <c r="D14" s="3">
        <v>1000</v>
      </c>
      <c r="E14" s="3">
        <v>97200</v>
      </c>
      <c r="F14" s="3">
        <v>1004400</v>
      </c>
      <c r="G14" s="3">
        <v>1101600</v>
      </c>
    </row>
    <row r="15" spans="1:14" ht="15.6" thickTop="1" thickBot="1" x14ac:dyDescent="0.35">
      <c r="A15" s="24" t="s">
        <v>14</v>
      </c>
      <c r="B15" s="25"/>
      <c r="C15" s="3">
        <v>18100</v>
      </c>
      <c r="D15" s="3">
        <v>1000</v>
      </c>
      <c r="E15" s="3">
        <v>50100</v>
      </c>
      <c r="F15" s="3">
        <v>482000</v>
      </c>
      <c r="G15" s="3">
        <v>532100</v>
      </c>
    </row>
    <row r="16" spans="1:14" ht="15.6" thickTop="1" thickBot="1" x14ac:dyDescent="0.35">
      <c r="A16" s="24" t="s">
        <v>15</v>
      </c>
      <c r="B16" s="25"/>
      <c r="C16" s="3">
        <v>20300</v>
      </c>
      <c r="D16" s="3">
        <v>2500</v>
      </c>
      <c r="E16" s="3">
        <v>72500</v>
      </c>
      <c r="F16" s="3">
        <v>965700</v>
      </c>
      <c r="G16" s="3">
        <v>1038200</v>
      </c>
    </row>
    <row r="17" spans="1:7" ht="15.6" thickTop="1" thickBot="1" x14ac:dyDescent="0.35">
      <c r="A17" s="24" t="s">
        <v>16</v>
      </c>
      <c r="B17" s="25"/>
      <c r="C17" s="3">
        <v>24700</v>
      </c>
      <c r="D17" s="3">
        <v>1700</v>
      </c>
      <c r="E17" s="3">
        <v>77900</v>
      </c>
      <c r="F17" s="3">
        <v>582800</v>
      </c>
      <c r="G17" s="3">
        <v>660700</v>
      </c>
    </row>
    <row r="18" spans="1:7" ht="15.6" thickTop="1" thickBot="1" x14ac:dyDescent="0.35">
      <c r="A18" s="24" t="s">
        <v>17</v>
      </c>
      <c r="B18" s="25"/>
      <c r="C18" s="3">
        <v>15800</v>
      </c>
      <c r="D18" s="3">
        <v>800</v>
      </c>
      <c r="E18" s="3">
        <v>56700</v>
      </c>
      <c r="F18" s="3">
        <v>429800</v>
      </c>
      <c r="G18" s="3">
        <v>486500</v>
      </c>
    </row>
    <row r="19" spans="1:7" ht="15.6" thickTop="1" thickBot="1" x14ac:dyDescent="0.35">
      <c r="A19" s="24" t="s">
        <v>18</v>
      </c>
      <c r="B19" s="25"/>
      <c r="C19" s="3">
        <v>14300</v>
      </c>
      <c r="D19" s="3">
        <v>700</v>
      </c>
      <c r="E19" s="3">
        <v>50500</v>
      </c>
      <c r="F19" s="3">
        <v>446200</v>
      </c>
      <c r="G19" s="3">
        <v>496800</v>
      </c>
    </row>
    <row r="20" spans="1:7" ht="15.6" thickTop="1" thickBot="1" x14ac:dyDescent="0.35">
      <c r="A20" s="24" t="s">
        <v>19</v>
      </c>
      <c r="B20" s="25"/>
      <c r="C20" s="3">
        <v>14400</v>
      </c>
      <c r="D20" s="3">
        <v>1300</v>
      </c>
      <c r="E20" s="3">
        <v>53100</v>
      </c>
      <c r="F20" s="3">
        <v>390100</v>
      </c>
      <c r="G20" s="3">
        <v>443200</v>
      </c>
    </row>
    <row r="21" spans="1:7" ht="15.6" thickTop="1" thickBot="1" x14ac:dyDescent="0.35">
      <c r="A21" s="24" t="s">
        <v>20</v>
      </c>
      <c r="B21" s="25"/>
      <c r="C21" s="3">
        <v>41400</v>
      </c>
      <c r="D21" s="3">
        <v>2600</v>
      </c>
      <c r="E21" s="3">
        <v>103500</v>
      </c>
      <c r="F21" s="3">
        <v>1182100</v>
      </c>
      <c r="G21" s="3">
        <v>1285600</v>
      </c>
    </row>
    <row r="22" spans="1:7" ht="15.6" thickTop="1" thickBot="1" x14ac:dyDescent="0.35">
      <c r="A22" s="24" t="s">
        <v>21</v>
      </c>
      <c r="B22" s="25"/>
      <c r="C22" s="3">
        <v>15200</v>
      </c>
      <c r="D22" s="3">
        <v>600</v>
      </c>
      <c r="E22" s="3">
        <v>49600</v>
      </c>
      <c r="F22" s="3">
        <v>434400</v>
      </c>
      <c r="G22" s="3">
        <v>484000</v>
      </c>
    </row>
    <row r="23" spans="1:7" ht="15.6" thickTop="1" thickBot="1" x14ac:dyDescent="0.35">
      <c r="A23" s="24" t="s">
        <v>22</v>
      </c>
      <c r="B23" s="25"/>
      <c r="C23" s="3">
        <v>16800</v>
      </c>
      <c r="D23" s="3">
        <v>200</v>
      </c>
      <c r="E23" s="3">
        <v>54000</v>
      </c>
      <c r="F23" s="3">
        <v>491900</v>
      </c>
      <c r="G23" s="3">
        <v>545900</v>
      </c>
    </row>
    <row r="24" spans="1:7" ht="15.6" thickTop="1" thickBot="1" x14ac:dyDescent="0.35">
      <c r="A24" s="24" t="s">
        <v>23</v>
      </c>
      <c r="B24" s="25"/>
      <c r="C24" s="3">
        <v>26100</v>
      </c>
      <c r="D24" s="3">
        <v>400</v>
      </c>
      <c r="E24" s="3">
        <v>59800</v>
      </c>
      <c r="F24" s="3">
        <v>507500</v>
      </c>
      <c r="G24" s="3">
        <v>567300</v>
      </c>
    </row>
    <row r="25" spans="1:7" ht="15.6" thickTop="1" thickBot="1" x14ac:dyDescent="0.35">
      <c r="A25" s="24" t="s">
        <v>24</v>
      </c>
      <c r="B25" s="25"/>
      <c r="C25" s="3">
        <v>7500</v>
      </c>
      <c r="D25" s="3">
        <v>400</v>
      </c>
      <c r="E25" s="3">
        <v>36800</v>
      </c>
      <c r="F25" s="3">
        <v>324200</v>
      </c>
      <c r="G25" s="3">
        <v>361000</v>
      </c>
    </row>
    <row r="26" spans="1:7" ht="15.6" thickTop="1" thickBot="1" x14ac:dyDescent="0.35">
      <c r="A26" s="24" t="s">
        <v>25</v>
      </c>
      <c r="B26" s="25"/>
      <c r="C26" s="3">
        <v>14200</v>
      </c>
      <c r="D26" s="3">
        <v>1300</v>
      </c>
      <c r="E26" s="3">
        <v>55300</v>
      </c>
      <c r="F26" s="3">
        <v>402300</v>
      </c>
      <c r="G26" s="3">
        <v>457600</v>
      </c>
    </row>
    <row r="27" spans="1:7" ht="15.6" thickTop="1" thickBot="1" x14ac:dyDescent="0.35">
      <c r="A27" s="24" t="s">
        <v>26</v>
      </c>
      <c r="B27" s="25"/>
      <c r="C27" s="3">
        <v>9200</v>
      </c>
      <c r="D27" s="3">
        <v>7400</v>
      </c>
      <c r="E27" s="3">
        <v>98700</v>
      </c>
      <c r="F27" s="3">
        <v>1264000</v>
      </c>
      <c r="G27" s="3">
        <v>1362700</v>
      </c>
    </row>
    <row r="28" spans="1:7" ht="15" thickTop="1" x14ac:dyDescent="0.3"/>
    <row r="29" spans="1:7" x14ac:dyDescent="0.3">
      <c r="A29" s="29" t="s">
        <v>38</v>
      </c>
      <c r="B29" s="29"/>
      <c r="C29" s="18">
        <f>AVERAGE(C3:C27)</f>
        <v>19784</v>
      </c>
      <c r="D29" s="18">
        <f>AVERAGE(D3:D27)</f>
        <v>1412</v>
      </c>
      <c r="E29" s="18">
        <f>AVERAGE(E3:E27)</f>
        <v>73880</v>
      </c>
      <c r="F29" s="18">
        <f>AVERAGE(F3:F27)</f>
        <v>687524</v>
      </c>
      <c r="G29" s="18">
        <f>AVERAGE(G3:G27)</f>
        <v>761408</v>
      </c>
    </row>
    <row r="30" spans="1:7" x14ac:dyDescent="0.3">
      <c r="A30" s="29" t="s">
        <v>39</v>
      </c>
      <c r="B30" s="29"/>
      <c r="C30" s="18">
        <f>VARP(C3:C27)</f>
        <v>70829344</v>
      </c>
      <c r="D30" s="18">
        <f>VARP(D3:D27)</f>
        <v>2860256</v>
      </c>
      <c r="E30" s="18">
        <f>VARP(E3:E27)</f>
        <v>1375277600</v>
      </c>
      <c r="F30" s="18">
        <f>VARP(F3:F27)</f>
        <v>130566830624</v>
      </c>
      <c r="G30" s="18">
        <f>VARP(G3:G27)</f>
        <v>156282132736</v>
      </c>
    </row>
    <row r="31" spans="1:7" x14ac:dyDescent="0.3">
      <c r="A31" s="12"/>
    </row>
    <row r="32" spans="1:7" x14ac:dyDescent="0.3">
      <c r="A32" s="12"/>
      <c r="B32" s="12"/>
    </row>
    <row r="36" spans="1:17" ht="15" thickBot="1" x14ac:dyDescent="0.35">
      <c r="A36" s="12"/>
      <c r="B36" s="12"/>
    </row>
    <row r="37" spans="1:17" ht="15.6" customHeight="1" thickTop="1" thickBot="1" x14ac:dyDescent="0.35">
      <c r="A37" s="24" t="s">
        <v>2</v>
      </c>
      <c r="B37" s="25"/>
      <c r="C37" s="21">
        <f>(C3-C$29)/SQRT(25*C30)</f>
        <v>0.27842148718382748</v>
      </c>
      <c r="D37" s="21">
        <f t="shared" ref="D37:G37" si="0">(D3-D$29)/SQRT(25*D30)</f>
        <v>-0.11967627292715641</v>
      </c>
      <c r="E37" s="21">
        <f t="shared" si="0"/>
        <v>2.0062162824966805E-2</v>
      </c>
      <c r="F37" s="21">
        <f t="shared" si="0"/>
        <v>-3.5879748523525788E-2</v>
      </c>
      <c r="G37" s="21">
        <f t="shared" si="0"/>
        <v>-3.0915295426942709E-2</v>
      </c>
      <c r="H37" s="26" t="s">
        <v>40</v>
      </c>
      <c r="J37" s="34" t="s">
        <v>41</v>
      </c>
      <c r="K37" s="34"/>
      <c r="L37" s="34"/>
      <c r="M37" s="34"/>
      <c r="N37" s="34"/>
    </row>
    <row r="38" spans="1:17" ht="15.6" thickTop="1" thickBot="1" x14ac:dyDescent="0.35">
      <c r="A38" s="24" t="s">
        <v>3</v>
      </c>
      <c r="B38" s="25"/>
      <c r="C38" s="21">
        <f>(C4-C29)/SQRT(25*C$30)</f>
        <v>-0.15883998125099888</v>
      </c>
      <c r="D38" s="21">
        <f>(D4-D29)/SQRT(25*D$30)</f>
        <v>-0.10785055425846507</v>
      </c>
      <c r="E38" s="21">
        <f t="shared" ref="E38:G38" si="1">(E4-E29)/SQRT(25*E$30)</f>
        <v>-0.1562907200719188</v>
      </c>
      <c r="F38" s="21">
        <f t="shared" si="1"/>
        <v>-0.16417984891463522</v>
      </c>
      <c r="G38" s="21">
        <f t="shared" si="1"/>
        <v>-0.16472912733808931</v>
      </c>
      <c r="H38" s="27"/>
      <c r="J38">
        <f t="array" ref="J38:N42">MMULT(TRANSPOSE(C37:G61),C37:G61)</f>
        <v>0.99999999999999967</v>
      </c>
      <c r="K38">
        <v>0.17832630403383154</v>
      </c>
      <c r="L38">
        <v>0.5255272314046664</v>
      </c>
      <c r="M38">
        <v>0.55782615041134709</v>
      </c>
      <c r="N38">
        <v>0.55916351985975044</v>
      </c>
    </row>
    <row r="39" spans="1:17" ht="15.6" thickTop="1" thickBot="1" x14ac:dyDescent="0.35">
      <c r="A39" s="24" t="s">
        <v>4</v>
      </c>
      <c r="B39" s="25"/>
      <c r="C39" s="21">
        <f>(C5-C29)/SQRT(25*C$30)</f>
        <v>0.42100674862996651</v>
      </c>
      <c r="D39" s="21">
        <f t="shared" ref="D39:G39" si="2">(D5-D29)/SQRT(25*D$30)</f>
        <v>0.53073825385086759</v>
      </c>
      <c r="E39" s="21">
        <f t="shared" si="2"/>
        <v>0.29672585984668642</v>
      </c>
      <c r="F39" s="21">
        <f t="shared" si="2"/>
        <v>0.40857659579942879</v>
      </c>
      <c r="G39" s="21">
        <f t="shared" si="2"/>
        <v>0.40128567471178145</v>
      </c>
      <c r="H39" s="27"/>
      <c r="J39">
        <v>0.17832630403383154</v>
      </c>
      <c r="K39">
        <v>1</v>
      </c>
      <c r="L39">
        <v>0.35256167601633093</v>
      </c>
      <c r="M39">
        <v>0.61006978606465623</v>
      </c>
      <c r="N39">
        <v>0.59069267148773485</v>
      </c>
    </row>
    <row r="40" spans="1:17" ht="15.6" thickTop="1" thickBot="1" x14ac:dyDescent="0.35">
      <c r="A40" s="24" t="s">
        <v>5</v>
      </c>
      <c r="B40" s="25"/>
      <c r="C40" s="21">
        <f>(C6-C29)/SQRT(25*C$30)</f>
        <v>0.18574106724383713</v>
      </c>
      <c r="D40" s="21">
        <f t="shared" ref="D40:F40" si="3">(D6-D29)/SQRT(25*D$30)</f>
        <v>-3.6896242246316997E-2</v>
      </c>
      <c r="E40" s="21">
        <f t="shared" si="3"/>
        <v>0.76861813059523354</v>
      </c>
      <c r="F40" s="21">
        <f t="shared" si="3"/>
        <v>0.5591271881479265</v>
      </c>
      <c r="G40" s="21">
        <f>(G6-G29)/SQRT(25*G$30)</f>
        <v>0.58316118538118489</v>
      </c>
      <c r="H40" s="27"/>
      <c r="J40">
        <v>0.5255272314046664</v>
      </c>
      <c r="K40">
        <v>0.35256167601633093</v>
      </c>
      <c r="L40">
        <v>1.0000000000000002</v>
      </c>
      <c r="M40">
        <v>0.90827461367292506</v>
      </c>
      <c r="N40">
        <v>0.92399452109474134</v>
      </c>
    </row>
    <row r="41" spans="1:17" ht="15.6" thickTop="1" thickBot="1" x14ac:dyDescent="0.35">
      <c r="A41" s="24" t="s">
        <v>6</v>
      </c>
      <c r="B41" s="25"/>
      <c r="C41" s="21">
        <f>(C7-C29)/SQRT(25*C$30)</f>
        <v>-3.2889666973576072E-2</v>
      </c>
      <c r="D41" s="21">
        <f t="shared" ref="D41:G41" si="4">(D7-D29)/SQRT(25*D$30)</f>
        <v>3.4058069765831075E-2</v>
      </c>
      <c r="E41" s="21">
        <f t="shared" si="4"/>
        <v>-3.926143692627912E-2</v>
      </c>
      <c r="F41" s="21">
        <f t="shared" si="4"/>
        <v>-0.11857187535023739</v>
      </c>
      <c r="G41" s="21">
        <f t="shared" si="4"/>
        <v>-0.11206364566719948</v>
      </c>
      <c r="H41" s="27"/>
      <c r="J41">
        <v>0.55782615041134709</v>
      </c>
      <c r="K41">
        <v>0.61006978606465623</v>
      </c>
      <c r="L41">
        <v>0.90827461367292506</v>
      </c>
      <c r="M41">
        <v>0.99999999999999978</v>
      </c>
      <c r="N41">
        <v>0.99922956374481631</v>
      </c>
    </row>
    <row r="42" spans="1:17" ht="15.6" thickTop="1" thickBot="1" x14ac:dyDescent="0.35">
      <c r="A42" s="24" t="s">
        <v>7</v>
      </c>
      <c r="B42" s="25"/>
      <c r="C42" s="21">
        <f>(C8-C29)/SQRT(25*C$30)</f>
        <v>-0.19210987558843132</v>
      </c>
      <c r="D42" s="21">
        <f t="shared" ref="D42:F42" si="5">(D8-D29)/SQRT(25*D$30)</f>
        <v>-0.10785055425846507</v>
      </c>
      <c r="E42" s="21">
        <f t="shared" si="5"/>
        <v>-0.11206767298462639</v>
      </c>
      <c r="F42" s="21">
        <f t="shared" si="5"/>
        <v>-0.10329541818546337</v>
      </c>
      <c r="G42" s="21">
        <f>(G8-G29)/SQRT(25*G$30)</f>
        <v>-0.10493028071465821</v>
      </c>
      <c r="H42" s="27"/>
      <c r="J42">
        <v>0.55916351985975044</v>
      </c>
      <c r="K42">
        <v>0.59069267148773485</v>
      </c>
      <c r="L42">
        <v>0.92399452109474134</v>
      </c>
      <c r="M42">
        <v>0.99922956374481631</v>
      </c>
      <c r="N42">
        <v>1.0000000000000002</v>
      </c>
    </row>
    <row r="43" spans="1:17" ht="15.6" thickTop="1" thickBot="1" x14ac:dyDescent="0.35">
      <c r="A43" s="24" t="s">
        <v>8</v>
      </c>
      <c r="B43" s="25"/>
      <c r="C43" s="21">
        <f>(C9-C29)/SQRT(25*C$30)</f>
        <v>0.2261402246535765</v>
      </c>
      <c r="D43" s="21">
        <f t="shared" ref="D43:G43" si="6">(D9-D29)/SQRT(25*D$30)</f>
        <v>-0.11967627292715641</v>
      </c>
      <c r="E43" s="21">
        <f t="shared" si="6"/>
        <v>-1.391408066892859E-2</v>
      </c>
      <c r="F43" s="21">
        <f t="shared" si="6"/>
        <v>2.6886564610002293E-2</v>
      </c>
      <c r="G43" s="21">
        <f t="shared" si="6"/>
        <v>2.3267923467892079E-2</v>
      </c>
      <c r="H43" s="27"/>
    </row>
    <row r="44" spans="1:17" ht="15.6" thickTop="1" thickBot="1" x14ac:dyDescent="0.35">
      <c r="A44" s="24" t="s">
        <v>9</v>
      </c>
      <c r="B44" s="25"/>
      <c r="C44" s="21">
        <f>(C10-C29)/SQRT(25*C$30)</f>
        <v>-0.14458145510638498</v>
      </c>
      <c r="D44" s="21">
        <f t="shared" ref="D44:G44" si="7">(D10-D29)/SQRT(25*D$30)</f>
        <v>-0.13150199159584774</v>
      </c>
      <c r="E44" s="21">
        <f>(E10-E29)/SQRT(25*E$30)</f>
        <v>-0.13903294559882909</v>
      </c>
      <c r="F44" s="21">
        <f t="shared" si="7"/>
        <v>-9.6930227700140842E-2</v>
      </c>
      <c r="G44" s="21">
        <f t="shared" si="7"/>
        <v>-0.10164185006277747</v>
      </c>
      <c r="H44" s="27"/>
      <c r="J44" s="11" t="s">
        <v>42</v>
      </c>
      <c r="N44" s="11" t="s">
        <v>43</v>
      </c>
      <c r="Q44" s="11" t="s">
        <v>44</v>
      </c>
    </row>
    <row r="45" spans="1:17" ht="15.6" thickTop="1" thickBot="1" x14ac:dyDescent="0.35">
      <c r="A45" s="24" t="s">
        <v>10</v>
      </c>
      <c r="B45" s="25"/>
      <c r="C45" s="21">
        <f>(C11-C29)/SQRT(25*C$30)</f>
        <v>-0.12557008691356644</v>
      </c>
      <c r="D45" s="21">
        <f t="shared" ref="D45:G45" si="8">(D11-D29)/SQRT(25*D$30)</f>
        <v>4.588378843452242E-2</v>
      </c>
      <c r="E45" s="21">
        <f t="shared" si="8"/>
        <v>-6.0833655017641278E-2</v>
      </c>
      <c r="F45" s="21">
        <f t="shared" si="8"/>
        <v>1.1720806410190394E-2</v>
      </c>
      <c r="G45" s="21">
        <f t="shared" si="8"/>
        <v>5.0044855397544889E-3</v>
      </c>
      <c r="H45" s="27"/>
      <c r="J45" s="23">
        <f>MDETERM(J38:N42)</f>
        <v>1.0578203668433443E-10</v>
      </c>
      <c r="N45" s="22">
        <f>-(25-1-(2*5+5)/5)*LN(J45)</f>
        <v>482.36244832674896</v>
      </c>
      <c r="Q45" s="11">
        <f>_xlfn.CHISQ.INV(0.05,5*(5-1)/2)</f>
        <v>3.9402991361190596</v>
      </c>
    </row>
    <row r="46" spans="1:17" ht="15.6" thickTop="1" thickBot="1" x14ac:dyDescent="0.35">
      <c r="A46" s="24" t="s">
        <v>11</v>
      </c>
      <c r="B46" s="25"/>
      <c r="C46" s="21">
        <f>(C12-C29)/SQRT(25*C$30)</f>
        <v>-4.2395351069985342E-2</v>
      </c>
      <c r="D46" s="21">
        <f t="shared" ref="D46:E46" si="9">(D12-D29)/SQRT(25*D$30)</f>
        <v>-9.6024835589773719E-2</v>
      </c>
      <c r="E46" s="21">
        <f t="shared" si="9"/>
        <v>-0.1331005856237045</v>
      </c>
      <c r="F46" s="21">
        <f>(F12-F29)/SQRT(25*F$30)</f>
        <v>-0.17486229903348083</v>
      </c>
      <c r="G46" s="21">
        <f>(G12-G29)/SQRT(25*G$30)</f>
        <v>-0.17231781345781408</v>
      </c>
      <c r="H46" s="27"/>
    </row>
    <row r="47" spans="1:17" ht="15.6" thickTop="1" thickBot="1" x14ac:dyDescent="0.35">
      <c r="A47" s="24" t="s">
        <v>12</v>
      </c>
      <c r="B47" s="25"/>
      <c r="C47" s="21">
        <f>(C13-C29)/SQRT(25*C$30)</f>
        <v>-0.10180587667254327</v>
      </c>
      <c r="D47" s="21">
        <f>(D13-D29)/SQRT(25*D$30)</f>
        <v>-0.14332771026453911</v>
      </c>
      <c r="E47" s="21">
        <f t="shared" ref="E47:G47" si="10">(E13-E29)/SQRT(25*E$30)</f>
        <v>0.20881907112438566</v>
      </c>
      <c r="F47" s="21">
        <f t="shared" si="10"/>
        <v>8.4782123285196631E-2</v>
      </c>
      <c r="G47" s="21">
        <f t="shared" si="10"/>
        <v>9.7080543792414917E-2</v>
      </c>
      <c r="H47" s="27"/>
    </row>
    <row r="48" spans="1:17" ht="15.6" thickTop="1" thickBot="1" x14ac:dyDescent="0.35">
      <c r="A48" s="24" t="s">
        <v>13</v>
      </c>
      <c r="B48" s="25"/>
      <c r="C48" s="21">
        <f>(C14-C29)/SQRT(25*C$30)</f>
        <v>0.14296548880999541</v>
      </c>
      <c r="D48" s="21">
        <f>(D14-D29)/SQRT(25*D$30)</f>
        <v>-4.8721960915008342E-2</v>
      </c>
      <c r="E48" s="21">
        <f>(E14-E29)/SQRT(25*E$30)</f>
        <v>0.12576603147264137</v>
      </c>
      <c r="F48" s="21">
        <f t="shared" ref="F48:G48" si="11">(F14-F29)/SQRT(25*F$30)</f>
        <v>0.17538922610670057</v>
      </c>
      <c r="G48" s="21">
        <f t="shared" si="11"/>
        <v>0.17210735389609372</v>
      </c>
      <c r="H48" s="27"/>
      <c r="J48" s="35" t="s">
        <v>45</v>
      </c>
      <c r="K48" s="35"/>
      <c r="L48" s="35"/>
      <c r="M48" s="35"/>
      <c r="N48" s="35"/>
    </row>
    <row r="49" spans="1:16" ht="15.6" thickTop="1" thickBot="1" x14ac:dyDescent="0.35">
      <c r="A49" s="24" t="s">
        <v>14</v>
      </c>
      <c r="B49" s="25"/>
      <c r="C49" s="21">
        <f>(C15-C29)/SQRT(25*C$30)</f>
        <v>-4.0018930045883021E-2</v>
      </c>
      <c r="D49" s="21">
        <f t="shared" ref="D49:E49" si="12">(D15-D29)/SQRT(25*D$30)</f>
        <v>-4.8721960915008342E-2</v>
      </c>
      <c r="E49" s="21">
        <f t="shared" si="12"/>
        <v>-0.128246836553148</v>
      </c>
      <c r="F49" s="21">
        <f>(F15-F29)/SQRT(25*F$30)</f>
        <v>-0.1137564703743847</v>
      </c>
      <c r="G49" s="21">
        <f>(G15-G29)/SQRT(25*G$30)</f>
        <v>-0.11600976244945635</v>
      </c>
      <c r="H49" s="27"/>
      <c r="J49" s="13">
        <f t="array" ref="J49:N53">MINVERSE(J38:N42)</f>
        <v>1.5785655020997642</v>
      </c>
      <c r="K49" s="13">
        <v>0.56151099414864825</v>
      </c>
      <c r="L49" s="13">
        <v>-180.41086727380758</v>
      </c>
      <c r="M49" s="13">
        <v>-1764.1716054975993</v>
      </c>
      <c r="N49" s="13">
        <v>1928.2967199683196</v>
      </c>
    </row>
    <row r="50" spans="1:16" ht="15.6" thickTop="1" thickBot="1" x14ac:dyDescent="0.35">
      <c r="A50" s="24" t="s">
        <v>15</v>
      </c>
      <c r="B50" s="25"/>
      <c r="C50" s="21">
        <f>(C16-C29)/SQRT(25*C$30)</f>
        <v>1.2262332484367958E-2</v>
      </c>
      <c r="D50" s="21">
        <f t="shared" ref="D50:G50" si="13">(D16-D29)/SQRT(25*D$30)</f>
        <v>0.12866381911536184</v>
      </c>
      <c r="E50" s="21">
        <f t="shared" si="13"/>
        <v>-7.4424152415199429E-3</v>
      </c>
      <c r="F50" s="21">
        <f t="shared" si="13"/>
        <v>0.15396897638652829</v>
      </c>
      <c r="G50" s="21">
        <f t="shared" si="13"/>
        <v>0.14003250723005706</v>
      </c>
      <c r="H50" s="27"/>
      <c r="J50" s="13">
        <v>0.56151099414872196</v>
      </c>
      <c r="K50" s="13">
        <v>2.7271155198160968</v>
      </c>
      <c r="L50" s="13">
        <v>-102.07370972274664</v>
      </c>
      <c r="M50" s="13">
        <v>-1029.3595377478448</v>
      </c>
      <c r="N50" s="13">
        <v>1120.9571667275945</v>
      </c>
    </row>
    <row r="51" spans="1:16" ht="15.6" thickTop="1" thickBot="1" x14ac:dyDescent="0.35">
      <c r="A51" s="24" t="s">
        <v>16</v>
      </c>
      <c r="B51" s="25"/>
      <c r="C51" s="21">
        <f>(C17-C29)/SQRT(25*C$30)</f>
        <v>0.11682485754486992</v>
      </c>
      <c r="D51" s="21">
        <f t="shared" ref="D51:G51" si="14">(D17-D29)/SQRT(25*D$30)</f>
        <v>3.4058069765831075E-2</v>
      </c>
      <c r="E51" s="21">
        <f t="shared" si="14"/>
        <v>2.1680079181818964E-2</v>
      </c>
      <c r="F51" s="21">
        <f t="shared" si="14"/>
        <v>-5.7964192033470856E-2</v>
      </c>
      <c r="G51" s="21">
        <f t="shared" si="14"/>
        <v>-5.0949426783016075E-2</v>
      </c>
      <c r="H51" s="27"/>
      <c r="J51" s="13">
        <v>-180.41086727675082</v>
      </c>
      <c r="K51" s="13">
        <v>-102.07370972053863</v>
      </c>
      <c r="L51" s="13">
        <v>3670862.0923347687</v>
      </c>
      <c r="M51" s="13">
        <v>35769017.208552778</v>
      </c>
      <c r="N51" s="13">
        <v>-39133154.748526879</v>
      </c>
    </row>
    <row r="52" spans="1:16" ht="15.6" thickTop="1" thickBot="1" x14ac:dyDescent="0.35">
      <c r="A52" s="24" t="s">
        <v>17</v>
      </c>
      <c r="B52" s="25"/>
      <c r="C52" s="21">
        <f>(C18-C29)/SQRT(25*C$30)</f>
        <v>-9.4676613600236326E-2</v>
      </c>
      <c r="D52" s="21">
        <f t="shared" ref="D52:G52" si="15">(D18-D29)/SQRT(25*D$30)</f>
        <v>-7.237339825239103E-2</v>
      </c>
      <c r="E52" s="21">
        <f t="shared" si="15"/>
        <v>-9.2652676702400447E-2</v>
      </c>
      <c r="F52" s="21">
        <f t="shared" si="15"/>
        <v>-0.1426489002295008</v>
      </c>
      <c r="G52" s="21">
        <f t="shared" si="15"/>
        <v>-0.13907936825341963</v>
      </c>
      <c r="H52" s="27"/>
      <c r="J52" s="13">
        <v>-1764.1716055085576</v>
      </c>
      <c r="K52" s="13">
        <v>-1029.3595377322849</v>
      </c>
      <c r="L52" s="13">
        <v>35769017.208552785</v>
      </c>
      <c r="M52" s="13">
        <v>348535731.41108274</v>
      </c>
      <c r="N52" s="13">
        <v>-381315988.27748305</v>
      </c>
    </row>
    <row r="53" spans="1:16" ht="15.6" thickTop="1" thickBot="1" x14ac:dyDescent="0.35">
      <c r="A53" s="24" t="s">
        <v>18</v>
      </c>
      <c r="B53" s="25"/>
      <c r="C53" s="21">
        <f>(C19-C29)/SQRT(25*C$30)</f>
        <v>-0.13032292896177108</v>
      </c>
      <c r="D53" s="21">
        <f t="shared" ref="D53:G53" si="16">(D19-D29)/SQRT(25*D$30)</f>
        <v>-8.4199116921082368E-2</v>
      </c>
      <c r="E53" s="21">
        <f t="shared" si="16"/>
        <v>-0.12608961474401179</v>
      </c>
      <c r="F53" s="21">
        <f t="shared" si="16"/>
        <v>-0.13357158510260608</v>
      </c>
      <c r="G53" s="21">
        <f t="shared" si="16"/>
        <v>-0.13386847045120862</v>
      </c>
      <c r="H53" s="27"/>
      <c r="J53" s="13">
        <v>1928.2967199812892</v>
      </c>
      <c r="K53" s="13">
        <v>1120.9571667386053</v>
      </c>
      <c r="L53" s="13">
        <v>-39133154.748526871</v>
      </c>
      <c r="M53" s="13">
        <v>-381315988.27748305</v>
      </c>
      <c r="N53" s="13">
        <v>417179289.82185954</v>
      </c>
    </row>
    <row r="54" spans="1:16" ht="15.6" thickTop="1" thickBot="1" x14ac:dyDescent="0.35">
      <c r="A54" s="24" t="s">
        <v>19</v>
      </c>
      <c r="B54" s="25"/>
      <c r="C54" s="21">
        <f>(C20-C29)/SQRT(25*C$30)</f>
        <v>-0.12794650793766876</v>
      </c>
      <c r="D54" s="21">
        <f t="shared" ref="D54:G54" si="17">(D20-D29)/SQRT(25*D$30)</f>
        <v>-1.3244804908934305E-2</v>
      </c>
      <c r="E54" s="21">
        <f t="shared" si="17"/>
        <v>-0.11206767298462639</v>
      </c>
      <c r="F54" s="21">
        <f t="shared" si="17"/>
        <v>-0.16462264477448374</v>
      </c>
      <c r="G54" s="21">
        <f t="shared" si="17"/>
        <v>-0.16098537551902511</v>
      </c>
      <c r="H54" s="27"/>
    </row>
    <row r="55" spans="1:16" ht="15.6" thickTop="1" thickBot="1" x14ac:dyDescent="0.35">
      <c r="A55" s="24" t="s">
        <v>20</v>
      </c>
      <c r="B55" s="25"/>
      <c r="C55" s="21">
        <f>(C21-C29)/SQRT(25*C$30)</f>
        <v>0.51368716856995689</v>
      </c>
      <c r="D55" s="21">
        <f t="shared" ref="D55:G55" si="18">(D21-D29)/SQRT(25*D$30)</f>
        <v>0.14048953778405318</v>
      </c>
      <c r="E55" s="21">
        <f t="shared" si="18"/>
        <v>0.15974227496653676</v>
      </c>
      <c r="F55" s="21">
        <f t="shared" si="18"/>
        <v>0.27374525647555364</v>
      </c>
      <c r="G55" s="21">
        <f t="shared" si="18"/>
        <v>0.26519523696471742</v>
      </c>
      <c r="H55" s="27"/>
    </row>
    <row r="56" spans="1:16" ht="15.6" thickTop="1" thickBot="1" x14ac:dyDescent="0.35">
      <c r="A56" s="24" t="s">
        <v>21</v>
      </c>
      <c r="B56" s="25"/>
      <c r="C56" s="21">
        <f>(C22-C29)/SQRT(25*C$30)</f>
        <v>-0.10893513974485022</v>
      </c>
      <c r="D56" s="21">
        <f>(D22-D29)/SQRT(25*D$30)</f>
        <v>-9.6024835589773719E-2</v>
      </c>
      <c r="E56" s="21">
        <f>(E22-E29)/SQRT(25*E$30)</f>
        <v>-0.13094336381456828</v>
      </c>
      <c r="F56" s="21">
        <f t="shared" ref="F56:G56" si="19">(F22-F29)/SQRT(25*F$30)</f>
        <v>-0.1401028240353718</v>
      </c>
      <c r="G56" s="21">
        <f t="shared" si="19"/>
        <v>-0.14034414927337374</v>
      </c>
      <c r="H56" s="27"/>
      <c r="J56" s="34" t="s">
        <v>46</v>
      </c>
      <c r="K56" s="34"/>
      <c r="L56" s="34"/>
      <c r="M56" s="34"/>
      <c r="N56" s="34"/>
      <c r="P56" s="11" t="s">
        <v>47</v>
      </c>
    </row>
    <row r="57" spans="1:16" ht="15.6" thickTop="1" thickBot="1" x14ac:dyDescent="0.35">
      <c r="A57" s="24" t="s">
        <v>22</v>
      </c>
      <c r="B57" s="25"/>
      <c r="C57" s="21">
        <f>(C23-C29)/SQRT(25*C$30)</f>
        <v>-7.0912403359213144E-2</v>
      </c>
      <c r="D57" s="21">
        <f>(D23-D29)/SQRT(25*D$30)</f>
        <v>-0.14332771026453911</v>
      </c>
      <c r="E57" s="21">
        <f t="shared" ref="E57:G57" si="20">(E23-E29)/SQRT(25*E$30)</f>
        <v>-0.10721392391406991</v>
      </c>
      <c r="F57" s="21">
        <f>(F23-F29)/SQRT(25*F$30)</f>
        <v>-0.10827687160875923</v>
      </c>
      <c r="G57" s="21">
        <f t="shared" si="20"/>
        <v>-0.10902817121930958</v>
      </c>
      <c r="H57" s="27"/>
      <c r="J57" s="13">
        <f>(J49-1)*(25-5)/(5-1)</f>
        <v>2.892827510498821</v>
      </c>
      <c r="K57" s="13">
        <f>(K49-1)*(25-5)/(5-1)</f>
        <v>-2.192445029256759</v>
      </c>
      <c r="L57" s="13">
        <f>(L49-1)*(25-5)/(5-1)</f>
        <v>-907.05433636903786</v>
      </c>
      <c r="M57" s="13">
        <f t="shared" ref="M57:N57" si="21">(M49-1)*(25-5)/(5-1)</f>
        <v>-8825.8580274879969</v>
      </c>
      <c r="N57" s="13">
        <f t="shared" si="21"/>
        <v>9636.4835998415983</v>
      </c>
      <c r="P57" s="11">
        <f>FINV(0.05,(5-1),(25-5))</f>
        <v>2.8660814020156589</v>
      </c>
    </row>
    <row r="58" spans="1:16" ht="15.6" thickTop="1" thickBot="1" x14ac:dyDescent="0.35">
      <c r="A58" s="24" t="s">
        <v>23</v>
      </c>
      <c r="B58" s="25"/>
      <c r="C58" s="21">
        <f>(C24-C29)/SQRT(25*C$30)</f>
        <v>0.15009475188230237</v>
      </c>
      <c r="D58" s="21">
        <f>(D24-D29)/SQRT(25*D$30)</f>
        <v>-0.11967627292715641</v>
      </c>
      <c r="E58" s="21">
        <f t="shared" ref="E58:G58" si="22">(E24-E29)/SQRT(25*E$30)</f>
        <v>-7.5934207681594784E-2</v>
      </c>
      <c r="F58" s="21">
        <f t="shared" si="22"/>
        <v>-9.964235234171305E-2</v>
      </c>
      <c r="G58" s="21">
        <f t="shared" si="22"/>
        <v>-9.8201645688502245E-2</v>
      </c>
      <c r="H58" s="27"/>
      <c r="J58" s="13">
        <f>(J50-1)*(25-5)/(5-1)</f>
        <v>-2.1924450292563904</v>
      </c>
      <c r="K58" s="13">
        <f t="shared" ref="K58:N58" si="23">(K50-1)*(25-5)/(5-1)</f>
        <v>8.6355775990804844</v>
      </c>
      <c r="L58" s="13">
        <f t="shared" si="23"/>
        <v>-515.3685486137332</v>
      </c>
      <c r="M58" s="13">
        <f t="shared" si="23"/>
        <v>-5151.7976887392242</v>
      </c>
      <c r="N58" s="13">
        <f t="shared" si="23"/>
        <v>5599.7858336379722</v>
      </c>
    </row>
    <row r="59" spans="1:16" ht="15.6" thickTop="1" thickBot="1" x14ac:dyDescent="0.35">
      <c r="A59" s="24" t="s">
        <v>24</v>
      </c>
      <c r="B59" s="25"/>
      <c r="C59" s="21">
        <f>(C25-C29)/SQRT(25*C$30)</f>
        <v>-0.29191955860072866</v>
      </c>
      <c r="D59" s="21">
        <f t="shared" ref="D59:G59" si="24">(D25-D29)/SQRT(25*D$30)</f>
        <v>-0.11967627292715641</v>
      </c>
      <c r="E59" s="21">
        <f t="shared" si="24"/>
        <v>-0.19997446170692718</v>
      </c>
      <c r="F59" s="21">
        <f t="shared" si="24"/>
        <v>-0.20109795372950581</v>
      </c>
      <c r="G59" s="21">
        <f t="shared" si="24"/>
        <v>-0.20257137545511678</v>
      </c>
      <c r="H59" s="27"/>
      <c r="J59" s="13">
        <f>(J51-1)*(25-5)/(5-1)</f>
        <v>-907.05433638375416</v>
      </c>
      <c r="K59" s="13">
        <f t="shared" ref="K59:N59" si="25">(K51-1)*(25-5)/(5-1)</f>
        <v>-515.36854860269318</v>
      </c>
      <c r="L59" s="13">
        <f>(L51-1)*(25-5)/(5-1)</f>
        <v>18354305.461673845</v>
      </c>
      <c r="M59" s="13">
        <f>(M51-1)*(25-5)/(5-1)</f>
        <v>178845081.04276389</v>
      </c>
      <c r="N59" s="13">
        <f t="shared" si="25"/>
        <v>-195665778.74263439</v>
      </c>
    </row>
    <row r="60" spans="1:16" ht="15.6" thickTop="1" thickBot="1" x14ac:dyDescent="0.35">
      <c r="A60" s="24" t="s">
        <v>25</v>
      </c>
      <c r="B60" s="25"/>
      <c r="C60" s="21">
        <f>(C26-C29)/SQRT(25*C$30)</f>
        <v>-0.1326993499858734</v>
      </c>
      <c r="D60" s="21">
        <f t="shared" ref="D60:G60" si="26">(D26-D29)/SQRT(25*D$30)</f>
        <v>-1.3244804908934305E-2</v>
      </c>
      <c r="E60" s="21">
        <f t="shared" si="26"/>
        <v>-0.10020295303437721</v>
      </c>
      <c r="F60" s="21">
        <f t="shared" si="26"/>
        <v>-0.15787000791179379</v>
      </c>
      <c r="G60" s="21">
        <f t="shared" si="26"/>
        <v>-0.15370023684408934</v>
      </c>
      <c r="H60" s="27"/>
      <c r="J60" s="13">
        <f>(J52-1)*(25-5)/(5-1)</f>
        <v>-8825.8580275427885</v>
      </c>
      <c r="K60" s="13">
        <f t="shared" ref="K60:N60" si="27">(K52-1)*(25-5)/(5-1)</f>
        <v>-5151.7976886614251</v>
      </c>
      <c r="L60" s="13">
        <f>(L52-1)*(25-5)/(5-1)</f>
        <v>178845081.04276392</v>
      </c>
      <c r="M60" s="13">
        <f t="shared" si="27"/>
        <v>1742678652.0554137</v>
      </c>
      <c r="N60" s="13">
        <f t="shared" si="27"/>
        <v>-1906579946.3874152</v>
      </c>
    </row>
    <row r="61" spans="1:16" ht="15.6" thickTop="1" thickBot="1" x14ac:dyDescent="0.35">
      <c r="A61" s="24" t="s">
        <v>26</v>
      </c>
      <c r="B61" s="25"/>
      <c r="C61" s="21">
        <f>(C27-C29)/SQRT(25*C$30)</f>
        <v>-0.25152040119098928</v>
      </c>
      <c r="D61" s="21">
        <f t="shared" ref="D61:G61" si="28">(D27-D29)/SQRT(25*D$30)</f>
        <v>0.70812403388123768</v>
      </c>
      <c r="E61" s="21">
        <f t="shared" si="28"/>
        <v>0.13385561325690218</v>
      </c>
      <c r="F61" s="21">
        <f t="shared" si="28"/>
        <v>0.31907648262754618</v>
      </c>
      <c r="G61" s="21">
        <f t="shared" si="28"/>
        <v>0.30420108362010273</v>
      </c>
      <c r="H61" s="28"/>
      <c r="J61" s="13">
        <f>(J53-1)*(25-5)/(5-1)</f>
        <v>9636.4835999064453</v>
      </c>
      <c r="K61" s="13">
        <f t="shared" ref="K61:N61" si="29">(K53-1)*(25-5)/(5-1)</f>
        <v>5599.7858336930267</v>
      </c>
      <c r="L61" s="13">
        <f t="shared" si="29"/>
        <v>-195665778.74263436</v>
      </c>
      <c r="M61" s="13">
        <f t="shared" si="29"/>
        <v>-1906579946.3874152</v>
      </c>
      <c r="N61" s="13">
        <f t="shared" si="29"/>
        <v>2085896444.1092978</v>
      </c>
    </row>
    <row r="62" spans="1:16" ht="15" thickTop="1" x14ac:dyDescent="0.3"/>
    <row r="65" spans="10:16" x14ac:dyDescent="0.3">
      <c r="J65" s="34" t="s">
        <v>48</v>
      </c>
      <c r="K65" s="34"/>
      <c r="L65" s="34"/>
      <c r="M65" s="34"/>
      <c r="N65" s="34"/>
    </row>
    <row r="66" spans="10:16" x14ac:dyDescent="0.3">
      <c r="J66" s="19">
        <f>-J49/SQRT($J$49*J49)</f>
        <v>-1</v>
      </c>
      <c r="K66" s="19">
        <f>-K49/SQRT($J$49*K50)</f>
        <v>-0.27062953589437483</v>
      </c>
      <c r="L66" s="19">
        <f>-L49/SQRT($J$49*L51)</f>
        <v>7.4945809688307566E-2</v>
      </c>
      <c r="M66" s="19">
        <f>-M49/SQRT($J$49*M52)</f>
        <v>7.5211780519037305E-2</v>
      </c>
      <c r="N66" s="19">
        <f>-N49/SQRT($J$49*N53)</f>
        <v>-7.5141729802098267E-2</v>
      </c>
    </row>
    <row r="67" spans="10:16" x14ac:dyDescent="0.3">
      <c r="J67" s="19"/>
      <c r="K67" s="19">
        <f>-K50/SQRT($K$50*K50)</f>
        <v>-1</v>
      </c>
      <c r="L67" s="19">
        <f>-L50/SQRT($K$50*L51)</f>
        <v>3.2261020180551582E-2</v>
      </c>
      <c r="M67" s="19">
        <f>-M50/SQRT($K$50*M52)</f>
        <v>3.3388097377437552E-2</v>
      </c>
      <c r="N67" s="19">
        <f>-N50/SQRT($K$50*N53)</f>
        <v>-3.3233484592782483E-2</v>
      </c>
    </row>
    <row r="68" spans="10:16" x14ac:dyDescent="0.3">
      <c r="J68" s="19"/>
      <c r="K68" s="19"/>
      <c r="L68" s="19">
        <f>-L51/SQRT($L$51*L51)</f>
        <v>-1</v>
      </c>
      <c r="M68" s="19">
        <f>-M51/SQRT($L$51*M52)</f>
        <v>-0.99999843203255911</v>
      </c>
      <c r="N68" s="19">
        <f>-N51/SQRT($L$51*N53)</f>
        <v>0.99999874620435547</v>
      </c>
    </row>
    <row r="69" spans="10:16" x14ac:dyDescent="0.3">
      <c r="J69" s="19"/>
      <c r="K69" s="19"/>
      <c r="L69" s="19"/>
      <c r="M69" s="19">
        <f>-M52/SQRT($M$52*M52)</f>
        <v>-1</v>
      </c>
      <c r="N69" s="19">
        <f>-N52/SQRT($M$52*N53)</f>
        <v>0.99999997939647001</v>
      </c>
    </row>
    <row r="70" spans="10:16" x14ac:dyDescent="0.3">
      <c r="J70" s="19"/>
      <c r="K70" s="19"/>
      <c r="L70" s="19"/>
      <c r="M70" s="19"/>
      <c r="N70" s="19">
        <f>-N53/SQRT($N$53*N53)</f>
        <v>-1</v>
      </c>
    </row>
    <row r="72" spans="10:16" x14ac:dyDescent="0.3">
      <c r="K72" s="34" t="s">
        <v>49</v>
      </c>
      <c r="L72" s="34"/>
      <c r="M72" s="34"/>
      <c r="N72" s="34"/>
      <c r="P72" s="11" t="s">
        <v>50</v>
      </c>
    </row>
    <row r="73" spans="10:16" x14ac:dyDescent="0.3">
      <c r="K73">
        <f>K66*SQRT(25-5)/SQRT(1-K66^2)</f>
        <v>-1.2572065388350813</v>
      </c>
      <c r="L73" s="20">
        <f>L66*SQRT(25-5)/SQRT(1-L66^2)</f>
        <v>0.3361131320569799</v>
      </c>
      <c r="M73">
        <f>M66*SQRT(25-5)/SQRT(1-M66^2)</f>
        <v>0.33731271826333781</v>
      </c>
      <c r="N73">
        <f>N66*SQRT(25-5)/SQRT(1-N66^2)</f>
        <v>-0.33699676730475064</v>
      </c>
      <c r="P73" s="11">
        <f>_xlfn.T.INV.2T(0.05,25-5)</f>
        <v>2.0859634472658648</v>
      </c>
    </row>
    <row r="74" spans="10:16" x14ac:dyDescent="0.3">
      <c r="L74">
        <f>L67*SQRT(25-5)/SQRT(1-L67^2)</f>
        <v>0.14435080609114742</v>
      </c>
      <c r="M74">
        <f t="shared" ref="M74:N74" si="30">M67*SQRT(25-5)/SQRT(1-M67^2)</f>
        <v>0.14939940658917669</v>
      </c>
      <c r="N74">
        <f t="shared" si="30"/>
        <v>-0.14870680473792042</v>
      </c>
    </row>
    <row r="75" spans="10:16" x14ac:dyDescent="0.3">
      <c r="M75">
        <f>M68*SQRT(25-5)/SQRT(1-M68^2)</f>
        <v>-2525.404611398139</v>
      </c>
      <c r="N75">
        <f t="shared" ref="N75" si="31">N68*SQRT(25-5)/SQRT(1-N68^2)</f>
        <v>2824.1399425320687</v>
      </c>
    </row>
    <row r="76" spans="10:16" x14ac:dyDescent="0.3">
      <c r="N76">
        <f>N69*SQRT(25-5)/SQRT(1-N69^2)</f>
        <v>22030.744625570653</v>
      </c>
    </row>
  </sheetData>
  <mergeCells count="61">
    <mergeCell ref="J65:N65"/>
    <mergeCell ref="K72:N72"/>
    <mergeCell ref="J37:N37"/>
    <mergeCell ref="J48:N48"/>
    <mergeCell ref="J56:N56"/>
    <mergeCell ref="I3:N3"/>
    <mergeCell ref="A27:B27"/>
    <mergeCell ref="A21:B21"/>
    <mergeCell ref="A22:B22"/>
    <mergeCell ref="A23:B23"/>
    <mergeCell ref="A24:B24"/>
    <mergeCell ref="A25:B25"/>
    <mergeCell ref="A26:B26"/>
    <mergeCell ref="A20:B20"/>
    <mergeCell ref="A9:B9"/>
    <mergeCell ref="A10:B10"/>
    <mergeCell ref="A11:B11"/>
    <mergeCell ref="A12:B12"/>
    <mergeCell ref="A13:B13"/>
    <mergeCell ref="A14:B14"/>
    <mergeCell ref="A15:B15"/>
    <mergeCell ref="A29:B29"/>
    <mergeCell ref="A30:B30"/>
    <mergeCell ref="A1:B2"/>
    <mergeCell ref="C1:G1"/>
    <mergeCell ref="A3:B3"/>
    <mergeCell ref="A4:B4"/>
    <mergeCell ref="A5:B5"/>
    <mergeCell ref="A16:B16"/>
    <mergeCell ref="A17:B17"/>
    <mergeCell ref="A18:B18"/>
    <mergeCell ref="A19:B19"/>
    <mergeCell ref="A6:B6"/>
    <mergeCell ref="A7:B7"/>
    <mergeCell ref="A8:B8"/>
    <mergeCell ref="A45:B45"/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60:B60"/>
    <mergeCell ref="A61:B61"/>
    <mergeCell ref="H37:H61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37:B37"/>
    <mergeCell ref="A38:B38"/>
    <mergeCell ref="A39:B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2018-10-15T12:06:51Z</dcterms:modified>
</cp:coreProperties>
</file>