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2" sheetId="2" r:id="rId1"/>
    <sheet name="Лист1" sheetId="1" r:id="rId2"/>
  </sheets>
  <calcPr calcId="162913" iterate="1" iterateCount="32767" iterateDelta="1E-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F30" i="1" l="1"/>
  <c r="P76" i="1" l="1"/>
  <c r="P59" i="1" l="1"/>
  <c r="R46" i="1" l="1"/>
  <c r="E30" i="1" l="1"/>
  <c r="D30" i="1"/>
  <c r="E29" i="1"/>
  <c r="D29" i="1"/>
  <c r="C29" i="1"/>
  <c r="C30" i="1"/>
  <c r="G30" i="1"/>
  <c r="G29" i="1"/>
  <c r="F29" i="1"/>
  <c r="G46" i="1" l="1"/>
  <c r="G61" i="1"/>
  <c r="G43" i="1"/>
  <c r="G48" i="1"/>
  <c r="G56" i="1"/>
  <c r="G58" i="1"/>
  <c r="G39" i="1"/>
  <c r="G42" i="1"/>
  <c r="G53" i="1"/>
  <c r="F48" i="1"/>
  <c r="F41" i="1"/>
  <c r="F55" i="1"/>
  <c r="F50" i="1"/>
  <c r="F46" i="1"/>
  <c r="F53" i="1"/>
  <c r="F58" i="1"/>
  <c r="F39" i="1"/>
  <c r="E55" i="1"/>
  <c r="D60" i="1"/>
  <c r="D41" i="1"/>
  <c r="C57" i="1"/>
  <c r="D52" i="1"/>
  <c r="E38" i="1"/>
  <c r="E45" i="1"/>
  <c r="C49" i="1"/>
  <c r="C54" i="1"/>
  <c r="C37" i="1"/>
  <c r="F38" i="1"/>
  <c r="D40" i="1"/>
  <c r="G41" i="1"/>
  <c r="C44" i="1"/>
  <c r="F45" i="1"/>
  <c r="D47" i="1"/>
  <c r="D49" i="1"/>
  <c r="G50" i="1"/>
  <c r="F52" i="1"/>
  <c r="D54" i="1"/>
  <c r="G55" i="1"/>
  <c r="E57" i="1"/>
  <c r="C59" i="1"/>
  <c r="F60" i="1"/>
  <c r="D51" i="1"/>
  <c r="C38" i="1"/>
  <c r="E41" i="1"/>
  <c r="D45" i="1"/>
  <c r="E50" i="1"/>
  <c r="C40" i="1"/>
  <c r="D37" i="1"/>
  <c r="G38" i="1"/>
  <c r="E40" i="1"/>
  <c r="C42" i="1"/>
  <c r="D44" i="1"/>
  <c r="G45" i="1"/>
  <c r="E47" i="1"/>
  <c r="E49" i="1"/>
  <c r="C51" i="1"/>
  <c r="G52" i="1"/>
  <c r="E54" i="1"/>
  <c r="C56" i="1"/>
  <c r="F57" i="1"/>
  <c r="D59" i="1"/>
  <c r="G60" i="1"/>
  <c r="E48" i="1"/>
  <c r="E37" i="1"/>
  <c r="C39" i="1"/>
  <c r="F40" i="1"/>
  <c r="D42" i="1"/>
  <c r="E44" i="1"/>
  <c r="C46" i="1"/>
  <c r="F47" i="1"/>
  <c r="F49" i="1"/>
  <c r="E51" i="1"/>
  <c r="C53" i="1"/>
  <c r="F54" i="1"/>
  <c r="D56" i="1"/>
  <c r="G57" i="1"/>
  <c r="E59" i="1"/>
  <c r="C61" i="1"/>
  <c r="E43" i="1"/>
  <c r="C45" i="1"/>
  <c r="F37" i="1"/>
  <c r="D39" i="1"/>
  <c r="G40" i="1"/>
  <c r="E42" i="1"/>
  <c r="F44" i="1"/>
  <c r="D46" i="1"/>
  <c r="C48" i="1"/>
  <c r="G49" i="1"/>
  <c r="F51" i="1"/>
  <c r="D53" i="1"/>
  <c r="G54" i="1"/>
  <c r="E56" i="1"/>
  <c r="C58" i="1"/>
  <c r="F59" i="1"/>
  <c r="D61" i="1"/>
  <c r="F43" i="1"/>
  <c r="C47" i="1"/>
  <c r="E52" i="1"/>
  <c r="D57" i="1"/>
  <c r="E60" i="1"/>
  <c r="C43" i="1"/>
  <c r="G37" i="1"/>
  <c r="E39" i="1"/>
  <c r="C41" i="1"/>
  <c r="F42" i="1"/>
  <c r="G44" i="1"/>
  <c r="E46" i="1"/>
  <c r="D48" i="1"/>
  <c r="C50" i="1"/>
  <c r="G51" i="1"/>
  <c r="E53" i="1"/>
  <c r="C55" i="1"/>
  <c r="F56" i="1"/>
  <c r="D58" i="1"/>
  <c r="G59" i="1"/>
  <c r="E61" i="1"/>
  <c r="G47" i="1"/>
  <c r="D50" i="1"/>
  <c r="C52" i="1"/>
  <c r="D55" i="1"/>
  <c r="E58" i="1"/>
  <c r="C60" i="1"/>
  <c r="F61" i="1"/>
  <c r="D43" i="1"/>
  <c r="J39" i="1" l="1" a="1"/>
  <c r="N41" i="1" s="1"/>
  <c r="L40" i="1" l="1"/>
  <c r="M39" i="1"/>
  <c r="M43" i="1"/>
  <c r="N39" i="1"/>
  <c r="L39" i="1"/>
  <c r="N43" i="1"/>
  <c r="J42" i="1"/>
  <c r="J40" i="1"/>
  <c r="L41" i="1"/>
  <c r="M40" i="1"/>
  <c r="J43" i="1"/>
  <c r="K42" i="1"/>
  <c r="J39" i="1"/>
  <c r="N40" i="1"/>
  <c r="K40" i="1"/>
  <c r="K41" i="1"/>
  <c r="L43" i="1"/>
  <c r="M42" i="1"/>
  <c r="J41" i="1"/>
  <c r="K39" i="1"/>
  <c r="K43" i="1"/>
  <c r="M41" i="1"/>
  <c r="N42" i="1"/>
  <c r="L42" i="1"/>
  <c r="J50" i="1" l="1" a="1"/>
  <c r="K50" i="1" s="1"/>
  <c r="J46" i="1"/>
  <c r="N46" i="1" s="1"/>
  <c r="L53" i="1" l="1"/>
  <c r="L61" i="1" s="1"/>
  <c r="J54" i="1"/>
  <c r="J62" i="1" s="1"/>
  <c r="L51" i="1"/>
  <c r="L59" i="1" s="1"/>
  <c r="L50" i="1"/>
  <c r="J52" i="1"/>
  <c r="J60" i="1" s="1"/>
  <c r="N54" i="1"/>
  <c r="N62" i="1" s="1"/>
  <c r="N53" i="1"/>
  <c r="J53" i="1"/>
  <c r="J61" i="1" s="1"/>
  <c r="K54" i="1"/>
  <c r="K62" i="1" s="1"/>
  <c r="M54" i="1"/>
  <c r="M62" i="1" s="1"/>
  <c r="L52" i="1"/>
  <c r="L60" i="1" s="1"/>
  <c r="M51" i="1"/>
  <c r="M59" i="1" s="1"/>
  <c r="M52" i="1"/>
  <c r="M60" i="1" s="1"/>
  <c r="J51" i="1"/>
  <c r="J59" i="1" s="1"/>
  <c r="J50" i="1"/>
  <c r="M53" i="1"/>
  <c r="K53" i="1"/>
  <c r="K61" i="1" s="1"/>
  <c r="N51" i="1"/>
  <c r="N52" i="1"/>
  <c r="N60" i="1" s="1"/>
  <c r="N50" i="1"/>
  <c r="N58" i="1" s="1"/>
  <c r="L54" i="1"/>
  <c r="L62" i="1" s="1"/>
  <c r="M50" i="1"/>
  <c r="M58" i="1" s="1"/>
  <c r="K52" i="1"/>
  <c r="K60" i="1" s="1"/>
  <c r="K51" i="1"/>
  <c r="K58" i="1"/>
  <c r="M69" i="1" l="1"/>
  <c r="M77" i="1" s="1"/>
  <c r="L69" i="1"/>
  <c r="M68" i="1"/>
  <c r="M76" i="1" s="1"/>
  <c r="N71" i="1"/>
  <c r="L67" i="1"/>
  <c r="L75" i="1" s="1"/>
  <c r="L58" i="1"/>
  <c r="N68" i="1"/>
  <c r="N76" i="1" s="1"/>
  <c r="L68" i="1"/>
  <c r="L76" i="1" s="1"/>
  <c r="M61" i="1"/>
  <c r="N67" i="1"/>
  <c r="N75" i="1" s="1"/>
  <c r="N70" i="1"/>
  <c r="N78" i="1" s="1"/>
  <c r="N59" i="1"/>
  <c r="M67" i="1"/>
  <c r="M75" i="1" s="1"/>
  <c r="M70" i="1"/>
  <c r="K67" i="1"/>
  <c r="K75" i="1" s="1"/>
  <c r="K68" i="1"/>
  <c r="N61" i="1"/>
  <c r="J58" i="1"/>
  <c r="K59" i="1"/>
  <c r="J67" i="1"/>
  <c r="N69" i="1"/>
  <c r="N77" i="1" s="1"/>
</calcChain>
</file>

<file path=xl/sharedStrings.xml><?xml version="1.0" encoding="utf-8"?>
<sst xmlns="http://schemas.openxmlformats.org/spreadsheetml/2006/main" count="91" uniqueCount="51">
  <si>
    <t>Область</t>
  </si>
  <si>
    <t>Індикатори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</si>
  <si>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</si>
  <si>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</si>
  <si>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</si>
  <si>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</si>
  <si>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</si>
  <si>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</si>
  <si>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</si>
  <si>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</si>
  <si>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</si>
  <si>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</si>
  <si>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</si>
  <si>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</si>
  <si>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</si>
  <si>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</si>
  <si>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</si>
  <si>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</si>
  <si>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</si>
  <si>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</si>
  <si>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</si>
  <si>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</si>
  <si>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</si>
  <si>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</si>
  <si>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</si>
  <si>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</si>
  <si>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</si>
  <si>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Працевлаштування зареєстрованих безробітних тис. осіб</t>
  </si>
  <si>
    <t>Потреба підприємств у працівниках тис. осіб</t>
  </si>
  <si>
    <t>Безробітне населення працездатного віку тис. осіб</t>
  </si>
  <si>
    <t>Зайняте населення працездатного віку тис. осіб</t>
  </si>
  <si>
    <t>Економічна активність населення працездатного віку тис. осіб</t>
  </si>
  <si>
    <t>Столбец 1</t>
  </si>
  <si>
    <t>Столбец 2</t>
  </si>
  <si>
    <t>Столбец 3</t>
  </si>
  <si>
    <t>Столбец 4</t>
  </si>
  <si>
    <t>Столбец 5</t>
  </si>
  <si>
    <t>КОРЕЛЯЦІЙНА МАТРИЦЯ</t>
  </si>
  <si>
    <t>СЕРЕДНІ ЗНАЧЕННЯ</t>
  </si>
  <si>
    <t>ДИСПЕРСІЯ</t>
  </si>
  <si>
    <t>НОРМАЛІЗОВАНА МАТРИЦЯ</t>
  </si>
  <si>
    <t>КОРЕЛЯЦІЙНА МАТРИЦЯ НА ОСНОВІ НОРМАЛІЗОВАНИХ ДАНИХ</t>
  </si>
  <si>
    <t>ДЕТЕРМІНАНТ КОРЕЛЯЦІЙНОЇ МАТРИЦІ</t>
  </si>
  <si>
    <t>Обчислення критерію Xi^2</t>
  </si>
  <si>
    <t>ТАБЛИЧНЕ ЗНАЧЕННЯ</t>
  </si>
  <si>
    <t>ОБЕРНЕНА МАТРИЦЯ</t>
  </si>
  <si>
    <t>Обчислення F-критерію</t>
  </si>
  <si>
    <t>Критичне (табличне) значення F-критерію</t>
  </si>
  <si>
    <t>Розрахунок частинних коефіцієнтів кореляції</t>
  </si>
  <si>
    <t>Обчислення t-критеріїв Стьюдента</t>
  </si>
  <si>
    <t>Табличне значення t-критерію Стьюдента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</si>
</sst>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Verdana"/>
      <family val="2"/>
      <charset val="204"/>
    </font>
    <font>
      <sz val="12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2" fontId="0" fillId="0" borderId="0" xfId="0" applyNumberFormat="1"/>
    <xf numFmtId="2" fontId="1" fillId="2" borderId="2" xfId="1" applyNumberFormat="1" applyBorder="1" applyAlignment="1"/>
    <xf numFmtId="2" fontId="1" fillId="2" borderId="2" xfId="1" applyNumberFormat="1" applyBorder="1"/>
    <xf numFmtId="2" fontId="2" fillId="0" borderId="10" xfId="0" applyNumberFormat="1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center"/>
    </xf>
    <xf numFmtId="2" fontId="0" fillId="0" borderId="12" xfId="0" applyNumberFormat="1" applyFill="1" applyBorder="1" applyAlignment="1"/>
    <xf numFmtId="2" fontId="1" fillId="3" borderId="1" xfId="1" applyNumberFormat="1" applyFill="1" applyBorder="1" applyAlignment="1"/>
    <xf numFmtId="2" fontId="1" fillId="3" borderId="13" xfId="1" applyNumberFormat="1" applyFill="1" applyBorder="1" applyAlignment="1"/>
    <xf numFmtId="2" fontId="0" fillId="0" borderId="14" xfId="0" applyNumberFormat="1" applyFill="1" applyBorder="1" applyAlignment="1"/>
    <xf numFmtId="2" fontId="1" fillId="3" borderId="15" xfId="1" applyNumberFormat="1" applyFill="1" applyBorder="1" applyAlignment="1"/>
    <xf numFmtId="2" fontId="1" fillId="3" borderId="16" xfId="1" applyNumberFormat="1" applyFill="1" applyBorder="1" applyAlignment="1"/>
    <xf numFmtId="2" fontId="1" fillId="2" borderId="1" xfId="1" applyNumberFormat="1"/>
    <xf numFmtId="2" fontId="1" fillId="3" borderId="1" xfId="1" applyNumberFormat="1" applyFill="1"/>
    <xf numFmtId="2" fontId="1" fillId="3" borderId="1" xfId="1" applyNumberFormat="1" applyFill="1" applyAlignment="1"/>
    <xf numFmtId="164" fontId="1" fillId="3" borderId="1" xfId="1" applyNumberFormat="1" applyFill="1" applyAlignment="1"/>
    <xf numFmtId="0" fontId="3" fillId="0" borderId="0" xfId="0" applyFont="1"/>
    <xf numFmtId="0" fontId="4" fillId="0" borderId="0" xfId="0" applyFont="1"/>
    <xf numFmtId="2" fontId="0" fillId="0" borderId="0" xfId="0" applyNumberFormat="1" applyAlignment="1">
      <alignment horizontal="center"/>
    </xf>
    <xf numFmtId="2" fontId="1" fillId="2" borderId="3" xfId="1" applyNumberFormat="1" applyBorder="1" applyAlignment="1">
      <alignment horizontal="center"/>
    </xf>
    <xf numFmtId="2" fontId="1" fillId="2" borderId="4" xfId="1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2" borderId="2" xfId="1" applyNumberFormat="1" applyBorder="1" applyAlignment="1">
      <alignment horizontal="center"/>
    </xf>
    <xf numFmtId="2" fontId="1" fillId="2" borderId="1" xfId="1" applyNumberFormat="1" applyAlignment="1">
      <alignment horizontal="center"/>
    </xf>
    <xf numFmtId="2" fontId="1" fillId="3" borderId="17" xfId="1" applyNumberFormat="1" applyFill="1" applyBorder="1" applyAlignment="1">
      <alignment horizontal="center" vertical="center" textRotation="90" shrinkToFit="1"/>
    </xf>
    <xf numFmtId="2" fontId="1" fillId="3" borderId="18" xfId="1" applyNumberFormat="1" applyFill="1" applyBorder="1" applyAlignment="1">
      <alignment horizontal="center" vertical="center" textRotation="90" shrinkToFit="1"/>
    </xf>
    <xf numFmtId="2" fontId="1" fillId="3" borderId="19" xfId="1" applyNumberFormat="1" applyFill="1" applyBorder="1" applyAlignment="1">
      <alignment horizontal="center" vertical="center" textRotation="90" shrinkToFi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K16"/>
  <sheetViews>
    <sheetView workbookViewId="0">
      <selection activeCell="F11" sqref="F11:K16"/>
    </sheetView>
  </sheetViews>
  <sheetFormatPr defaultRowHeight="14.4" x14ac:dyDescent="0.3"/>
  <cols>
    <col min="6" max="6" width="13.109375" customWidth="1"/>
  </cols>
  <sheetData>
    <row r="10" spans="6:11" ht="15" thickBot="1" x14ac:dyDescent="0.35"/>
    <row r="11" spans="6:11" x14ac:dyDescent="0.3">
      <c r="F11" s="3"/>
      <c r="G11" s="3" t="s">
        <v>32</v>
      </c>
      <c r="H11" s="3" t="s">
        <v>33</v>
      </c>
      <c r="I11" s="3" t="s">
        <v>34</v>
      </c>
      <c r="J11" s="3" t="s">
        <v>35</v>
      </c>
      <c r="K11" s="3" t="s">
        <v>36</v>
      </c>
    </row>
    <row r="12" spans="6:11" x14ac:dyDescent="0.3">
      <c r="F12" s="1" t="s">
        <v>32</v>
      </c>
      <c r="G12" s="1">
        <v>1</v>
      </c>
      <c r="H12" s="1"/>
      <c r="I12" s="1"/>
      <c r="J12" s="1"/>
      <c r="K12" s="1"/>
    </row>
    <row r="13" spans="6:11" x14ac:dyDescent="0.3">
      <c r="F13" s="1" t="s">
        <v>33</v>
      </c>
      <c r="G13" s="1">
        <v>0.33477079805633092</v>
      </c>
      <c r="H13" s="1">
        <v>1</v>
      </c>
      <c r="I13" s="1"/>
      <c r="J13" s="1"/>
      <c r="K13" s="1"/>
    </row>
    <row r="14" spans="6:11" x14ac:dyDescent="0.3">
      <c r="F14" s="1" t="s">
        <v>34</v>
      </c>
      <c r="G14" s="1">
        <v>0.8209396727635363</v>
      </c>
      <c r="H14" s="1">
        <v>0.33243606816726207</v>
      </c>
      <c r="I14" s="1">
        <v>1</v>
      </c>
      <c r="J14" s="1"/>
      <c r="K14" s="1"/>
    </row>
    <row r="15" spans="6:11" x14ac:dyDescent="0.3">
      <c r="F15" s="1" t="s">
        <v>35</v>
      </c>
      <c r="G15" s="1">
        <v>0.79958072494536281</v>
      </c>
      <c r="H15" s="1">
        <v>0.54588463738228832</v>
      </c>
      <c r="I15" s="1">
        <v>0.93152055337665041</v>
      </c>
      <c r="J15" s="1">
        <v>1</v>
      </c>
      <c r="K15" s="1"/>
    </row>
    <row r="16" spans="6:11" ht="15" thickBot="1" x14ac:dyDescent="0.35">
      <c r="F16" s="2" t="s">
        <v>36</v>
      </c>
      <c r="G16" s="2">
        <v>0.80494110182143463</v>
      </c>
      <c r="H16" s="2">
        <v>0.53261125632713335</v>
      </c>
      <c r="I16" s="2">
        <v>0.94100278515863545</v>
      </c>
      <c r="J16" s="2">
        <v>0.99963525492363325</v>
      </c>
      <c r="K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topLeftCell="F1" zoomScale="70" zoomScaleNormal="70" workbookViewId="0">
      <selection activeCell="I1" sqref="I1:N1"/>
    </sheetView>
  </sheetViews>
  <sheetFormatPr defaultRowHeight="14.4" x14ac:dyDescent="0.3"/>
  <cols>
    <col min="1" max="2" width="8.88671875" style="4"/>
    <col min="3" max="3" width="50.77734375" style="4" customWidth="1"/>
    <col min="4" max="4" width="40.6640625" style="4" customWidth="1"/>
    <col min="5" max="5" width="46.109375" style="4" customWidth="1"/>
    <col min="6" max="6" width="44" style="4" customWidth="1"/>
    <col min="7" max="7" width="62.5546875" style="4" customWidth="1"/>
    <col min="8" max="8" width="8.88671875" style="4"/>
    <col min="9" max="9" width="10" style="4" customWidth="1"/>
    <col min="10" max="10" width="43.44140625" style="4" customWidth="1"/>
    <col min="11" max="11" width="11.21875" style="4" customWidth="1"/>
    <col min="12" max="12" width="23.21875" style="4" customWidth="1"/>
    <col min="13" max="13" width="26.109375" style="4" customWidth="1"/>
    <col min="14" max="14" width="23.5546875" style="4" customWidth="1"/>
    <col min="15" max="16384" width="8.88671875" style="4"/>
  </cols>
  <sheetData>
    <row r="1" spans="1:14" ht="15.6" thickTop="1" thickBot="1" x14ac:dyDescent="0.35">
      <c r="A1" s="23" t="s">
        <v>0</v>
      </c>
      <c r="B1" s="24"/>
      <c r="C1" s="28" t="s">
        <v>1</v>
      </c>
      <c r="D1" s="28"/>
      <c r="E1" s="28"/>
      <c r="F1" s="28"/>
      <c r="G1" s="28"/>
      <c r="I1" s="25" t="s">
        <v>37</v>
      </c>
      <c r="J1" s="26"/>
      <c r="K1" s="26"/>
      <c r="L1" s="26"/>
      <c r="M1" s="26"/>
      <c r="N1" s="27"/>
    </row>
    <row r="2" spans="1:14" ht="15.6" thickTop="1" thickBot="1" x14ac:dyDescent="0.35">
      <c r="A2" s="23"/>
      <c r="B2" s="24"/>
      <c r="C2" s="5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I2" s="7"/>
      <c r="J2" s="8" t="s">
        <v>32</v>
      </c>
      <c r="K2" s="8" t="s">
        <v>33</v>
      </c>
      <c r="L2" s="8" t="s">
        <v>34</v>
      </c>
      <c r="M2" s="8" t="s">
        <v>35</v>
      </c>
      <c r="N2" s="9" t="s">
        <v>36</v>
      </c>
    </row>
    <row r="3" spans="1:14" ht="17.399999999999999" thickTop="1" thickBot="1" x14ac:dyDescent="0.35">
      <c r="A3" s="23" t="s">
        <v>2</v>
      </c>
      <c r="B3" s="24"/>
      <c r="C3" s="20">
        <v>28.1</v>
      </c>
      <c r="D3" s="20">
        <v>0.4</v>
      </c>
      <c r="E3" s="21">
        <v>66.3</v>
      </c>
      <c r="F3" s="21">
        <v>644.1</v>
      </c>
      <c r="G3" s="21">
        <v>741.2</v>
      </c>
      <c r="I3" s="10" t="s">
        <v>32</v>
      </c>
      <c r="J3" s="11">
        <v>1</v>
      </c>
      <c r="K3" s="11"/>
      <c r="L3" s="11"/>
      <c r="M3" s="11"/>
      <c r="N3" s="12"/>
    </row>
    <row r="4" spans="1:14" ht="17.399999999999999" thickTop="1" thickBot="1" x14ac:dyDescent="0.35">
      <c r="A4" s="23" t="s">
        <v>3</v>
      </c>
      <c r="B4" s="24"/>
      <c r="C4" s="20">
        <v>12.5</v>
      </c>
      <c r="D4" s="20">
        <v>0.8</v>
      </c>
      <c r="E4" s="21">
        <v>43.1</v>
      </c>
      <c r="F4" s="21">
        <v>389.8</v>
      </c>
      <c r="G4" s="21">
        <v>440.4</v>
      </c>
      <c r="I4" s="10" t="s">
        <v>33</v>
      </c>
      <c r="J4" s="11">
        <v>0.33477079805633092</v>
      </c>
      <c r="K4" s="11">
        <v>1</v>
      </c>
      <c r="L4" s="11"/>
      <c r="M4" s="11"/>
      <c r="N4" s="12"/>
    </row>
    <row r="5" spans="1:14" ht="17.399999999999999" thickTop="1" thickBot="1" x14ac:dyDescent="0.35">
      <c r="A5" s="23" t="s">
        <v>4</v>
      </c>
      <c r="B5" s="24"/>
      <c r="C5" s="20">
        <v>38.799999999999997</v>
      </c>
      <c r="D5" s="20">
        <v>2.7</v>
      </c>
      <c r="E5" s="21">
        <v>115.3</v>
      </c>
      <c r="F5" s="21">
        <v>1439.7</v>
      </c>
      <c r="G5" s="21">
        <v>1594.9</v>
      </c>
      <c r="I5" s="10" t="s">
        <v>34</v>
      </c>
      <c r="J5" s="11">
        <v>0.8209396727635363</v>
      </c>
      <c r="K5" s="11">
        <v>0.33243606816726207</v>
      </c>
      <c r="L5" s="11">
        <v>1</v>
      </c>
      <c r="M5" s="11"/>
      <c r="N5" s="12"/>
    </row>
    <row r="6" spans="1:14" ht="17.399999999999999" thickTop="1" thickBot="1" x14ac:dyDescent="0.35">
      <c r="A6" s="23" t="s">
        <v>5</v>
      </c>
      <c r="B6" s="24"/>
      <c r="C6" s="20">
        <v>17.7</v>
      </c>
      <c r="D6" s="20">
        <v>0.4</v>
      </c>
      <c r="E6" s="21">
        <v>121.4</v>
      </c>
      <c r="F6" s="21">
        <v>730.7</v>
      </c>
      <c r="G6" s="21">
        <v>877.7</v>
      </c>
      <c r="I6" s="10" t="s">
        <v>35</v>
      </c>
      <c r="J6" s="11">
        <v>0.79958072494536281</v>
      </c>
      <c r="K6" s="11">
        <v>0.54588463738228832</v>
      </c>
      <c r="L6" s="11">
        <v>0.93152055337665041</v>
      </c>
      <c r="M6" s="11">
        <v>1</v>
      </c>
      <c r="N6" s="12"/>
    </row>
    <row r="7" spans="1:14" ht="17.399999999999999" thickTop="1" thickBot="1" x14ac:dyDescent="0.35">
      <c r="A7" s="23" t="s">
        <v>6</v>
      </c>
      <c r="B7" s="24"/>
      <c r="C7" s="20">
        <v>17.3</v>
      </c>
      <c r="D7" s="20">
        <v>1.3</v>
      </c>
      <c r="E7" s="21">
        <v>64.599999999999994</v>
      </c>
      <c r="F7" s="21">
        <v>472.9</v>
      </c>
      <c r="G7" s="21">
        <v>571.20000000000005</v>
      </c>
      <c r="I7" s="13" t="s">
        <v>36</v>
      </c>
      <c r="J7" s="14">
        <v>0.80494110182143463</v>
      </c>
      <c r="K7" s="14">
        <v>0.53261125632713335</v>
      </c>
      <c r="L7" s="14">
        <v>0.94100278515863545</v>
      </c>
      <c r="M7" s="14">
        <v>0.99963525492363325</v>
      </c>
      <c r="N7" s="15">
        <v>1</v>
      </c>
    </row>
    <row r="8" spans="1:14" ht="17.399999999999999" thickTop="1" thickBot="1" x14ac:dyDescent="0.35">
      <c r="A8" s="23" t="s">
        <v>7</v>
      </c>
      <c r="B8" s="24"/>
      <c r="C8" s="20">
        <v>9.1</v>
      </c>
      <c r="D8" s="20">
        <v>0.2</v>
      </c>
      <c r="E8" s="21">
        <v>52.5</v>
      </c>
      <c r="F8" s="21">
        <v>498</v>
      </c>
      <c r="G8" s="21">
        <v>571.79999999999995</v>
      </c>
    </row>
    <row r="9" spans="1:14" ht="17.399999999999999" thickTop="1" thickBot="1" x14ac:dyDescent="0.35">
      <c r="A9" s="23" t="s">
        <v>8</v>
      </c>
      <c r="B9" s="24"/>
      <c r="C9" s="20">
        <v>28.4</v>
      </c>
      <c r="D9" s="20">
        <v>0.2</v>
      </c>
      <c r="E9" s="21">
        <v>80.400000000000006</v>
      </c>
      <c r="F9" s="21">
        <v>709.5</v>
      </c>
      <c r="G9" s="21">
        <v>825.5</v>
      </c>
    </row>
    <row r="10" spans="1:14" ht="17.399999999999999" thickTop="1" thickBot="1" x14ac:dyDescent="0.35">
      <c r="A10" s="23" t="s">
        <v>9</v>
      </c>
      <c r="B10" s="24"/>
      <c r="C10" s="20">
        <v>12.4</v>
      </c>
      <c r="D10" s="20">
        <v>0.5</v>
      </c>
      <c r="E10" s="21">
        <v>51.2</v>
      </c>
      <c r="F10" s="21">
        <v>526.9</v>
      </c>
      <c r="G10" s="21">
        <v>609.5</v>
      </c>
    </row>
    <row r="11" spans="1:14" ht="17.399999999999999" thickTop="1" thickBot="1" x14ac:dyDescent="0.35">
      <c r="A11" s="23" t="s">
        <v>10</v>
      </c>
      <c r="B11" s="24"/>
      <c r="C11" s="20">
        <v>13.2</v>
      </c>
      <c r="D11" s="20">
        <v>1.9</v>
      </c>
      <c r="E11" s="21">
        <v>50.7</v>
      </c>
      <c r="F11" s="21">
        <v>726.9</v>
      </c>
      <c r="G11" s="21">
        <v>790.6</v>
      </c>
    </row>
    <row r="12" spans="1:14" ht="17.399999999999999" thickTop="1" thickBot="1" x14ac:dyDescent="0.35">
      <c r="A12" s="23" t="s">
        <v>11</v>
      </c>
      <c r="B12" s="24"/>
      <c r="C12" s="20">
        <v>17.2</v>
      </c>
      <c r="D12" s="20">
        <v>0.6</v>
      </c>
      <c r="E12" s="21">
        <v>49.8</v>
      </c>
      <c r="F12" s="21">
        <v>369.9</v>
      </c>
      <c r="G12" s="21">
        <v>436.6</v>
      </c>
    </row>
    <row r="13" spans="1:14" ht="17.399999999999999" thickTop="1" thickBot="1" x14ac:dyDescent="0.35">
      <c r="A13" s="23" t="s">
        <v>12</v>
      </c>
      <c r="B13" s="24"/>
      <c r="C13" s="20">
        <v>8.8000000000000007</v>
      </c>
      <c r="D13" s="20">
        <v>0.1</v>
      </c>
      <c r="E13" s="21">
        <v>56.2</v>
      </c>
      <c r="F13" s="21">
        <v>283.3</v>
      </c>
      <c r="G13" s="21">
        <v>362.7</v>
      </c>
    </row>
    <row r="14" spans="1:14" ht="17.399999999999999" thickTop="1" thickBot="1" x14ac:dyDescent="0.35">
      <c r="A14" s="23" t="s">
        <v>13</v>
      </c>
      <c r="B14" s="24"/>
      <c r="C14" s="20">
        <v>23.7</v>
      </c>
      <c r="D14" s="20">
        <v>1.5</v>
      </c>
      <c r="E14" s="21">
        <v>92.7</v>
      </c>
      <c r="F14" s="21">
        <v>1023.8</v>
      </c>
      <c r="G14" s="21">
        <v>1134.7</v>
      </c>
    </row>
    <row r="15" spans="1:14" ht="17.399999999999999" thickTop="1" thickBot="1" x14ac:dyDescent="0.35">
      <c r="A15" s="23" t="s">
        <v>14</v>
      </c>
      <c r="B15" s="24"/>
      <c r="C15" s="20">
        <v>14.8</v>
      </c>
      <c r="D15" s="20">
        <v>1</v>
      </c>
      <c r="E15" s="21">
        <v>49.5</v>
      </c>
      <c r="F15" s="21">
        <v>491.4</v>
      </c>
      <c r="G15" s="21">
        <v>558.20000000000005</v>
      </c>
    </row>
    <row r="16" spans="1:14" ht="17.399999999999999" thickTop="1" thickBot="1" x14ac:dyDescent="0.35">
      <c r="A16" s="23" t="s">
        <v>15</v>
      </c>
      <c r="B16" s="24"/>
      <c r="C16" s="20">
        <v>18.100000000000001</v>
      </c>
      <c r="D16" s="20">
        <v>1.8</v>
      </c>
      <c r="E16" s="21">
        <v>70.099999999999994</v>
      </c>
      <c r="F16" s="21">
        <v>978.6</v>
      </c>
      <c r="G16" s="21">
        <v>1086.3</v>
      </c>
    </row>
    <row r="17" spans="1:7" ht="17.399999999999999" thickTop="1" thickBot="1" x14ac:dyDescent="0.35">
      <c r="A17" s="23" t="s">
        <v>16</v>
      </c>
      <c r="B17" s="24"/>
      <c r="C17" s="20">
        <v>23.2</v>
      </c>
      <c r="D17" s="20">
        <v>1.4</v>
      </c>
      <c r="E17" s="21">
        <v>80.599999999999994</v>
      </c>
      <c r="F17" s="21">
        <v>568.5</v>
      </c>
      <c r="G17" s="21">
        <v>664.3</v>
      </c>
    </row>
    <row r="18" spans="1:7" ht="17.399999999999999" thickTop="1" thickBot="1" x14ac:dyDescent="0.35">
      <c r="A18" s="23" t="s">
        <v>17</v>
      </c>
      <c r="B18" s="24"/>
      <c r="C18" s="20">
        <v>14</v>
      </c>
      <c r="D18" s="20">
        <v>0.7</v>
      </c>
      <c r="E18" s="21">
        <v>53.7</v>
      </c>
      <c r="F18" s="21">
        <v>436.2</v>
      </c>
      <c r="G18" s="21">
        <v>541.4</v>
      </c>
    </row>
    <row r="19" spans="1:7" ht="17.399999999999999" thickTop="1" thickBot="1" x14ac:dyDescent="0.35">
      <c r="A19" s="23" t="s">
        <v>18</v>
      </c>
      <c r="B19" s="24"/>
      <c r="C19" s="20">
        <v>13.7</v>
      </c>
      <c r="D19" s="20">
        <v>0.7</v>
      </c>
      <c r="E19" s="21">
        <v>52.8</v>
      </c>
      <c r="F19" s="21">
        <v>447.6</v>
      </c>
      <c r="G19" s="21">
        <v>523.29999999999995</v>
      </c>
    </row>
    <row r="20" spans="1:7" ht="17.399999999999999" thickTop="1" thickBot="1" x14ac:dyDescent="0.35">
      <c r="A20" s="23" t="s">
        <v>19</v>
      </c>
      <c r="B20" s="24"/>
      <c r="C20" s="20">
        <v>10.6</v>
      </c>
      <c r="D20" s="20">
        <v>1</v>
      </c>
      <c r="E20" s="21">
        <v>54.1</v>
      </c>
      <c r="F20" s="21">
        <v>395</v>
      </c>
      <c r="G20" s="21">
        <v>460.3</v>
      </c>
    </row>
    <row r="21" spans="1:7" ht="17.399999999999999" thickTop="1" thickBot="1" x14ac:dyDescent="0.35">
      <c r="A21" s="23" t="s">
        <v>20</v>
      </c>
      <c r="B21" s="24"/>
      <c r="C21" s="20">
        <v>39.9</v>
      </c>
      <c r="D21" s="20">
        <v>2.2000000000000002</v>
      </c>
      <c r="E21" s="21">
        <v>93.4</v>
      </c>
      <c r="F21" s="21">
        <v>1192.4000000000001</v>
      </c>
      <c r="G21" s="21">
        <v>1324.2</v>
      </c>
    </row>
    <row r="22" spans="1:7" ht="17.399999999999999" thickTop="1" thickBot="1" x14ac:dyDescent="0.35">
      <c r="A22" s="23" t="s">
        <v>21</v>
      </c>
      <c r="B22" s="24"/>
      <c r="C22" s="20">
        <v>13.7</v>
      </c>
      <c r="D22" s="20">
        <v>0.4</v>
      </c>
      <c r="E22" s="21">
        <v>50.8</v>
      </c>
      <c r="F22" s="21">
        <v>436.4</v>
      </c>
      <c r="G22" s="21">
        <v>496.6</v>
      </c>
    </row>
    <row r="23" spans="1:7" ht="17.399999999999999" thickTop="1" thickBot="1" x14ac:dyDescent="0.35">
      <c r="A23" s="23" t="s">
        <v>22</v>
      </c>
      <c r="B23" s="24"/>
      <c r="C23" s="20">
        <v>15.1</v>
      </c>
      <c r="D23" s="20">
        <v>0.4</v>
      </c>
      <c r="E23" s="21">
        <v>56.6</v>
      </c>
      <c r="F23" s="21">
        <v>487.7</v>
      </c>
      <c r="G23" s="21">
        <v>557.1</v>
      </c>
    </row>
    <row r="24" spans="1:7" ht="17.399999999999999" thickTop="1" thickBot="1" x14ac:dyDescent="0.35">
      <c r="A24" s="23" t="s">
        <v>23</v>
      </c>
      <c r="B24" s="24"/>
      <c r="C24" s="20">
        <v>23.9</v>
      </c>
      <c r="D24" s="20">
        <v>0.6</v>
      </c>
      <c r="E24" s="21">
        <v>56.7</v>
      </c>
      <c r="F24" s="21">
        <v>509.6</v>
      </c>
      <c r="G24" s="21">
        <v>580.20000000000005</v>
      </c>
    </row>
    <row r="25" spans="1:7" ht="17.399999999999999" thickTop="1" thickBot="1" x14ac:dyDescent="0.35">
      <c r="A25" s="23" t="s">
        <v>24</v>
      </c>
      <c r="B25" s="24"/>
      <c r="C25" s="20">
        <v>6.5</v>
      </c>
      <c r="D25" s="20">
        <v>0.5</v>
      </c>
      <c r="E25" s="21">
        <v>37.700000000000003</v>
      </c>
      <c r="F25" s="21">
        <v>322.8</v>
      </c>
      <c r="G25" s="21">
        <v>404.9</v>
      </c>
    </row>
    <row r="26" spans="1:7" ht="17.399999999999999" thickTop="1" thickBot="1" x14ac:dyDescent="0.35">
      <c r="A26" s="23" t="s">
        <v>25</v>
      </c>
      <c r="B26" s="24"/>
      <c r="C26" s="20">
        <v>14.3</v>
      </c>
      <c r="D26" s="20">
        <v>0.6</v>
      </c>
      <c r="E26" s="21">
        <v>51.6</v>
      </c>
      <c r="F26" s="21">
        <v>408.1</v>
      </c>
      <c r="G26" s="21">
        <v>483.9</v>
      </c>
    </row>
    <row r="27" spans="1:7" ht="17.399999999999999" thickTop="1" thickBot="1" x14ac:dyDescent="0.35">
      <c r="A27" s="23" t="s">
        <v>26</v>
      </c>
      <c r="B27" s="24"/>
      <c r="C27" s="20">
        <v>9.6999999999999993</v>
      </c>
      <c r="D27" s="20">
        <v>4</v>
      </c>
      <c r="E27" s="21">
        <v>102.2</v>
      </c>
      <c r="F27" s="21">
        <v>1252.2</v>
      </c>
      <c r="G27" s="21">
        <v>1460.4</v>
      </c>
    </row>
    <row r="28" spans="1:7" ht="15" thickTop="1" x14ac:dyDescent="0.3"/>
    <row r="29" spans="1:7" x14ac:dyDescent="0.3">
      <c r="A29" s="29" t="s">
        <v>38</v>
      </c>
      <c r="B29" s="29"/>
      <c r="C29" s="16">
        <f>AVERAGE(C3:C27)</f>
        <v>17.788</v>
      </c>
      <c r="D29" s="16">
        <f>AVERAGE(D3:D27)</f>
        <v>1.036</v>
      </c>
      <c r="E29" s="16">
        <f>AVERAGE(E3:E27)</f>
        <v>66.16</v>
      </c>
      <c r="F29" s="16">
        <f>AVERAGE(F3:F27)</f>
        <v>629.68000000000006</v>
      </c>
      <c r="G29" s="16">
        <f>AVERAGE(G3:G27)</f>
        <v>723.91600000000005</v>
      </c>
    </row>
    <row r="30" spans="1:7" x14ac:dyDescent="0.3">
      <c r="A30" s="29" t="s">
        <v>39</v>
      </c>
      <c r="B30" s="29"/>
      <c r="C30" s="16">
        <f>VARP(C3:C27)</f>
        <v>72.263455999999906</v>
      </c>
      <c r="D30" s="16">
        <f>VARP(D3:D27)</f>
        <v>0.79910400000000004</v>
      </c>
      <c r="E30" s="16">
        <f>VARP(E3:E27)</f>
        <v>495.37119999999851</v>
      </c>
      <c r="F30" s="16">
        <f>VARP(F3:F27)</f>
        <v>92994.15679999991</v>
      </c>
      <c r="G30" s="16">
        <f>VARP(G3:G27)</f>
        <v>111468.21574400015</v>
      </c>
    </row>
    <row r="36" spans="1:18" ht="15" thickBot="1" x14ac:dyDescent="0.35"/>
    <row r="37" spans="1:18" ht="15.6" thickTop="1" thickBot="1" x14ac:dyDescent="0.35">
      <c r="A37" s="23" t="s">
        <v>2</v>
      </c>
      <c r="B37" s="24"/>
      <c r="C37" s="17">
        <f>(C3-C$29)/SQRT(25*C30)</f>
        <v>0.24261270280594005</v>
      </c>
      <c r="D37" s="17">
        <f t="shared" ref="D37:G37" si="0">(D3-D$29)/SQRT(25*D30)</f>
        <v>-0.14229363012600166</v>
      </c>
      <c r="E37" s="17">
        <f t="shared" si="0"/>
        <v>1.2580347988175517E-3</v>
      </c>
      <c r="F37" s="17">
        <f t="shared" si="0"/>
        <v>9.4573056584371772E-3</v>
      </c>
      <c r="G37" s="17">
        <f t="shared" si="0"/>
        <v>1.0353775132318846E-2</v>
      </c>
      <c r="H37" s="30" t="s">
        <v>40</v>
      </c>
    </row>
    <row r="38" spans="1:18" ht="15.6" thickTop="1" thickBot="1" x14ac:dyDescent="0.35">
      <c r="A38" s="23" t="s">
        <v>3</v>
      </c>
      <c r="B38" s="24"/>
      <c r="C38" s="17">
        <f>(C4-C29)/SQRT(25*C$30)</f>
        <v>-0.12441194457310037</v>
      </c>
      <c r="D38" s="17">
        <f>(D4-D29)/SQRT(25*D$30)</f>
        <v>-5.2800780990151557E-2</v>
      </c>
      <c r="E38" s="17">
        <f t="shared" ref="E38:G38" si="1">(E4-E29)/SQRT(25*E$30)</f>
        <v>-0.20721630329094728</v>
      </c>
      <c r="F38" s="17">
        <f t="shared" si="1"/>
        <v>-0.15732444392135347</v>
      </c>
      <c r="G38" s="17">
        <f t="shared" si="1"/>
        <v>-0.16983689599713678</v>
      </c>
      <c r="H38" s="31"/>
      <c r="J38" s="22" t="s">
        <v>41</v>
      </c>
      <c r="K38" s="22"/>
      <c r="L38" s="22"/>
      <c r="M38" s="22"/>
      <c r="N38" s="22"/>
    </row>
    <row r="39" spans="1:18" ht="15.6" thickTop="1" thickBot="1" x14ac:dyDescent="0.35">
      <c r="A39" s="23" t="s">
        <v>4</v>
      </c>
      <c r="B39" s="24"/>
      <c r="C39" s="17">
        <f>(C5-C29)/SQRT(25*C$30)</f>
        <v>0.4943539673543843</v>
      </c>
      <c r="D39" s="17">
        <f t="shared" ref="D39:G39" si="2">(D5-D29)/SQRT(25*D$30)</f>
        <v>0.37229025240513647</v>
      </c>
      <c r="E39" s="17">
        <f t="shared" si="2"/>
        <v>0.44157021438495891</v>
      </c>
      <c r="F39" s="17">
        <f t="shared" si="2"/>
        <v>0.53124873297138031</v>
      </c>
      <c r="G39" s="17">
        <f t="shared" si="2"/>
        <v>0.52175263132652172</v>
      </c>
      <c r="H39" s="31"/>
      <c r="J39" s="4">
        <f t="array" ref="J39:N43">MMULT(TRANSPOSE(C37:G61),C37:G61)</f>
        <v>1.0000000000000011</v>
      </c>
      <c r="K39" s="4">
        <v>0.28693368170148714</v>
      </c>
      <c r="L39" s="4">
        <v>0.60473028147976648</v>
      </c>
      <c r="M39" s="4">
        <v>0.64247793122935826</v>
      </c>
      <c r="N39" s="4">
        <v>0.6277341447826531</v>
      </c>
    </row>
    <row r="40" spans="1:18" ht="15.6" thickTop="1" thickBot="1" x14ac:dyDescent="0.35">
      <c r="A40" s="23" t="s">
        <v>5</v>
      </c>
      <c r="B40" s="24"/>
      <c r="C40" s="17">
        <f>(C6-C29)/SQRT(25*C$30)</f>
        <v>-2.0703954467535838E-3</v>
      </c>
      <c r="D40" s="17">
        <f t="shared" ref="D40:G40" si="3">(D6-D29)/SQRT(25*D$30)</f>
        <v>-0.14229363012600166</v>
      </c>
      <c r="E40" s="17">
        <f t="shared" si="3"/>
        <v>0.49638458776200922</v>
      </c>
      <c r="F40" s="17">
        <f t="shared" si="3"/>
        <v>6.6253607324225111E-2</v>
      </c>
      <c r="G40" s="17">
        <f t="shared" si="3"/>
        <v>9.2122480614934166E-2</v>
      </c>
      <c r="H40" s="31"/>
      <c r="J40" s="4">
        <v>0.28693368170148714</v>
      </c>
      <c r="K40" s="4">
        <v>0.99999999999999989</v>
      </c>
      <c r="L40" s="4">
        <v>0.5480603357575673</v>
      </c>
      <c r="M40" s="4">
        <v>0.80750872872835755</v>
      </c>
      <c r="N40" s="4">
        <v>0.81114795056008204</v>
      </c>
    </row>
    <row r="41" spans="1:18" ht="15.6" thickTop="1" thickBot="1" x14ac:dyDescent="0.35">
      <c r="A41" s="23" t="s">
        <v>6</v>
      </c>
      <c r="B41" s="24"/>
      <c r="C41" s="17">
        <f>(C7-C29)/SQRT(25*C$30)</f>
        <v>-1.148128384108792E-2</v>
      </c>
      <c r="D41" s="17">
        <f t="shared" ref="D41:G41" si="4">(D7-D29)/SQRT(25*D$30)</f>
        <v>5.9065280429661068E-2</v>
      </c>
      <c r="E41" s="17">
        <f t="shared" si="4"/>
        <v>-1.4018102043966968E-2</v>
      </c>
      <c r="F41" s="17">
        <f t="shared" si="4"/>
        <v>-0.1028236047940212</v>
      </c>
      <c r="G41" s="17">
        <f t="shared" si="4"/>
        <v>-9.1482707886322942E-2</v>
      </c>
      <c r="H41" s="31"/>
      <c r="J41" s="4">
        <v>0.60473028147976648</v>
      </c>
      <c r="K41" s="4">
        <v>0.5480603357575673</v>
      </c>
      <c r="L41" s="4">
        <v>1.0000000000000033</v>
      </c>
      <c r="M41" s="4">
        <v>0.81298218219200802</v>
      </c>
      <c r="N41" s="4">
        <v>0.83357434340739156</v>
      </c>
    </row>
    <row r="42" spans="1:18" ht="15.6" thickTop="1" thickBot="1" x14ac:dyDescent="0.35">
      <c r="A42" s="23" t="s">
        <v>7</v>
      </c>
      <c r="B42" s="24"/>
      <c r="C42" s="17">
        <f>(C8-C29)/SQRT(25*C$30)</f>
        <v>-0.2044044959249425</v>
      </c>
      <c r="D42" s="17">
        <f t="shared" ref="D42:G42" si="5">(D8-D29)/SQRT(25*D$30)</f>
        <v>-0.18704005469392673</v>
      </c>
      <c r="E42" s="17">
        <f t="shared" si="5"/>
        <v>-0.12274825251319774</v>
      </c>
      <c r="F42" s="17">
        <f t="shared" si="5"/>
        <v>-8.636185916109651E-2</v>
      </c>
      <c r="G42" s="17">
        <f t="shared" si="5"/>
        <v>-9.1123285005080726E-2</v>
      </c>
      <c r="H42" s="31"/>
      <c r="J42" s="4">
        <v>0.64247793122935826</v>
      </c>
      <c r="K42" s="4">
        <v>0.80750872872835755</v>
      </c>
      <c r="L42" s="4">
        <v>0.81298218219200802</v>
      </c>
      <c r="M42" s="4">
        <v>1.0000000000000011</v>
      </c>
      <c r="N42" s="4">
        <v>0.99799745876591495</v>
      </c>
    </row>
    <row r="43" spans="1:18" ht="15.6" thickTop="1" thickBot="1" x14ac:dyDescent="0.35">
      <c r="A43" s="23" t="s">
        <v>8</v>
      </c>
      <c r="B43" s="24"/>
      <c r="C43" s="17">
        <f>(C9-C29)/SQRT(25*C$30)</f>
        <v>0.24967086910169078</v>
      </c>
      <c r="D43" s="17">
        <f t="shared" ref="D43:G43" si="6">(D9-D29)/SQRT(25*D$30)</f>
        <v>-0.18704005469392673</v>
      </c>
      <c r="E43" s="17">
        <f>(E9-E29)/SQRT(25*E$30)</f>
        <v>0.12796011096544196</v>
      </c>
      <c r="F43" s="17">
        <f>(F9-F29)/SQRT(25*F$30)</f>
        <v>5.2349662805579546E-2</v>
      </c>
      <c r="G43" s="17">
        <f t="shared" si="6"/>
        <v>6.0852689946857066E-2</v>
      </c>
      <c r="H43" s="31"/>
      <c r="J43" s="4">
        <v>0.6277341447826531</v>
      </c>
      <c r="K43" s="4">
        <v>0.81114795056008204</v>
      </c>
      <c r="L43" s="4">
        <v>0.83357434340739156</v>
      </c>
      <c r="M43" s="4">
        <v>0.99799745876591495</v>
      </c>
      <c r="N43" s="4">
        <v>0.99999999999999856</v>
      </c>
    </row>
    <row r="44" spans="1:18" ht="15.6" thickTop="1" thickBot="1" x14ac:dyDescent="0.35">
      <c r="A44" s="23" t="s">
        <v>9</v>
      </c>
      <c r="B44" s="24"/>
      <c r="C44" s="17">
        <f>(C10-C29)/SQRT(25*C$30)</f>
        <v>-0.12676466667168396</v>
      </c>
      <c r="D44" s="17">
        <f t="shared" ref="D44:G44" si="7">(D10-D29)/SQRT(25*D$30)</f>
        <v>-0.11992041784203915</v>
      </c>
      <c r="E44" s="17">
        <f t="shared" si="7"/>
        <v>-0.1344300042165035</v>
      </c>
      <c r="F44" s="17">
        <f t="shared" si="7"/>
        <v>-6.7407897057848581E-2</v>
      </c>
      <c r="G44" s="17">
        <f t="shared" si="7"/>
        <v>-6.8539547300358383E-2</v>
      </c>
      <c r="H44" s="31"/>
    </row>
    <row r="45" spans="1:18" ht="15.6" thickTop="1" thickBot="1" x14ac:dyDescent="0.35">
      <c r="A45" s="23" t="s">
        <v>10</v>
      </c>
      <c r="B45" s="24"/>
      <c r="C45" s="17">
        <f>(C11-C29)/SQRT(25*C$30)</f>
        <v>-0.10794288988301523</v>
      </c>
      <c r="D45" s="17">
        <f t="shared" ref="D45:G45" si="8">(D11-D29)/SQRT(25*D$30)</f>
        <v>0.1933045541334362</v>
      </c>
      <c r="E45" s="17">
        <f t="shared" si="8"/>
        <v>-0.13892298564085187</v>
      </c>
      <c r="F45" s="17">
        <f t="shared" si="8"/>
        <v>6.3761390853901811E-2</v>
      </c>
      <c r="G45" s="17">
        <f t="shared" si="8"/>
        <v>3.9946259021265328E-2</v>
      </c>
      <c r="H45" s="31"/>
      <c r="J45" s="18" t="s">
        <v>42</v>
      </c>
      <c r="K45"/>
      <c r="L45"/>
      <c r="N45" s="16" t="s">
        <v>43</v>
      </c>
      <c r="R45" s="16" t="s">
        <v>44</v>
      </c>
    </row>
    <row r="46" spans="1:18" ht="15.6" thickTop="1" thickBot="1" x14ac:dyDescent="0.35">
      <c r="A46" s="23" t="s">
        <v>11</v>
      </c>
      <c r="B46" s="24"/>
      <c r="C46" s="17">
        <f>(C12-C29)/SQRT(25*C$30)</f>
        <v>-1.3834005939671545E-2</v>
      </c>
      <c r="D46" s="17">
        <f t="shared" ref="D46:G46" si="9">(D12-D29)/SQRT(25*D$30)</f>
        <v>-9.7547205558076625E-2</v>
      </c>
      <c r="E46" s="17">
        <f t="shared" si="9"/>
        <v>-0.14701035220467903</v>
      </c>
      <c r="F46" s="17">
        <f t="shared" si="9"/>
        <v>-0.17037578806857265</v>
      </c>
      <c r="G46" s="17">
        <f t="shared" si="9"/>
        <v>-0.1721132409116711</v>
      </c>
      <c r="H46" s="31"/>
      <c r="J46" s="19">
        <f>MDETERM(J39:N43)</f>
        <v>8.2193660300948376E-5</v>
      </c>
      <c r="K46"/>
      <c r="L46"/>
      <c r="N46" s="4">
        <f>-(25-1-(2*5+5)/5)*LN(J46)</f>
        <v>197.53508006754998</v>
      </c>
      <c r="R46" s="16">
        <f>_xlfn.CHISQ.INV(0.05,5*(5-1)/2)</f>
        <v>3.9402991361190596</v>
      </c>
    </row>
    <row r="47" spans="1:18" ht="15.6" thickTop="1" thickBot="1" x14ac:dyDescent="0.35">
      <c r="A47" s="23" t="s">
        <v>12</v>
      </c>
      <c r="B47" s="24"/>
      <c r="C47" s="17">
        <f>(C13-C29)/SQRT(25*C$30)</f>
        <v>-0.21146266222069326</v>
      </c>
      <c r="D47" s="17">
        <f t="shared" ref="D47:F47" si="10">(D13-D29)/SQRT(25*D$30)</f>
        <v>-0.20941326697788926</v>
      </c>
      <c r="E47" s="17">
        <f t="shared" si="10"/>
        <v>-8.9500189973019686E-2</v>
      </c>
      <c r="F47" s="17">
        <f t="shared" si="10"/>
        <v>-0.22717208973436054</v>
      </c>
      <c r="G47" s="17">
        <f>(G13-G29)/SQRT(25*G$30)</f>
        <v>-0.21638215911801009</v>
      </c>
      <c r="H47" s="31"/>
    </row>
    <row r="48" spans="1:18" ht="15.6" thickTop="1" thickBot="1" x14ac:dyDescent="0.35">
      <c r="A48" s="23" t="s">
        <v>13</v>
      </c>
      <c r="B48" s="24"/>
      <c r="C48" s="17">
        <f>(C14-C29)/SQRT(25*C$30)</f>
        <v>0.13909293046826196</v>
      </c>
      <c r="D48" s="17">
        <f>(D14-D29)/SQRT(25*D$30)</f>
        <v>0.10381170499758612</v>
      </c>
      <c r="E48" s="17">
        <f>(E14-E29)/SQRT(25*E$30)</f>
        <v>0.23848745400441212</v>
      </c>
      <c r="F48" s="17">
        <f t="shared" ref="F48:G48" si="11">(F14-F29)/SQRT(25*F$30)</f>
        <v>0.25848219875889528</v>
      </c>
      <c r="G48" s="17">
        <f t="shared" si="11"/>
        <v>0.24607528141370438</v>
      </c>
      <c r="H48" s="31"/>
    </row>
    <row r="49" spans="1:16" ht="15.6" thickTop="1" thickBot="1" x14ac:dyDescent="0.35">
      <c r="A49" s="23" t="s">
        <v>14</v>
      </c>
      <c r="B49" s="24"/>
      <c r="C49" s="17">
        <f>(C15-C29)/SQRT(25*C$30)</f>
        <v>-7.0299336305677723E-2</v>
      </c>
      <c r="D49" s="17">
        <f t="shared" ref="D49:G49" si="12">(D15-D29)/SQRT(25*D$30)</f>
        <v>-8.0543564222265163E-3</v>
      </c>
      <c r="E49" s="17">
        <f t="shared" si="12"/>
        <v>-0.14970614105928803</v>
      </c>
      <c r="F49" s="17">
        <f t="shared" si="12"/>
        <v>-9.0690445662184288E-2</v>
      </c>
      <c r="G49" s="17">
        <f t="shared" si="12"/>
        <v>-9.9270203646572019E-2</v>
      </c>
      <c r="H49" s="31"/>
      <c r="J49" s="22" t="s">
        <v>45</v>
      </c>
      <c r="K49" s="22"/>
      <c r="L49" s="22"/>
      <c r="M49" s="22"/>
      <c r="N49" s="22"/>
    </row>
    <row r="50" spans="1:16" ht="15.6" thickTop="1" thickBot="1" x14ac:dyDescent="0.35">
      <c r="A50" s="23" t="s">
        <v>15</v>
      </c>
      <c r="B50" s="24"/>
      <c r="C50" s="17">
        <f>(C16-C29)/SQRT(25*C$30)</f>
        <v>7.3404929475808355E-3</v>
      </c>
      <c r="D50" s="17">
        <f t="shared" ref="D50:G50" si="13">(D16-D29)/SQRT(25*D$30)</f>
        <v>0.1709313418494737</v>
      </c>
      <c r="E50" s="17">
        <f t="shared" si="13"/>
        <v>3.5404693623865224E-2</v>
      </c>
      <c r="F50" s="17">
        <f t="shared" si="13"/>
        <v>0.22883793969083971</v>
      </c>
      <c r="G50" s="17">
        <f t="shared" si="13"/>
        <v>0.21708183566016162</v>
      </c>
      <c r="H50" s="31"/>
      <c r="J50" s="4">
        <f t="array" ref="J50:N54">MINVERSE(J39:N43)</f>
        <v>2.658113063122594</v>
      </c>
      <c r="K50" s="4">
        <v>1.1958718554207395</v>
      </c>
      <c r="L50" s="4">
        <v>-1.1737312203835111</v>
      </c>
      <c r="M50" s="4">
        <v>-15.57905868924551</v>
      </c>
      <c r="N50" s="4">
        <v>13.887635878128135</v>
      </c>
    </row>
    <row r="51" spans="1:16" ht="15.6" thickTop="1" thickBot="1" x14ac:dyDescent="0.35">
      <c r="A51" s="23" t="s">
        <v>16</v>
      </c>
      <c r="B51" s="24"/>
      <c r="C51" s="17">
        <f>(C17-C29)/SQRT(25*C$30)</f>
        <v>0.127329319975344</v>
      </c>
      <c r="D51" s="17">
        <f>(D17-D29)/SQRT(25*D$30)</f>
        <v>8.1438492713623564E-2</v>
      </c>
      <c r="E51" s="17">
        <f t="shared" ref="E51:G51" si="14">(E17-E29)/SQRT(25*E$30)</f>
        <v>0.12975730353518122</v>
      </c>
      <c r="F51" s="17">
        <f t="shared" si="14"/>
        <v>-4.0124685172204487E-2</v>
      </c>
      <c r="G51" s="17">
        <f t="shared" si="14"/>
        <v>-3.5712257480231525E-2</v>
      </c>
      <c r="H51" s="31"/>
      <c r="J51" s="4">
        <v>1.1958718554207484</v>
      </c>
      <c r="K51" s="4">
        <v>4.4874235199572352</v>
      </c>
      <c r="L51" s="4">
        <v>1.9922272696199705</v>
      </c>
      <c r="M51" s="4">
        <v>6.8994730842927909</v>
      </c>
      <c r="N51" s="4">
        <v>-12.936980131080441</v>
      </c>
    </row>
    <row r="52" spans="1:16" ht="15.6" thickTop="1" thickBot="1" x14ac:dyDescent="0.35">
      <c r="A52" s="23" t="s">
        <v>17</v>
      </c>
      <c r="B52" s="24"/>
      <c r="C52" s="17">
        <f>(C18-C29)/SQRT(25*C$30)</f>
        <v>-8.9121113094346477E-2</v>
      </c>
      <c r="D52" s="17">
        <f t="shared" ref="D52:G52" si="15">(D18-D29)/SQRT(25*D$30)</f>
        <v>-7.5173993274114101E-2</v>
      </c>
      <c r="E52" s="17">
        <f t="shared" si="15"/>
        <v>-0.1119650970947616</v>
      </c>
      <c r="F52" s="17">
        <f t="shared" si="15"/>
        <v>-0.12689316912582738</v>
      </c>
      <c r="G52" s="17">
        <f t="shared" si="15"/>
        <v>-0.10933404432135549</v>
      </c>
      <c r="H52" s="31"/>
      <c r="J52" s="4">
        <v>-1.1737312203835042</v>
      </c>
      <c r="K52" s="4">
        <v>1.9922272696199841</v>
      </c>
      <c r="L52" s="4">
        <v>6.7635321097288434</v>
      </c>
      <c r="M52" s="4">
        <v>37.684989638482925</v>
      </c>
      <c r="N52" s="4">
        <v>-44.126630633277976</v>
      </c>
    </row>
    <row r="53" spans="1:16" ht="15.6" thickTop="1" thickBot="1" x14ac:dyDescent="0.35">
      <c r="A53" s="23" t="s">
        <v>18</v>
      </c>
      <c r="B53" s="24"/>
      <c r="C53" s="17">
        <f>(C19-C29)/SQRT(25*C$30)</f>
        <v>-9.617927939009728E-2</v>
      </c>
      <c r="D53" s="17">
        <f t="shared" ref="D53:G53" si="16">(D19-D29)/SQRT(25*D$30)</f>
        <v>-7.5173993274114101E-2</v>
      </c>
      <c r="E53" s="17">
        <f t="shared" si="16"/>
        <v>-0.12005246365858874</v>
      </c>
      <c r="F53" s="17">
        <f t="shared" si="16"/>
        <v>-0.11941651971485759</v>
      </c>
      <c r="G53" s="17">
        <f t="shared" si="16"/>
        <v>-0.12017663457216382</v>
      </c>
      <c r="H53" s="31"/>
      <c r="J53" s="4">
        <v>-15.579058689245411</v>
      </c>
      <c r="K53" s="4">
        <v>6.8994730842930085</v>
      </c>
      <c r="L53" s="4">
        <v>37.684989638483081</v>
      </c>
      <c r="M53" s="4">
        <v>493.93977683211835</v>
      </c>
      <c r="N53" s="4">
        <v>-520.18086892552742</v>
      </c>
    </row>
    <row r="54" spans="1:16" ht="15.6" thickTop="1" thickBot="1" x14ac:dyDescent="0.35">
      <c r="A54" s="23" t="s">
        <v>19</v>
      </c>
      <c r="B54" s="24"/>
      <c r="C54" s="17">
        <f>(C20-C29)/SQRT(25*C$30)</f>
        <v>-0.16911366444618864</v>
      </c>
      <c r="D54" s="17">
        <f t="shared" ref="D54:G54" si="17">(D20-D29)/SQRT(25*D$30)</f>
        <v>-8.0543564222265163E-3</v>
      </c>
      <c r="E54" s="17">
        <f t="shared" si="17"/>
        <v>-0.1083707119552829</v>
      </c>
      <c r="F54" s="17">
        <f t="shared" si="17"/>
        <v>-0.15391404243564796</v>
      </c>
      <c r="G54" s="17">
        <f t="shared" si="17"/>
        <v>-0.15791603710260163</v>
      </c>
      <c r="H54" s="31"/>
      <c r="J54" s="4">
        <v>13.887635878128041</v>
      </c>
      <c r="K54" s="4">
        <v>-12.936980131080654</v>
      </c>
      <c r="L54" s="4">
        <v>-44.126630633278054</v>
      </c>
      <c r="M54" s="4">
        <v>-520.18086892552708</v>
      </c>
      <c r="N54" s="4">
        <v>558.69807413199067</v>
      </c>
    </row>
    <row r="55" spans="1:16" ht="15.6" thickTop="1" thickBot="1" x14ac:dyDescent="0.35">
      <c r="A55" s="23" t="s">
        <v>20</v>
      </c>
      <c r="B55" s="24"/>
      <c r="C55" s="17">
        <f>(C21-C29)/SQRT(25*C$30)</f>
        <v>0.52023391043880385</v>
      </c>
      <c r="D55" s="17">
        <f t="shared" ref="D55:G55" si="18">(D21-D29)/SQRT(25*D$30)</f>
        <v>0.26042419098532382</v>
      </c>
      <c r="E55" s="17">
        <f t="shared" si="18"/>
        <v>0.24477762799849989</v>
      </c>
      <c r="F55" s="17">
        <f t="shared" si="18"/>
        <v>0.36905790846850095</v>
      </c>
      <c r="G55" s="17">
        <f t="shared" si="18"/>
        <v>0.35959300807271982</v>
      </c>
      <c r="H55" s="31"/>
    </row>
    <row r="56" spans="1:16" ht="15.6" thickTop="1" thickBot="1" x14ac:dyDescent="0.35">
      <c r="A56" s="23" t="s">
        <v>21</v>
      </c>
      <c r="B56" s="24"/>
      <c r="C56" s="17">
        <f>(C22-C29)/SQRT(25*C$30)</f>
        <v>-9.617927939009728E-2</v>
      </c>
      <c r="D56" s="17">
        <f>(D22-D29)/SQRT(25*D$30)</f>
        <v>-0.14229363012600166</v>
      </c>
      <c r="E56" s="17">
        <f>(E22-E29)/SQRT(25*E$30)</f>
        <v>-0.13802438935598227</v>
      </c>
      <c r="F56" s="17">
        <f t="shared" ref="F56:G56" si="19">(F22-F29)/SQRT(25*F$30)</f>
        <v>-0.12676199983791564</v>
      </c>
      <c r="G56" s="17">
        <f t="shared" si="19"/>
        <v>-0.13617095278744459</v>
      </c>
      <c r="H56" s="31"/>
    </row>
    <row r="57" spans="1:16" ht="15.6" thickTop="1" thickBot="1" x14ac:dyDescent="0.35">
      <c r="A57" s="23" t="s">
        <v>22</v>
      </c>
      <c r="B57" s="24"/>
      <c r="C57" s="17">
        <f>(C23-C29)/SQRT(25*C$30)</f>
        <v>-6.3241170009926975E-2</v>
      </c>
      <c r="D57" s="17">
        <f>(D23-D29)/SQRT(25*D$30)</f>
        <v>-0.14229363012600166</v>
      </c>
      <c r="E57" s="17">
        <f t="shared" ref="E57:G57" si="20">(E23-E29)/SQRT(25*E$30)</f>
        <v>-8.5905804833541002E-2</v>
      </c>
      <c r="F57" s="17">
        <f t="shared" si="20"/>
        <v>-9.3117077488551664E-2</v>
      </c>
      <c r="G57" s="17">
        <f t="shared" si="20"/>
        <v>-9.9929145595516189E-2</v>
      </c>
      <c r="H57" s="31"/>
      <c r="J57" s="22" t="s">
        <v>46</v>
      </c>
      <c r="K57" s="22"/>
      <c r="L57" s="22"/>
      <c r="M57" s="22"/>
      <c r="N57" s="22"/>
    </row>
    <row r="58" spans="1:16" ht="15.6" thickTop="1" thickBot="1" x14ac:dyDescent="0.35">
      <c r="A58" s="23" t="s">
        <v>23</v>
      </c>
      <c r="B58" s="24"/>
      <c r="C58" s="17">
        <f>(C24-C29)/SQRT(25*C$30)</f>
        <v>0.14379837466542911</v>
      </c>
      <c r="D58" s="17">
        <f>(D24-D29)/SQRT(25*D$30)</f>
        <v>-9.7547205558076625E-2</v>
      </c>
      <c r="E58" s="17">
        <f t="shared" ref="E58:G58" si="21">(E24-E29)/SQRT(25*E$30)</f>
        <v>-8.5007208548671317E-2</v>
      </c>
      <c r="F58" s="17">
        <f t="shared" si="21"/>
        <v>-7.8754040462214972E-2</v>
      </c>
      <c r="G58" s="17">
        <f t="shared" si="21"/>
        <v>-8.6091364667688963E-2</v>
      </c>
      <c r="H58" s="31"/>
      <c r="J58" s="4">
        <f>(J50-1)*(25-5)/(5-1)</f>
        <v>8.2905653156129695</v>
      </c>
      <c r="K58" s="4">
        <f>(K50-1)*(25-5)/(5-1)</f>
        <v>0.97935927710369741</v>
      </c>
      <c r="L58" s="4">
        <f t="shared" ref="L58:N58" si="22">(L50-1)*(25-5)/(5-1)</f>
        <v>-10.868656101917555</v>
      </c>
      <c r="M58" s="4">
        <f t="shared" si="22"/>
        <v>-82.895293446227555</v>
      </c>
      <c r="N58" s="4">
        <f t="shared" si="22"/>
        <v>64.43817939064067</v>
      </c>
      <c r="P58" s="16" t="s">
        <v>47</v>
      </c>
    </row>
    <row r="59" spans="1:16" ht="15.6" thickTop="1" thickBot="1" x14ac:dyDescent="0.35">
      <c r="A59" s="23" t="s">
        <v>24</v>
      </c>
      <c r="B59" s="24"/>
      <c r="C59" s="17">
        <f>(C25-C29)/SQRT(25*C$30)</f>
        <v>-0.26557527048811591</v>
      </c>
      <c r="D59" s="17">
        <f t="shared" ref="D59:G59" si="23">(D25-D29)/SQRT(25*D$30)</f>
        <v>-0.11992041784203915</v>
      </c>
      <c r="E59" s="17">
        <f t="shared" si="23"/>
        <v>-0.2557405026739098</v>
      </c>
      <c r="F59" s="17">
        <f t="shared" si="23"/>
        <v>-0.20126615537178985</v>
      </c>
      <c r="G59" s="17">
        <f t="shared" si="23"/>
        <v>-0.1911027498039708</v>
      </c>
      <c r="H59" s="31"/>
      <c r="J59" s="4">
        <f t="shared" ref="J59:N59" si="24">(J51-1)*(25-5)/(5-1)</f>
        <v>0.97935927710374182</v>
      </c>
      <c r="K59" s="4">
        <f t="shared" si="24"/>
        <v>17.437117599786177</v>
      </c>
      <c r="L59" s="4">
        <f t="shared" si="24"/>
        <v>4.9611363480998527</v>
      </c>
      <c r="M59" s="4">
        <f t="shared" si="24"/>
        <v>29.497365421463954</v>
      </c>
      <c r="N59" s="4">
        <f t="shared" si="24"/>
        <v>-69.684900655402203</v>
      </c>
      <c r="P59" s="16">
        <f>FINV(0.05,(5-1),(25-5))</f>
        <v>2.8660814020156589</v>
      </c>
    </row>
    <row r="60" spans="1:16" ht="15.6" thickTop="1" thickBot="1" x14ac:dyDescent="0.35">
      <c r="A60" s="23" t="s">
        <v>25</v>
      </c>
      <c r="B60" s="24"/>
      <c r="C60" s="17">
        <f>(C26-C29)/SQRT(25*C$30)</f>
        <v>-8.2062946798595687E-2</v>
      </c>
      <c r="D60" s="17">
        <f t="shared" ref="D60:G60" si="25">(D26-D29)/SQRT(25*D$30)</f>
        <v>-9.7547205558076625E-2</v>
      </c>
      <c r="E60" s="17">
        <f t="shared" si="25"/>
        <v>-0.13083561907702482</v>
      </c>
      <c r="F60" s="17">
        <f t="shared" si="25"/>
        <v>-0.1453224540774283</v>
      </c>
      <c r="G60" s="17">
        <f t="shared" si="25"/>
        <v>-0.14377873710707256</v>
      </c>
      <c r="H60" s="31"/>
      <c r="J60" s="4">
        <f t="shared" ref="J60:N60" si="26">(J52-1)*(25-5)/(5-1)</f>
        <v>-10.868656101917523</v>
      </c>
      <c r="K60" s="4">
        <f t="shared" si="26"/>
        <v>4.9611363480999202</v>
      </c>
      <c r="L60" s="4">
        <f t="shared" si="26"/>
        <v>28.817660548644216</v>
      </c>
      <c r="M60" s="4">
        <f t="shared" si="26"/>
        <v>183.42494819241463</v>
      </c>
      <c r="N60" s="4">
        <f t="shared" si="26"/>
        <v>-225.63315316638989</v>
      </c>
    </row>
    <row r="61" spans="1:16" ht="15.6" thickTop="1" thickBot="1" x14ac:dyDescent="0.35">
      <c r="A61" s="23" t="s">
        <v>26</v>
      </c>
      <c r="B61" s="24"/>
      <c r="C61" s="17">
        <f>(C27-C29)/SQRT(25*C$30)</f>
        <v>-0.19028816333344095</v>
      </c>
      <c r="D61" s="17">
        <f t="shared" ref="D61:G61" si="27">(D27-D29)/SQRT(25*D$30)</f>
        <v>0.66314201209664925</v>
      </c>
      <c r="E61" s="17">
        <f t="shared" si="27"/>
        <v>0.32385410106703133</v>
      </c>
      <c r="F61" s="17">
        <f t="shared" si="27"/>
        <v>0.40827752555411428</v>
      </c>
      <c r="G61" s="17">
        <f t="shared" si="27"/>
        <v>0.44118200211471398</v>
      </c>
      <c r="H61" s="32"/>
      <c r="J61" s="4">
        <f t="shared" ref="J61:M61" si="28">(J53-1)*(25-5)/(5-1)</f>
        <v>-82.895293446227058</v>
      </c>
      <c r="K61" s="4">
        <f t="shared" si="28"/>
        <v>29.497365421465041</v>
      </c>
      <c r="L61" s="4">
        <f>(L53-1)*(25-5)/(5-1)</f>
        <v>183.4249481924154</v>
      </c>
      <c r="M61" s="4">
        <f t="shared" si="28"/>
        <v>2464.6988841605917</v>
      </c>
      <c r="N61" s="4">
        <f>(N53-1)*(25-5)/(5-1)</f>
        <v>-2605.9043446276373</v>
      </c>
    </row>
    <row r="62" spans="1:16" ht="15" thickTop="1" x14ac:dyDescent="0.3">
      <c r="J62" s="4">
        <f t="shared" ref="J62:N62" si="29">(J54-1)*(25-5)/(5-1)</f>
        <v>64.438179390640201</v>
      </c>
      <c r="K62" s="4">
        <f t="shared" si="29"/>
        <v>-69.684900655403268</v>
      </c>
      <c r="L62" s="4">
        <f t="shared" si="29"/>
        <v>-225.63315316639029</v>
      </c>
      <c r="M62" s="4">
        <f t="shared" si="29"/>
        <v>-2605.9043446276355</v>
      </c>
      <c r="N62" s="4">
        <f t="shared" si="29"/>
        <v>2788.4903706599534</v>
      </c>
    </row>
    <row r="66" spans="10:16" x14ac:dyDescent="0.3">
      <c r="J66" s="22" t="s">
        <v>48</v>
      </c>
      <c r="K66" s="22"/>
      <c r="L66" s="22"/>
      <c r="M66" s="22"/>
      <c r="N66" s="22"/>
    </row>
    <row r="67" spans="10:16" x14ac:dyDescent="0.3">
      <c r="J67" s="4">
        <f>-J50/SQRT($J$50*J50)</f>
        <v>-1</v>
      </c>
      <c r="K67" s="4">
        <f>-K50/SQRT($J$50*K51)</f>
        <v>-0.34625766032552829</v>
      </c>
      <c r="L67" s="4">
        <f>-L50/SQRT($J$50*L52)</f>
        <v>0.27681852720598477</v>
      </c>
      <c r="M67" s="4">
        <f>-M50/SQRT($J$50*M53)</f>
        <v>0.42994953928508228</v>
      </c>
      <c r="N67" s="4">
        <f>-N50/SQRT($J$50*N54)</f>
        <v>-0.36037363392561822</v>
      </c>
    </row>
    <row r="68" spans="10:16" x14ac:dyDescent="0.3">
      <c r="K68" s="4">
        <f>-K51/SQRT($K$51*K51)</f>
        <v>-1</v>
      </c>
      <c r="L68" s="4">
        <f>-L51/SQRT($K$51*L52)</f>
        <v>-0.36162094136611139</v>
      </c>
      <c r="M68" s="4">
        <f>-M51/SQRT($K$51*M53)</f>
        <v>-0.14654816817764335</v>
      </c>
      <c r="N68" s="4">
        <f>-N51/SQRT($K$51*N54)</f>
        <v>0.25837220646683851</v>
      </c>
    </row>
    <row r="69" spans="10:16" x14ac:dyDescent="0.3">
      <c r="L69" s="4">
        <f>-L52/SQRT($L$52*L52)</f>
        <v>-1</v>
      </c>
      <c r="M69" s="4">
        <f>-M52/SQRT($L$52*M53)</f>
        <v>-0.65199553487576589</v>
      </c>
      <c r="N69" s="4">
        <f>-N52/SQRT($L$52*N54)</f>
        <v>0.71783627671888339</v>
      </c>
    </row>
    <row r="70" spans="10:16" x14ac:dyDescent="0.3">
      <c r="M70" s="4">
        <f>-M53/SQRT($M$53*M53)</f>
        <v>-1</v>
      </c>
      <c r="N70" s="4">
        <f>-N53/SQRT($M$53*N54)</f>
        <v>0.99021337477288762</v>
      </c>
    </row>
    <row r="71" spans="10:16" x14ac:dyDescent="0.3">
      <c r="N71" s="4">
        <f>-N54/SQRT($N$54*N54)</f>
        <v>-1</v>
      </c>
    </row>
    <row r="74" spans="10:16" x14ac:dyDescent="0.3">
      <c r="K74" s="22" t="s">
        <v>49</v>
      </c>
      <c r="L74" s="22"/>
      <c r="M74" s="22"/>
      <c r="N74" s="22"/>
    </row>
    <row r="75" spans="10:16" x14ac:dyDescent="0.3">
      <c r="K75" s="4">
        <f>K67*SQRT(25-5)/SQRT(1-K67^2)</f>
        <v>-1.6506195619637807</v>
      </c>
      <c r="L75" s="4">
        <f>L67*SQRT(25-5)/SQRT(1-L67^2)</f>
        <v>1.2883145684366992</v>
      </c>
      <c r="M75" s="4">
        <f>M67*SQRT(25-5)/SQRT(1-M67^2)</f>
        <v>2.1296855253262708</v>
      </c>
      <c r="N75" s="4">
        <f>N67*SQRT(25-5)/SQRT(1-N67^2)</f>
        <v>-1.7277294065361157</v>
      </c>
      <c r="P75" s="16" t="s">
        <v>50</v>
      </c>
    </row>
    <row r="76" spans="10:16" x14ac:dyDescent="0.3">
      <c r="L76" s="4">
        <f>L68*SQRT(25-5)/SQRT(1-L68^2)</f>
        <v>-1.7346071938034846</v>
      </c>
      <c r="M76" s="4">
        <f>M68*SQRT(25-5)/SQRT(1-M68^2)</f>
        <v>-0.662536382662959</v>
      </c>
      <c r="N76" s="4">
        <f>N68*SQRT(25-5)/SQRT(1-N68^2)</f>
        <v>1.19608827886916</v>
      </c>
      <c r="P76" s="16">
        <f>_xlfn.T.INV.2T(0.05,25-5)</f>
        <v>2.0859634472658648</v>
      </c>
    </row>
    <row r="77" spans="10:16" x14ac:dyDescent="0.3">
      <c r="M77" s="4">
        <f>M69*SQRT(25-5)/SQRT(1-M69^2)</f>
        <v>-3.8455882012146319</v>
      </c>
      <c r="N77" s="4">
        <f>N69*SQRT(25-5)/SQRT(1-N69^2)</f>
        <v>4.6110403897117385</v>
      </c>
    </row>
    <row r="78" spans="10:16" x14ac:dyDescent="0.3">
      <c r="N78" s="4">
        <f>N70*SQRT(25-5)/SQRT(1-N70^2)</f>
        <v>31.730541731944623</v>
      </c>
    </row>
  </sheetData>
  <mergeCells count="61">
    <mergeCell ref="A27:B27"/>
    <mergeCell ref="A26:B26"/>
    <mergeCell ref="J38:N38"/>
    <mergeCell ref="H37:H61"/>
    <mergeCell ref="A57:B57"/>
    <mergeCell ref="A58:B58"/>
    <mergeCell ref="A59:B59"/>
    <mergeCell ref="A60:B60"/>
    <mergeCell ref="J49:N49"/>
    <mergeCell ref="A37:B37"/>
    <mergeCell ref="A38:B38"/>
    <mergeCell ref="A39:B39"/>
    <mergeCell ref="A40:B40"/>
    <mergeCell ref="A41:B41"/>
    <mergeCell ref="A47:B47"/>
    <mergeCell ref="A48:B48"/>
    <mergeCell ref="A45:B45"/>
    <mergeCell ref="A46:B46"/>
    <mergeCell ref="A44:B44"/>
    <mergeCell ref="A29:B29"/>
    <mergeCell ref="A30:B30"/>
    <mergeCell ref="A42:B42"/>
    <mergeCell ref="A43:B43"/>
    <mergeCell ref="I1:N1"/>
    <mergeCell ref="A6:B6"/>
    <mergeCell ref="A7:B7"/>
    <mergeCell ref="A8:B8"/>
    <mergeCell ref="A1:B2"/>
    <mergeCell ref="C1:G1"/>
    <mergeCell ref="A3:B3"/>
    <mergeCell ref="A4:B4"/>
    <mergeCell ref="A5:B5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4:B24"/>
    <mergeCell ref="A25:B25"/>
    <mergeCell ref="A21:B21"/>
    <mergeCell ref="A20:B20"/>
    <mergeCell ref="A22:B22"/>
    <mergeCell ref="A23:B23"/>
    <mergeCell ref="K74:N74"/>
    <mergeCell ref="A49:B49"/>
    <mergeCell ref="J57:N57"/>
    <mergeCell ref="A50:B50"/>
    <mergeCell ref="A61:B61"/>
    <mergeCell ref="A52:B52"/>
    <mergeCell ref="A53:B53"/>
    <mergeCell ref="A54:B54"/>
    <mergeCell ref="A55:B55"/>
    <mergeCell ref="A56:B56"/>
    <mergeCell ref="A51:B51"/>
    <mergeCell ref="J66:N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2018-10-15T14:55:29Z</dcterms:modified>
</cp:coreProperties>
</file>