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Лист2" sheetId="2" r:id="rId1"/>
    <sheet name="Лист1" sheetId="1" r:id="rId2"/>
  </sheets>
  <calcPr calcId="162913" iterate="1" iterateCount="10000" iterateDelta="1E-8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P76" i="1" l="1"/>
  <c r="P59" i="1" l="1"/>
  <c r="R46" i="1" l="1"/>
  <c r="E30" i="1" l="1"/>
  <c r="D30" i="1"/>
  <c r="E29" i="1"/>
  <c r="D29" i="1"/>
  <c r="C29" i="1"/>
  <c r="C30" i="1"/>
  <c r="G30" i="1"/>
  <c r="G29" i="1"/>
  <c r="F29" i="1"/>
  <c r="G46" i="1" l="1"/>
  <c r="G61" i="1"/>
  <c r="G43" i="1"/>
  <c r="G48" i="1"/>
  <c r="G56" i="1"/>
  <c r="G58" i="1"/>
  <c r="G39" i="1"/>
  <c r="G42" i="1"/>
  <c r="G53" i="1"/>
  <c r="F48" i="1"/>
  <c r="F41" i="1"/>
  <c r="F55" i="1"/>
  <c r="F50" i="1"/>
  <c r="F46" i="1"/>
  <c r="F53" i="1"/>
  <c r="F58" i="1"/>
  <c r="F39" i="1"/>
  <c r="E55" i="1"/>
  <c r="D60" i="1"/>
  <c r="D41" i="1"/>
  <c r="C57" i="1"/>
  <c r="D52" i="1"/>
  <c r="E38" i="1"/>
  <c r="E45" i="1"/>
  <c r="C49" i="1"/>
  <c r="C54" i="1"/>
  <c r="C37" i="1"/>
  <c r="F38" i="1"/>
  <c r="D40" i="1"/>
  <c r="G41" i="1"/>
  <c r="C44" i="1"/>
  <c r="F45" i="1"/>
  <c r="D47" i="1"/>
  <c r="D49" i="1"/>
  <c r="G50" i="1"/>
  <c r="F52" i="1"/>
  <c r="D54" i="1"/>
  <c r="G55" i="1"/>
  <c r="E57" i="1"/>
  <c r="C59" i="1"/>
  <c r="F60" i="1"/>
  <c r="D51" i="1"/>
  <c r="C38" i="1"/>
  <c r="E41" i="1"/>
  <c r="D45" i="1"/>
  <c r="E50" i="1"/>
  <c r="C40" i="1"/>
  <c r="D37" i="1"/>
  <c r="G38" i="1"/>
  <c r="E40" i="1"/>
  <c r="C42" i="1"/>
  <c r="D44" i="1"/>
  <c r="G45" i="1"/>
  <c r="E47" i="1"/>
  <c r="E49" i="1"/>
  <c r="C51" i="1"/>
  <c r="G52" i="1"/>
  <c r="E54" i="1"/>
  <c r="C56" i="1"/>
  <c r="F57" i="1"/>
  <c r="D59" i="1"/>
  <c r="G60" i="1"/>
  <c r="E48" i="1"/>
  <c r="E37" i="1"/>
  <c r="C39" i="1"/>
  <c r="F40" i="1"/>
  <c r="D42" i="1"/>
  <c r="E44" i="1"/>
  <c r="C46" i="1"/>
  <c r="F47" i="1"/>
  <c r="F49" i="1"/>
  <c r="E51" i="1"/>
  <c r="C53" i="1"/>
  <c r="F54" i="1"/>
  <c r="D56" i="1"/>
  <c r="G57" i="1"/>
  <c r="E59" i="1"/>
  <c r="C61" i="1"/>
  <c r="E43" i="1"/>
  <c r="C45" i="1"/>
  <c r="D38" i="1"/>
  <c r="F37" i="1"/>
  <c r="D39" i="1"/>
  <c r="G40" i="1"/>
  <c r="E42" i="1"/>
  <c r="F44" i="1"/>
  <c r="D46" i="1"/>
  <c r="C48" i="1"/>
  <c r="G49" i="1"/>
  <c r="F51" i="1"/>
  <c r="D53" i="1"/>
  <c r="G54" i="1"/>
  <c r="E56" i="1"/>
  <c r="C58" i="1"/>
  <c r="F59" i="1"/>
  <c r="D61" i="1"/>
  <c r="F43" i="1"/>
  <c r="C47" i="1"/>
  <c r="E52" i="1"/>
  <c r="D57" i="1"/>
  <c r="E60" i="1"/>
  <c r="C43" i="1"/>
  <c r="G37" i="1"/>
  <c r="E39" i="1"/>
  <c r="C41" i="1"/>
  <c r="F42" i="1"/>
  <c r="G44" i="1"/>
  <c r="E46" i="1"/>
  <c r="D48" i="1"/>
  <c r="C50" i="1"/>
  <c r="G51" i="1"/>
  <c r="E53" i="1"/>
  <c r="C55" i="1"/>
  <c r="F56" i="1"/>
  <c r="D58" i="1"/>
  <c r="G59" i="1"/>
  <c r="E61" i="1"/>
  <c r="G47" i="1"/>
  <c r="D50" i="1"/>
  <c r="C52" i="1"/>
  <c r="D55" i="1"/>
  <c r="E58" i="1"/>
  <c r="C60" i="1"/>
  <c r="F61" i="1"/>
  <c r="D43" i="1"/>
  <c r="J39" i="1" l="1" a="1"/>
  <c r="N41" i="1" s="1"/>
  <c r="L40" i="1" l="1"/>
  <c r="M39" i="1"/>
  <c r="M43" i="1"/>
  <c r="N39" i="1"/>
  <c r="L39" i="1"/>
  <c r="N43" i="1"/>
  <c r="J42" i="1"/>
  <c r="J40" i="1"/>
  <c r="L41" i="1"/>
  <c r="M40" i="1"/>
  <c r="J43" i="1"/>
  <c r="K42" i="1"/>
  <c r="J39" i="1"/>
  <c r="N40" i="1"/>
  <c r="K40" i="1"/>
  <c r="K41" i="1"/>
  <c r="L43" i="1"/>
  <c r="M42" i="1"/>
  <c r="J41" i="1"/>
  <c r="K39" i="1"/>
  <c r="K43" i="1"/>
  <c r="M41" i="1"/>
  <c r="N42" i="1"/>
  <c r="L42" i="1"/>
  <c r="J50" i="1" l="1" a="1"/>
  <c r="K50" i="1" s="1"/>
  <c r="J46" i="1"/>
  <c r="N46" i="1" s="1"/>
  <c r="L53" i="1" l="1"/>
  <c r="L61" i="1" s="1"/>
  <c r="J54" i="1"/>
  <c r="J62" i="1" s="1"/>
  <c r="L51" i="1"/>
  <c r="L59" i="1" s="1"/>
  <c r="L50" i="1"/>
  <c r="J52" i="1"/>
  <c r="J60" i="1" s="1"/>
  <c r="N54" i="1"/>
  <c r="N62" i="1" s="1"/>
  <c r="N53" i="1"/>
  <c r="J53" i="1"/>
  <c r="J61" i="1" s="1"/>
  <c r="K54" i="1"/>
  <c r="K62" i="1" s="1"/>
  <c r="M54" i="1"/>
  <c r="M62" i="1" s="1"/>
  <c r="L52" i="1"/>
  <c r="L60" i="1" s="1"/>
  <c r="M51" i="1"/>
  <c r="M59" i="1" s="1"/>
  <c r="M52" i="1"/>
  <c r="M60" i="1" s="1"/>
  <c r="J51" i="1"/>
  <c r="J59" i="1" s="1"/>
  <c r="J50" i="1"/>
  <c r="M53" i="1"/>
  <c r="K53" i="1"/>
  <c r="K61" i="1" s="1"/>
  <c r="N51" i="1"/>
  <c r="N52" i="1"/>
  <c r="N60" i="1" s="1"/>
  <c r="N50" i="1"/>
  <c r="N58" i="1" s="1"/>
  <c r="L54" i="1"/>
  <c r="L62" i="1" s="1"/>
  <c r="M50" i="1"/>
  <c r="M58" i="1" s="1"/>
  <c r="K52" i="1"/>
  <c r="K60" i="1" s="1"/>
  <c r="K51" i="1"/>
  <c r="K58" i="1"/>
  <c r="M69" i="1" l="1"/>
  <c r="M77" i="1" s="1"/>
  <c r="L69" i="1"/>
  <c r="M68" i="1"/>
  <c r="M76" i="1" s="1"/>
  <c r="N71" i="1"/>
  <c r="L67" i="1"/>
  <c r="L75" i="1" s="1"/>
  <c r="L58" i="1"/>
  <c r="N68" i="1"/>
  <c r="N76" i="1" s="1"/>
  <c r="L68" i="1"/>
  <c r="L76" i="1" s="1"/>
  <c r="M61" i="1"/>
  <c r="N67" i="1"/>
  <c r="N75" i="1" s="1"/>
  <c r="N70" i="1"/>
  <c r="N78" i="1" s="1"/>
  <c r="N59" i="1"/>
  <c r="M67" i="1"/>
  <c r="M75" i="1" s="1"/>
  <c r="M70" i="1"/>
  <c r="K67" i="1"/>
  <c r="K75" i="1" s="1"/>
  <c r="K68" i="1"/>
  <c r="N61" i="1"/>
  <c r="J58" i="1"/>
  <c r="K59" i="1"/>
  <c r="J67" i="1"/>
  <c r="N69" i="1"/>
  <c r="N77" i="1" s="1"/>
</calcChain>
</file>

<file path=xl/sharedStrings.xml><?xml version="1.0" encoding="utf-8"?>
<sst xmlns="http://schemas.openxmlformats.org/spreadsheetml/2006/main" count="91" uniqueCount="51">
  <si>
    <t>Область</t>
  </si>
  <si>
    <t>Індикатори</t>
  </si>
  <si>
    <t>Вінницька</t>
  </si>
  <si>
    <t>Волинська</t>
  </si>
  <si>
    <t>Дніпропетровська</t>
  </si>
  <si>
    <t>Донецька</t>
  </si>
  <si>
    <t>Житомирська</t>
  </si>
  <si>
    <t>Закарпатська</t>
  </si>
  <si>
    <t>Запорізька</t>
  </si>
  <si>
    <t>Івано-Франківська</t>
  </si>
  <si>
    <t>Київська</t>
  </si>
  <si>
    <t>Кіровоградська</t>
  </si>
  <si>
    <t>Луганська</t>
  </si>
  <si>
    <t>Львівська</t>
  </si>
  <si>
    <t>Миколаївська</t>
  </si>
  <si>
    <t>Одеська</t>
  </si>
  <si>
    <t>Полтавська</t>
  </si>
  <si>
    <t>Рівненська</t>
  </si>
  <si>
    <t>Сумська</t>
  </si>
  <si>
    <t>Тернопільська</t>
  </si>
  <si>
    <t>Харківська</t>
  </si>
  <si>
    <t>Херсонська</t>
  </si>
  <si>
    <t>Хмельницька</t>
  </si>
  <si>
    <t>Черкаська</t>
  </si>
  <si>
    <t>Чернівецька</t>
  </si>
  <si>
    <t>Чернігівська</t>
  </si>
  <si>
    <t>м.Київ</t>
  </si>
  <si>
    <t>Працевлаштування зареєстрованих безробітних тис. осіб</t>
  </si>
  <si>
    <t>Потреба підприємств у працівниках тис. осіб</t>
  </si>
  <si>
    <t>Безробітне населення працездатного віку тис. осіб</t>
  </si>
  <si>
    <t>Зайняте населення працездатного віку тис. осіб</t>
  </si>
  <si>
    <t>Економічна активність населення працездатного віку тис. осіб</t>
  </si>
  <si>
    <t>Столбец 1</t>
  </si>
  <si>
    <t>Столбец 2</t>
  </si>
  <si>
    <t>Столбец 3</t>
  </si>
  <si>
    <t>Столбец 4</t>
  </si>
  <si>
    <t>Столбец 5</t>
  </si>
  <si>
    <t>КОРЕЛЯЦІЙНА МАТРИЦЯ</t>
  </si>
  <si>
    <t>СЕРЕДНІ ЗНАЧЕННЯ</t>
  </si>
  <si>
    <t>ДИСПЕРСІЯ</t>
  </si>
  <si>
    <t>НОРМАЛІЗОВАНА МАТРИЦЯ</t>
  </si>
  <si>
    <t>КОРЕЛЯЦІЙНА МАТРИЦЯ НА ОСНОВІ НОРМАЛІЗОВАНИХ ДАНИХ</t>
  </si>
  <si>
    <t>ДЕТЕРМІНАНТ КОРЕЛЯЦІЙНОЇ МАТРИЦІ</t>
  </si>
  <si>
    <t>Обчислення критерію Xi^2</t>
  </si>
  <si>
    <t>ТАБЛИЧНЕ ЗНАЧЕННЯ</t>
  </si>
  <si>
    <t>ОБЕРНЕНА МАТРИЦЯ</t>
  </si>
  <si>
    <t>Обчислення F-критерію</t>
  </si>
  <si>
    <t>Критичне (табличне) значення F-критерію</t>
  </si>
  <si>
    <t>Розрахунок частинних коефіцієнтів кореляції</t>
  </si>
  <si>
    <t>Обчислення t-критеріїв Стьюдента</t>
  </si>
  <si>
    <t>Табличне значення t-критерію Стьюдента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</si>
</sst>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"/>
  </numFmts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rgb="FF3F3F3F"/>
      </left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 style="thick">
        <color rgb="FF3F3F3F"/>
      </left>
      <right/>
      <top style="thick">
        <color rgb="FF3F3F3F"/>
      </top>
      <bottom style="thick">
        <color rgb="FF3F3F3F"/>
      </bottom>
      <diagonal/>
    </border>
    <border>
      <left/>
      <right style="thick">
        <color rgb="FF3F3F3F"/>
      </right>
      <top style="thick">
        <color rgb="FF3F3F3F"/>
      </top>
      <bottom style="thick">
        <color rgb="FF3F3F3F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auto="1"/>
      </right>
      <top style="thin">
        <color rgb="FF3F3F3F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2">
    <xf numFmtId="0" fontId="0" fillId="0" borderId="0" xfId="0"/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2" fontId="0" fillId="0" borderId="0" xfId="0" applyNumberFormat="1"/>
    <xf numFmtId="2" fontId="1" fillId="2" borderId="2" xfId="1" applyNumberFormat="1" applyBorder="1" applyAlignment="1"/>
    <xf numFmtId="2" fontId="1" fillId="2" borderId="2" xfId="1" applyNumberFormat="1" applyBorder="1"/>
    <xf numFmtId="2" fontId="2" fillId="0" borderId="10" xfId="0" applyNumberFormat="1" applyFont="1" applyFill="1" applyBorder="1" applyAlignment="1">
      <alignment horizontal="center"/>
    </xf>
    <xf numFmtId="2" fontId="2" fillId="0" borderId="6" xfId="0" applyNumberFormat="1" applyFont="1" applyFill="1" applyBorder="1" applyAlignment="1">
      <alignment horizontal="center"/>
    </xf>
    <xf numFmtId="2" fontId="2" fillId="0" borderId="11" xfId="0" applyNumberFormat="1" applyFont="1" applyFill="1" applyBorder="1" applyAlignment="1">
      <alignment horizontal="center"/>
    </xf>
    <xf numFmtId="2" fontId="0" fillId="0" borderId="12" xfId="0" applyNumberFormat="1" applyFill="1" applyBorder="1" applyAlignment="1"/>
    <xf numFmtId="2" fontId="1" fillId="3" borderId="1" xfId="1" applyNumberFormat="1" applyFill="1" applyBorder="1" applyAlignment="1"/>
    <xf numFmtId="2" fontId="1" fillId="3" borderId="13" xfId="1" applyNumberFormat="1" applyFill="1" applyBorder="1" applyAlignment="1"/>
    <xf numFmtId="2" fontId="0" fillId="0" borderId="14" xfId="0" applyNumberFormat="1" applyFill="1" applyBorder="1" applyAlignment="1"/>
    <xf numFmtId="2" fontId="1" fillId="3" borderId="15" xfId="1" applyNumberFormat="1" applyFill="1" applyBorder="1" applyAlignment="1"/>
    <xf numFmtId="2" fontId="1" fillId="3" borderId="16" xfId="1" applyNumberFormat="1" applyFill="1" applyBorder="1" applyAlignment="1"/>
    <xf numFmtId="2" fontId="1" fillId="2" borderId="1" xfId="1" applyNumberFormat="1"/>
    <xf numFmtId="2" fontId="1" fillId="3" borderId="1" xfId="1" applyNumberFormat="1" applyFill="1"/>
    <xf numFmtId="2" fontId="1" fillId="3" borderId="1" xfId="1" applyNumberFormat="1" applyFill="1" applyAlignment="1"/>
    <xf numFmtId="164" fontId="1" fillId="3" borderId="1" xfId="1" applyNumberFormat="1" applyFill="1" applyAlignment="1"/>
    <xf numFmtId="2" fontId="1" fillId="3" borderId="1" xfId="1" applyNumberFormat="1" applyFill="1" applyAlignment="1">
      <alignment horizontal="right" vertical="center" wrapText="1"/>
    </xf>
    <xf numFmtId="2" fontId="0" fillId="0" borderId="0" xfId="0" applyNumberFormat="1" applyAlignment="1">
      <alignment horizontal="center"/>
    </xf>
    <xf numFmtId="2" fontId="1" fillId="2" borderId="3" xfId="1" applyNumberFormat="1" applyBorder="1" applyAlignment="1">
      <alignment horizontal="center"/>
    </xf>
    <xf numFmtId="2" fontId="1" fillId="2" borderId="4" xfId="1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2" borderId="2" xfId="1" applyNumberFormat="1" applyBorder="1" applyAlignment="1">
      <alignment horizontal="center"/>
    </xf>
    <xf numFmtId="2" fontId="1" fillId="2" borderId="1" xfId="1" applyNumberFormat="1" applyAlignment="1">
      <alignment horizontal="center"/>
    </xf>
    <xf numFmtId="2" fontId="1" fillId="3" borderId="17" xfId="1" applyNumberFormat="1" applyFill="1" applyBorder="1" applyAlignment="1">
      <alignment horizontal="center" vertical="center" textRotation="90" shrinkToFit="1"/>
    </xf>
    <xf numFmtId="2" fontId="1" fillId="3" borderId="18" xfId="1" applyNumberFormat="1" applyFill="1" applyBorder="1" applyAlignment="1">
      <alignment horizontal="center" vertical="center" textRotation="90" shrinkToFit="1"/>
    </xf>
    <xf numFmtId="2" fontId="1" fillId="3" borderId="19" xfId="1" applyNumberFormat="1" applyFill="1" applyBorder="1" applyAlignment="1">
      <alignment horizontal="center" vertical="center" textRotation="90" shrinkToFi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K16"/>
  <sheetViews>
    <sheetView workbookViewId="0">
      <selection activeCell="F11" sqref="F11:K16"/>
    </sheetView>
  </sheetViews>
  <sheetFormatPr defaultRowHeight="14.4" x14ac:dyDescent="0.3"/>
  <cols>
    <col min="6" max="6" width="13.109375" customWidth="1"/>
  </cols>
  <sheetData>
    <row r="10" spans="6:11" ht="15" thickBot="1" x14ac:dyDescent="0.35"/>
    <row r="11" spans="6:11" x14ac:dyDescent="0.3">
      <c r="F11" s="3"/>
      <c r="G11" s="3" t="s">
        <v>32</v>
      </c>
      <c r="H11" s="3" t="s">
        <v>33</v>
      </c>
      <c r="I11" s="3" t="s">
        <v>34</v>
      </c>
      <c r="J11" s="3" t="s">
        <v>35</v>
      </c>
      <c r="K11" s="3" t="s">
        <v>36</v>
      </c>
    </row>
    <row r="12" spans="6:11" x14ac:dyDescent="0.3">
      <c r="F12" s="1" t="s">
        <v>32</v>
      </c>
      <c r="G12" s="1">
        <v>1</v>
      </c>
      <c r="H12" s="1"/>
      <c r="I12" s="1"/>
      <c r="J12" s="1"/>
      <c r="K12" s="1"/>
    </row>
    <row r="13" spans="6:11" x14ac:dyDescent="0.3">
      <c r="F13" s="1" t="s">
        <v>33</v>
      </c>
      <c r="G13" s="1">
        <v>0.33477079805633092</v>
      </c>
      <c r="H13" s="1">
        <v>1</v>
      </c>
      <c r="I13" s="1"/>
      <c r="J13" s="1"/>
      <c r="K13" s="1"/>
    </row>
    <row r="14" spans="6:11" x14ac:dyDescent="0.3">
      <c r="F14" s="1" t="s">
        <v>34</v>
      </c>
      <c r="G14" s="1">
        <v>0.8209396727635363</v>
      </c>
      <c r="H14" s="1">
        <v>0.33243606816726207</v>
      </c>
      <c r="I14" s="1">
        <v>1</v>
      </c>
      <c r="J14" s="1"/>
      <c r="K14" s="1"/>
    </row>
    <row r="15" spans="6:11" x14ac:dyDescent="0.3">
      <c r="F15" s="1" t="s">
        <v>35</v>
      </c>
      <c r="G15" s="1">
        <v>0.79958072494536281</v>
      </c>
      <c r="H15" s="1">
        <v>0.54588463738228832</v>
      </c>
      <c r="I15" s="1">
        <v>0.93152055337665041</v>
      </c>
      <c r="J15" s="1">
        <v>1</v>
      </c>
      <c r="K15" s="1"/>
    </row>
    <row r="16" spans="6:11" ht="15" thickBot="1" x14ac:dyDescent="0.35">
      <c r="F16" s="2" t="s">
        <v>36</v>
      </c>
      <c r="G16" s="2">
        <v>0.80494110182143463</v>
      </c>
      <c r="H16" s="2">
        <v>0.53261125632713335</v>
      </c>
      <c r="I16" s="2">
        <v>0.94100278515863545</v>
      </c>
      <c r="J16" s="2">
        <v>0.99963525492363325</v>
      </c>
      <c r="K16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F1" zoomScale="70" zoomScaleNormal="70" workbookViewId="0">
      <selection activeCell="F30" sqref="F30"/>
    </sheetView>
  </sheetViews>
  <sheetFormatPr defaultRowHeight="14.4" x14ac:dyDescent="0.3"/>
  <cols>
    <col min="1" max="2" width="8.88671875" style="4"/>
    <col min="3" max="3" width="50.77734375" style="4" customWidth="1"/>
    <col min="4" max="4" width="40.6640625" style="4" customWidth="1"/>
    <col min="5" max="5" width="46.109375" style="4" customWidth="1"/>
    <col min="6" max="6" width="44" style="4" customWidth="1"/>
    <col min="7" max="7" width="62.5546875" style="4" customWidth="1"/>
    <col min="8" max="8" width="8.88671875" style="4"/>
    <col min="9" max="9" width="10" style="4" customWidth="1"/>
    <col min="10" max="10" width="43.44140625" style="4" customWidth="1"/>
    <col min="11" max="11" width="11.21875" style="4" customWidth="1"/>
    <col min="12" max="12" width="23.21875" style="4" customWidth="1"/>
    <col min="13" max="13" width="26.109375" style="4" customWidth="1"/>
    <col min="14" max="14" width="23.5546875" style="4" customWidth="1"/>
    <col min="15" max="16384" width="8.88671875" style="4"/>
  </cols>
  <sheetData>
    <row r="1" spans="1:14" ht="15.6" thickTop="1" thickBot="1" x14ac:dyDescent="0.35">
      <c r="A1" s="22" t="s">
        <v>0</v>
      </c>
      <c r="B1" s="23"/>
      <c r="C1" s="27" t="s">
        <v>1</v>
      </c>
      <c r="D1" s="27"/>
      <c r="E1" s="27"/>
      <c r="F1" s="27"/>
      <c r="G1" s="27"/>
      <c r="I1" s="24" t="s">
        <v>37</v>
      </c>
      <c r="J1" s="25"/>
      <c r="K1" s="25"/>
      <c r="L1" s="25"/>
      <c r="M1" s="25"/>
      <c r="N1" s="26"/>
    </row>
    <row r="2" spans="1:14" ht="15.6" thickTop="1" thickBot="1" x14ac:dyDescent="0.35">
      <c r="A2" s="22"/>
      <c r="B2" s="23"/>
      <c r="C2" s="5" t="s">
        <v>27</v>
      </c>
      <c r="D2" s="6" t="s">
        <v>28</v>
      </c>
      <c r="E2" s="6" t="s">
        <v>29</v>
      </c>
      <c r="F2" s="6" t="s">
        <v>30</v>
      </c>
      <c r="G2" s="6" t="s">
        <v>31</v>
      </c>
      <c r="I2" s="7"/>
      <c r="J2" s="8" t="s">
        <v>32</v>
      </c>
      <c r="K2" s="8" t="s">
        <v>33</v>
      </c>
      <c r="L2" s="8" t="s">
        <v>34</v>
      </c>
      <c r="M2" s="8" t="s">
        <v>35</v>
      </c>
      <c r="N2" s="9" t="s">
        <v>36</v>
      </c>
    </row>
    <row r="3" spans="1:14" ht="15.6" thickTop="1" thickBot="1" x14ac:dyDescent="0.35">
      <c r="A3" s="22" t="s">
        <v>2</v>
      </c>
      <c r="B3" s="23"/>
      <c r="C3" s="20">
        <v>28100</v>
      </c>
      <c r="D3" s="17">
        <v>400</v>
      </c>
      <c r="E3" s="17">
        <v>66300</v>
      </c>
      <c r="F3" s="17">
        <v>644100</v>
      </c>
      <c r="G3" s="17">
        <v>710400</v>
      </c>
      <c r="I3" s="10" t="s">
        <v>32</v>
      </c>
      <c r="J3" s="11">
        <v>1</v>
      </c>
      <c r="K3" s="11"/>
      <c r="L3" s="11"/>
      <c r="M3" s="11"/>
      <c r="N3" s="12"/>
    </row>
    <row r="4" spans="1:14" ht="15.6" thickTop="1" thickBot="1" x14ac:dyDescent="0.35">
      <c r="A4" s="22" t="s">
        <v>3</v>
      </c>
      <c r="B4" s="23"/>
      <c r="C4" s="17">
        <v>12500</v>
      </c>
      <c r="D4" s="17">
        <v>800</v>
      </c>
      <c r="E4" s="17">
        <v>43100</v>
      </c>
      <c r="F4" s="17">
        <v>389800</v>
      </c>
      <c r="G4" s="17">
        <v>432900</v>
      </c>
      <c r="I4" s="10" t="s">
        <v>33</v>
      </c>
      <c r="J4" s="11">
        <v>0.33477079805633092</v>
      </c>
      <c r="K4" s="11">
        <v>1</v>
      </c>
      <c r="L4" s="11"/>
      <c r="M4" s="11"/>
      <c r="N4" s="12"/>
    </row>
    <row r="5" spans="1:14" ht="15.6" thickTop="1" thickBot="1" x14ac:dyDescent="0.35">
      <c r="A5" s="22" t="s">
        <v>4</v>
      </c>
      <c r="B5" s="23"/>
      <c r="C5" s="17">
        <v>38800</v>
      </c>
      <c r="D5" s="17">
        <v>2700</v>
      </c>
      <c r="E5" s="17">
        <v>115300</v>
      </c>
      <c r="F5" s="17">
        <v>1439700</v>
      </c>
      <c r="G5" s="17">
        <v>1555000</v>
      </c>
      <c r="I5" s="10" t="s">
        <v>34</v>
      </c>
      <c r="J5" s="11">
        <v>0.8209396727635363</v>
      </c>
      <c r="K5" s="11">
        <v>0.33243606816726207</v>
      </c>
      <c r="L5" s="11">
        <v>1</v>
      </c>
      <c r="M5" s="11"/>
      <c r="N5" s="12"/>
    </row>
    <row r="6" spans="1:14" ht="15.6" thickTop="1" thickBot="1" x14ac:dyDescent="0.35">
      <c r="A6" s="22" t="s">
        <v>5</v>
      </c>
      <c r="B6" s="23"/>
      <c r="C6" s="17">
        <v>17700</v>
      </c>
      <c r="D6" s="17">
        <v>400</v>
      </c>
      <c r="E6" s="17">
        <v>121400</v>
      </c>
      <c r="F6" s="17">
        <v>730700</v>
      </c>
      <c r="G6" s="17">
        <v>852100</v>
      </c>
      <c r="I6" s="10" t="s">
        <v>35</v>
      </c>
      <c r="J6" s="11">
        <v>0.79958072494536281</v>
      </c>
      <c r="K6" s="11">
        <v>0.54588463738228832</v>
      </c>
      <c r="L6" s="11">
        <v>0.93152055337665041</v>
      </c>
      <c r="M6" s="11">
        <v>1</v>
      </c>
      <c r="N6" s="12"/>
    </row>
    <row r="7" spans="1:14" ht="15.6" thickTop="1" thickBot="1" x14ac:dyDescent="0.35">
      <c r="A7" s="22" t="s">
        <v>6</v>
      </c>
      <c r="B7" s="23"/>
      <c r="C7" s="17">
        <v>17300</v>
      </c>
      <c r="D7" s="17">
        <v>1300</v>
      </c>
      <c r="E7" s="17">
        <v>64600</v>
      </c>
      <c r="F7" s="17">
        <v>472900</v>
      </c>
      <c r="G7" s="17">
        <v>537500</v>
      </c>
      <c r="I7" s="13" t="s">
        <v>36</v>
      </c>
      <c r="J7" s="14">
        <v>0.80494110182143463</v>
      </c>
      <c r="K7" s="14">
        <v>0.53261125632713335</v>
      </c>
      <c r="L7" s="14">
        <v>0.94100278515863545</v>
      </c>
      <c r="M7" s="14">
        <v>0.99963525492363325</v>
      </c>
      <c r="N7" s="15">
        <v>1</v>
      </c>
    </row>
    <row r="8" spans="1:14" ht="15.6" thickTop="1" thickBot="1" x14ac:dyDescent="0.35">
      <c r="A8" s="22" t="s">
        <v>7</v>
      </c>
      <c r="B8" s="23"/>
      <c r="C8" s="17">
        <v>9100</v>
      </c>
      <c r="D8" s="17">
        <v>200</v>
      </c>
      <c r="E8" s="17">
        <v>52500</v>
      </c>
      <c r="F8" s="17">
        <v>498000</v>
      </c>
      <c r="G8" s="17">
        <v>550500</v>
      </c>
    </row>
    <row r="9" spans="1:14" ht="15.6" thickTop="1" thickBot="1" x14ac:dyDescent="0.35">
      <c r="A9" s="22" t="s">
        <v>8</v>
      </c>
      <c r="B9" s="23"/>
      <c r="C9" s="17">
        <v>28400</v>
      </c>
      <c r="D9" s="17">
        <v>200</v>
      </c>
      <c r="E9" s="17">
        <v>80400</v>
      </c>
      <c r="F9" s="17">
        <v>709500</v>
      </c>
      <c r="G9" s="17">
        <v>789900</v>
      </c>
    </row>
    <row r="10" spans="1:14" ht="15.6" thickTop="1" thickBot="1" x14ac:dyDescent="0.35">
      <c r="A10" s="22" t="s">
        <v>9</v>
      </c>
      <c r="B10" s="23"/>
      <c r="C10" s="17">
        <v>12400</v>
      </c>
      <c r="D10" s="17">
        <v>500</v>
      </c>
      <c r="E10" s="17">
        <v>51200</v>
      </c>
      <c r="F10" s="17">
        <v>526900</v>
      </c>
      <c r="G10" s="17">
        <v>578100</v>
      </c>
    </row>
    <row r="11" spans="1:14" ht="15.6" thickTop="1" thickBot="1" x14ac:dyDescent="0.35">
      <c r="A11" s="22" t="s">
        <v>10</v>
      </c>
      <c r="B11" s="23"/>
      <c r="C11" s="17">
        <v>13200</v>
      </c>
      <c r="D11" s="17">
        <v>1900</v>
      </c>
      <c r="E11" s="17">
        <v>50700</v>
      </c>
      <c r="F11" s="17">
        <v>726900</v>
      </c>
      <c r="G11" s="17">
        <v>777600</v>
      </c>
    </row>
    <row r="12" spans="1:14" ht="15.6" thickTop="1" thickBot="1" x14ac:dyDescent="0.35">
      <c r="A12" s="22" t="s">
        <v>11</v>
      </c>
      <c r="B12" s="23"/>
      <c r="C12" s="17">
        <v>17200</v>
      </c>
      <c r="D12" s="17">
        <v>600</v>
      </c>
      <c r="E12" s="17">
        <v>49800</v>
      </c>
      <c r="F12" s="17">
        <v>369900</v>
      </c>
      <c r="G12" s="17">
        <v>419700</v>
      </c>
    </row>
    <row r="13" spans="1:14" ht="15.6" thickTop="1" thickBot="1" x14ac:dyDescent="0.35">
      <c r="A13" s="22" t="s">
        <v>12</v>
      </c>
      <c r="B13" s="23"/>
      <c r="C13" s="17">
        <v>8800</v>
      </c>
      <c r="D13" s="17">
        <v>100</v>
      </c>
      <c r="E13" s="17">
        <v>56200</v>
      </c>
      <c r="F13" s="17">
        <v>283300</v>
      </c>
      <c r="G13" s="17">
        <v>339500</v>
      </c>
    </row>
    <row r="14" spans="1:14" ht="15.6" thickTop="1" thickBot="1" x14ac:dyDescent="0.35">
      <c r="A14" s="22" t="s">
        <v>13</v>
      </c>
      <c r="B14" s="23"/>
      <c r="C14" s="17">
        <v>23700</v>
      </c>
      <c r="D14" s="17">
        <v>1500</v>
      </c>
      <c r="E14" s="17">
        <v>92700</v>
      </c>
      <c r="F14" s="17">
        <v>1023800</v>
      </c>
      <c r="G14" s="17">
        <v>1116500</v>
      </c>
    </row>
    <row r="15" spans="1:14" ht="15.6" thickTop="1" thickBot="1" x14ac:dyDescent="0.35">
      <c r="A15" s="22" t="s">
        <v>14</v>
      </c>
      <c r="B15" s="23"/>
      <c r="C15" s="17">
        <v>14800</v>
      </c>
      <c r="D15" s="17">
        <v>1000</v>
      </c>
      <c r="E15" s="17">
        <v>49500</v>
      </c>
      <c r="F15" s="20">
        <v>491400</v>
      </c>
      <c r="G15" s="17">
        <v>540900</v>
      </c>
    </row>
    <row r="16" spans="1:14" ht="15.6" thickTop="1" thickBot="1" x14ac:dyDescent="0.35">
      <c r="A16" s="22" t="s">
        <v>15</v>
      </c>
      <c r="B16" s="23"/>
      <c r="C16" s="17">
        <v>18100</v>
      </c>
      <c r="D16" s="17">
        <v>1800</v>
      </c>
      <c r="E16" s="17">
        <v>70100</v>
      </c>
      <c r="F16" s="17">
        <v>978600</v>
      </c>
      <c r="G16" s="17">
        <v>1048700</v>
      </c>
    </row>
    <row r="17" spans="1:7" ht="15.6" thickTop="1" thickBot="1" x14ac:dyDescent="0.35">
      <c r="A17" s="22" t="s">
        <v>16</v>
      </c>
      <c r="B17" s="23"/>
      <c r="C17" s="17">
        <v>23200</v>
      </c>
      <c r="D17" s="17">
        <v>1400</v>
      </c>
      <c r="E17" s="17">
        <v>80600</v>
      </c>
      <c r="F17" s="17">
        <v>568500</v>
      </c>
      <c r="G17" s="17">
        <v>649100</v>
      </c>
    </row>
    <row r="18" spans="1:7" ht="15.6" thickTop="1" thickBot="1" x14ac:dyDescent="0.35">
      <c r="A18" s="22" t="s">
        <v>17</v>
      </c>
      <c r="B18" s="23"/>
      <c r="C18" s="17">
        <v>14000</v>
      </c>
      <c r="D18" s="17">
        <v>700</v>
      </c>
      <c r="E18" s="17">
        <v>53700</v>
      </c>
      <c r="F18" s="17">
        <v>436200</v>
      </c>
      <c r="G18" s="17">
        <v>489900</v>
      </c>
    </row>
    <row r="19" spans="1:7" ht="15.6" thickTop="1" thickBot="1" x14ac:dyDescent="0.35">
      <c r="A19" s="22" t="s">
        <v>18</v>
      </c>
      <c r="B19" s="23"/>
      <c r="C19" s="17">
        <v>13700</v>
      </c>
      <c r="D19" s="17">
        <v>700</v>
      </c>
      <c r="E19" s="17">
        <v>52800</v>
      </c>
      <c r="F19" s="17">
        <v>447600</v>
      </c>
      <c r="G19" s="17">
        <v>500400</v>
      </c>
    </row>
    <row r="20" spans="1:7" ht="15.6" thickTop="1" thickBot="1" x14ac:dyDescent="0.35">
      <c r="A20" s="22" t="s">
        <v>19</v>
      </c>
      <c r="B20" s="23"/>
      <c r="C20" s="17">
        <v>10600</v>
      </c>
      <c r="D20" s="17">
        <v>1000</v>
      </c>
      <c r="E20" s="17">
        <v>54100</v>
      </c>
      <c r="F20" s="17">
        <v>395000</v>
      </c>
      <c r="G20" s="17">
        <v>449100</v>
      </c>
    </row>
    <row r="21" spans="1:7" ht="15.6" thickTop="1" thickBot="1" x14ac:dyDescent="0.35">
      <c r="A21" s="22" t="s">
        <v>20</v>
      </c>
      <c r="B21" s="23"/>
      <c r="C21" s="17">
        <v>39900</v>
      </c>
      <c r="D21" s="17">
        <v>2200</v>
      </c>
      <c r="E21" s="17">
        <v>93400</v>
      </c>
      <c r="F21" s="17">
        <v>1192400</v>
      </c>
      <c r="G21" s="17">
        <v>1285800</v>
      </c>
    </row>
    <row r="22" spans="1:7" ht="15.6" thickTop="1" thickBot="1" x14ac:dyDescent="0.35">
      <c r="A22" s="22" t="s">
        <v>21</v>
      </c>
      <c r="B22" s="23"/>
      <c r="C22" s="17">
        <v>13700</v>
      </c>
      <c r="D22" s="17">
        <v>400</v>
      </c>
      <c r="E22" s="17">
        <v>50800</v>
      </c>
      <c r="F22" s="17">
        <v>436400</v>
      </c>
      <c r="G22" s="17">
        <v>487200</v>
      </c>
    </row>
    <row r="23" spans="1:7" ht="15.6" thickTop="1" thickBot="1" x14ac:dyDescent="0.35">
      <c r="A23" s="22" t="s">
        <v>22</v>
      </c>
      <c r="B23" s="23"/>
      <c r="C23" s="17">
        <v>15100</v>
      </c>
      <c r="D23" s="17">
        <v>400</v>
      </c>
      <c r="E23" s="17">
        <v>56600</v>
      </c>
      <c r="F23" s="17">
        <v>487700</v>
      </c>
      <c r="G23" s="17">
        <v>544300</v>
      </c>
    </row>
    <row r="24" spans="1:7" ht="15.6" thickTop="1" thickBot="1" x14ac:dyDescent="0.35">
      <c r="A24" s="22" t="s">
        <v>23</v>
      </c>
      <c r="B24" s="23"/>
      <c r="C24" s="17">
        <v>23900</v>
      </c>
      <c r="D24" s="17">
        <v>600</v>
      </c>
      <c r="E24" s="17">
        <v>56700</v>
      </c>
      <c r="F24" s="17">
        <v>509600</v>
      </c>
      <c r="G24" s="17">
        <v>566300</v>
      </c>
    </row>
    <row r="25" spans="1:7" ht="15.6" thickTop="1" thickBot="1" x14ac:dyDescent="0.35">
      <c r="A25" s="22" t="s">
        <v>24</v>
      </c>
      <c r="B25" s="23"/>
      <c r="C25" s="17">
        <v>6500</v>
      </c>
      <c r="D25" s="17">
        <v>500</v>
      </c>
      <c r="E25" s="17">
        <v>37700</v>
      </c>
      <c r="F25" s="17">
        <v>322800</v>
      </c>
      <c r="G25" s="17">
        <v>360500</v>
      </c>
    </row>
    <row r="26" spans="1:7" ht="15.6" thickTop="1" thickBot="1" x14ac:dyDescent="0.35">
      <c r="A26" s="22" t="s">
        <v>25</v>
      </c>
      <c r="B26" s="23"/>
      <c r="C26" s="17">
        <v>14300</v>
      </c>
      <c r="D26" s="17">
        <v>600</v>
      </c>
      <c r="E26" s="17">
        <v>51600</v>
      </c>
      <c r="F26" s="17">
        <v>408100</v>
      </c>
      <c r="G26" s="17">
        <v>459700</v>
      </c>
    </row>
    <row r="27" spans="1:7" ht="15.6" thickTop="1" thickBot="1" x14ac:dyDescent="0.35">
      <c r="A27" s="22" t="s">
        <v>26</v>
      </c>
      <c r="B27" s="23"/>
      <c r="C27" s="17">
        <v>9700</v>
      </c>
      <c r="D27" s="17">
        <v>4000</v>
      </c>
      <c r="E27" s="17">
        <v>102200</v>
      </c>
      <c r="F27" s="17">
        <v>1252200</v>
      </c>
      <c r="G27" s="17">
        <v>1354400</v>
      </c>
    </row>
    <row r="28" spans="1:7" ht="15" thickTop="1" x14ac:dyDescent="0.3"/>
    <row r="29" spans="1:7" x14ac:dyDescent="0.3">
      <c r="A29" s="28" t="s">
        <v>38</v>
      </c>
      <c r="B29" s="28"/>
      <c r="C29" s="16">
        <f>AVERAGE(C3:C27)</f>
        <v>17788</v>
      </c>
      <c r="D29" s="16">
        <f>AVERAGE(D3:D27)</f>
        <v>1036</v>
      </c>
      <c r="E29" s="16">
        <f>AVERAGE(E3:E27)</f>
        <v>66160</v>
      </c>
      <c r="F29" s="16">
        <f>AVERAGE(F3:F27)</f>
        <v>629680</v>
      </c>
      <c r="G29" s="16">
        <f>AVERAGE(G3:G27)</f>
        <v>695840</v>
      </c>
    </row>
    <row r="30" spans="1:7" x14ac:dyDescent="0.3">
      <c r="A30" s="28" t="s">
        <v>39</v>
      </c>
      <c r="B30" s="28"/>
      <c r="C30" s="16">
        <f>VARP(C3:C27)</f>
        <v>72263456</v>
      </c>
      <c r="D30" s="16">
        <f>VARP(D3:D27)</f>
        <v>799104</v>
      </c>
      <c r="E30" s="16">
        <f>VARP(E3:E27)</f>
        <v>495371200</v>
      </c>
      <c r="F30" s="16">
        <f>VARP(F3:F27)</f>
        <v>92994156800</v>
      </c>
      <c r="G30" s="16">
        <f>VARP(G3:G27)</f>
        <v>104525338400</v>
      </c>
    </row>
    <row r="36" spans="1:18" ht="15" thickBot="1" x14ac:dyDescent="0.35"/>
    <row r="37" spans="1:18" ht="15.6" thickTop="1" thickBot="1" x14ac:dyDescent="0.35">
      <c r="A37" s="22" t="s">
        <v>2</v>
      </c>
      <c r="B37" s="23"/>
      <c r="C37" s="17">
        <f>(C3-C$29)/SQRT(25*C30)</f>
        <v>0.24261270280593986</v>
      </c>
      <c r="D37" s="17">
        <f t="shared" ref="D37:G37" si="0">(D3-D$29)/SQRT(25*D30)</f>
        <v>-0.14229363012600169</v>
      </c>
      <c r="E37" s="17">
        <f t="shared" si="0"/>
        <v>1.2580347988175448E-3</v>
      </c>
      <c r="F37" s="17">
        <f t="shared" si="0"/>
        <v>9.4573056584371998E-3</v>
      </c>
      <c r="G37" s="17">
        <f t="shared" si="0"/>
        <v>9.0070086436051452E-3</v>
      </c>
      <c r="H37" s="29" t="s">
        <v>40</v>
      </c>
    </row>
    <row r="38" spans="1:18" ht="15.6" thickTop="1" thickBot="1" x14ac:dyDescent="0.35">
      <c r="A38" s="22" t="s">
        <v>3</v>
      </c>
      <c r="B38" s="23"/>
      <c r="C38" s="17">
        <f>(C4-C29)/SQRT(25*C$30)</f>
        <v>-0.12441194457310027</v>
      </c>
      <c r="D38" s="17">
        <f t="shared" ref="D38:G38" si="1">(D4-D29)/SQRT(25*D$30)</f>
        <v>-5.2800780990151563E-2</v>
      </c>
      <c r="E38" s="17">
        <f t="shared" si="1"/>
        <v>-0.20721630329094701</v>
      </c>
      <c r="F38" s="17">
        <f t="shared" si="1"/>
        <v>-0.15732444392135336</v>
      </c>
      <c r="G38" s="17">
        <f t="shared" si="1"/>
        <v>-0.16265816296356708</v>
      </c>
      <c r="H38" s="30"/>
      <c r="J38" s="21" t="s">
        <v>41</v>
      </c>
      <c r="K38" s="21"/>
      <c r="L38" s="21"/>
      <c r="M38" s="21"/>
      <c r="N38" s="21"/>
    </row>
    <row r="39" spans="1:18" ht="15.6" thickTop="1" thickBot="1" x14ac:dyDescent="0.35">
      <c r="A39" s="22" t="s">
        <v>4</v>
      </c>
      <c r="B39" s="23"/>
      <c r="C39" s="17">
        <f>(C5-C29)/SQRT(25*C$30)</f>
        <v>0.49435396735438408</v>
      </c>
      <c r="D39" s="17">
        <f t="shared" ref="D39:G39" si="2">(D5-D29)/SQRT(25*D$30)</f>
        <v>0.37229025240513647</v>
      </c>
      <c r="E39" s="17">
        <f t="shared" si="2"/>
        <v>0.44157021438495819</v>
      </c>
      <c r="F39" s="17">
        <f t="shared" si="2"/>
        <v>0.53124873297138009</v>
      </c>
      <c r="G39" s="17">
        <f t="shared" si="2"/>
        <v>0.5314877435604255</v>
      </c>
      <c r="H39" s="30"/>
      <c r="J39" s="4">
        <f t="array" ref="J39:N43">MMULT(TRANSPOSE(C37:G61),C37:G61)</f>
        <v>1</v>
      </c>
      <c r="K39" s="4">
        <v>0.28693368170148692</v>
      </c>
      <c r="L39" s="4">
        <v>0.60473028147976504</v>
      </c>
      <c r="M39" s="4">
        <v>0.6424779312293577</v>
      </c>
      <c r="N39" s="4">
        <v>0.64763461747544382</v>
      </c>
    </row>
    <row r="40" spans="1:18" ht="15.6" thickTop="1" thickBot="1" x14ac:dyDescent="0.35">
      <c r="A40" s="22" t="s">
        <v>5</v>
      </c>
      <c r="B40" s="23"/>
      <c r="C40" s="17">
        <f>(C6-C29)/SQRT(25*C$30)</f>
        <v>-2.0703954467535595E-3</v>
      </c>
      <c r="D40" s="17">
        <f t="shared" ref="D40:G40" si="3">(D6-D29)/SQRT(25*D$30)</f>
        <v>-0.14229363012600169</v>
      </c>
      <c r="E40" s="17">
        <f t="shared" si="3"/>
        <v>0.49638458776200839</v>
      </c>
      <c r="F40" s="17">
        <f t="shared" si="3"/>
        <v>6.6253607324225097E-2</v>
      </c>
      <c r="G40" s="17">
        <f t="shared" si="3"/>
        <v>9.6664503478690919E-2</v>
      </c>
      <c r="H40" s="30"/>
      <c r="J40" s="4">
        <v>0.28693368170148692</v>
      </c>
      <c r="K40" s="4">
        <v>1.0000000000000002</v>
      </c>
      <c r="L40" s="4">
        <v>0.54806033575756652</v>
      </c>
      <c r="M40" s="4">
        <v>0.80750872872835744</v>
      </c>
      <c r="N40" s="4">
        <v>0.79939513139798835</v>
      </c>
    </row>
    <row r="41" spans="1:18" ht="15.6" thickTop="1" thickBot="1" x14ac:dyDescent="0.35">
      <c r="A41" s="22" t="s">
        <v>6</v>
      </c>
      <c r="B41" s="23"/>
      <c r="C41" s="17">
        <f>(C7-C29)/SQRT(25*C$30)</f>
        <v>-1.1481283841087922E-2</v>
      </c>
      <c r="D41" s="17">
        <f t="shared" ref="D41:G41" si="4">(D7-D29)/SQRT(25*D$30)</f>
        <v>5.9065280429661075E-2</v>
      </c>
      <c r="E41" s="17">
        <f t="shared" si="4"/>
        <v>-1.4018102043966928E-2</v>
      </c>
      <c r="F41" s="17">
        <f t="shared" si="4"/>
        <v>-0.1028236047940211</v>
      </c>
      <c r="G41" s="17">
        <f t="shared" si="4"/>
        <v>-9.7951218999205947E-2</v>
      </c>
      <c r="H41" s="30"/>
      <c r="J41" s="4">
        <v>0.60473028147976504</v>
      </c>
      <c r="K41" s="4">
        <v>0.54806033575756652</v>
      </c>
      <c r="L41" s="4">
        <v>1.0000000000000002</v>
      </c>
      <c r="M41" s="4">
        <v>0.81298218219200657</v>
      </c>
      <c r="N41" s="4">
        <v>0.83567035983909821</v>
      </c>
    </row>
    <row r="42" spans="1:18" ht="15.6" thickTop="1" thickBot="1" x14ac:dyDescent="0.35">
      <c r="A42" s="22" t="s">
        <v>7</v>
      </c>
      <c r="B42" s="23"/>
      <c r="C42" s="17">
        <f>(C8-C29)/SQRT(25*C$30)</f>
        <v>-0.20440449592494236</v>
      </c>
      <c r="D42" s="17">
        <f t="shared" ref="D42:G42" si="5">(D8-D29)/SQRT(25*D$30)</f>
        <v>-0.18704005469392673</v>
      </c>
      <c r="E42" s="17">
        <f t="shared" si="5"/>
        <v>-0.12274825251319758</v>
      </c>
      <c r="F42" s="17">
        <f t="shared" si="5"/>
        <v>-8.6361859161096427E-2</v>
      </c>
      <c r="G42" s="17">
        <f t="shared" si="5"/>
        <v>-8.9909246995987069E-2</v>
      </c>
      <c r="H42" s="30"/>
      <c r="J42" s="4">
        <v>0.6424779312293577</v>
      </c>
      <c r="K42" s="4">
        <v>0.80750872872835744</v>
      </c>
      <c r="L42" s="4">
        <v>0.81298218219200657</v>
      </c>
      <c r="M42" s="4">
        <v>1.0000000000000002</v>
      </c>
      <c r="N42" s="4">
        <v>0.99919623282153258</v>
      </c>
    </row>
    <row r="43" spans="1:18" ht="15.6" thickTop="1" thickBot="1" x14ac:dyDescent="0.35">
      <c r="A43" s="22" t="s">
        <v>8</v>
      </c>
      <c r="B43" s="23"/>
      <c r="C43" s="17">
        <f>(C9-C29)/SQRT(25*C$30)</f>
        <v>0.24967086910169065</v>
      </c>
      <c r="D43" s="17">
        <f t="shared" ref="D43:G43" si="6">(D9-D29)/SQRT(25*D$30)</f>
        <v>-0.18704005469392673</v>
      </c>
      <c r="E43" s="17">
        <f>(E9-E29)/SQRT(25*E$30)</f>
        <v>0.12796011096544169</v>
      </c>
      <c r="F43" s="17">
        <f>(F9-F29)/SQRT(25*F$30)</f>
        <v>5.234966280557956E-2</v>
      </c>
      <c r="G43" s="17">
        <f t="shared" si="6"/>
        <v>5.8186760509443672E-2</v>
      </c>
      <c r="H43" s="30"/>
      <c r="J43" s="4">
        <v>0.64763461747544382</v>
      </c>
      <c r="K43" s="4">
        <v>0.79939513139798835</v>
      </c>
      <c r="L43" s="4">
        <v>0.83567035983909821</v>
      </c>
      <c r="M43" s="4">
        <v>0.99919623282153258</v>
      </c>
      <c r="N43" s="4">
        <v>1</v>
      </c>
    </row>
    <row r="44" spans="1:18" ht="15.6" thickTop="1" thickBot="1" x14ac:dyDescent="0.35">
      <c r="A44" s="22" t="s">
        <v>9</v>
      </c>
      <c r="B44" s="23"/>
      <c r="C44" s="17">
        <f>(C10-C29)/SQRT(25*C$30)</f>
        <v>-0.12676466667168387</v>
      </c>
      <c r="D44" s="17">
        <f t="shared" ref="D44:G44" si="7">(D10-D29)/SQRT(25*D$30)</f>
        <v>-0.11992041784203915</v>
      </c>
      <c r="E44" s="17">
        <f t="shared" si="7"/>
        <v>-0.13443000421650336</v>
      </c>
      <c r="F44" s="17">
        <f t="shared" si="7"/>
        <v>-6.7407897057848498E-2</v>
      </c>
      <c r="G44" s="17">
        <f t="shared" si="7"/>
        <v>-7.2835521819922366E-2</v>
      </c>
      <c r="H44" s="30"/>
    </row>
    <row r="45" spans="1:18" ht="15.6" thickTop="1" thickBot="1" x14ac:dyDescent="0.35">
      <c r="A45" s="22" t="s">
        <v>10</v>
      </c>
      <c r="B45" s="23"/>
      <c r="C45" s="17">
        <f>(C11-C29)/SQRT(25*C$30)</f>
        <v>-0.10794288988301513</v>
      </c>
      <c r="D45" s="17">
        <f t="shared" ref="D45:G45" si="8">(D11-D29)/SQRT(25*D$30)</f>
        <v>0.19330455413343622</v>
      </c>
      <c r="E45" s="17">
        <f t="shared" si="8"/>
        <v>-0.13892298564085173</v>
      </c>
      <c r="F45" s="17">
        <f t="shared" si="8"/>
        <v>6.3761390853901839E-2</v>
      </c>
      <c r="G45" s="17">
        <f t="shared" si="8"/>
        <v>5.057781776793658E-2</v>
      </c>
      <c r="H45" s="30"/>
      <c r="J45" s="18" t="s">
        <v>42</v>
      </c>
      <c r="K45"/>
      <c r="L45"/>
      <c r="N45" s="16" t="s">
        <v>43</v>
      </c>
      <c r="R45" s="16" t="s">
        <v>44</v>
      </c>
    </row>
    <row r="46" spans="1:18" ht="15.6" thickTop="1" thickBot="1" x14ac:dyDescent="0.35">
      <c r="A46" s="22" t="s">
        <v>11</v>
      </c>
      <c r="B46" s="23"/>
      <c r="C46" s="17">
        <f>(C12-C29)/SQRT(25*C$30)</f>
        <v>-1.3834005939671512E-2</v>
      </c>
      <c r="D46" s="17">
        <f t="shared" ref="D46:G46" si="9">(D12-D29)/SQRT(25*D$30)</f>
        <v>-9.7547205558076625E-2</v>
      </c>
      <c r="E46" s="17">
        <f t="shared" si="9"/>
        <v>-0.14701035220467881</v>
      </c>
      <c r="F46" s="17">
        <f t="shared" si="9"/>
        <v>-0.17037578806857251</v>
      </c>
      <c r="G46" s="17">
        <f t="shared" si="9"/>
        <v>-0.17082385761298932</v>
      </c>
      <c r="H46" s="30"/>
      <c r="J46" s="19">
        <f>MDETERM(J39:N43)</f>
        <v>-1.2108471927951457E-17</v>
      </c>
      <c r="K46"/>
      <c r="L46"/>
      <c r="N46" s="4" t="e">
        <f>-(25-1-(2*5+5)/5)*LN(J46)</f>
        <v>#NUM!</v>
      </c>
      <c r="R46" s="16">
        <f>_xlfn.CHISQ.INV(0.05,5*(5-1)/2)</f>
        <v>3.9402991361190596</v>
      </c>
    </row>
    <row r="47" spans="1:18" ht="15.6" thickTop="1" thickBot="1" x14ac:dyDescent="0.35">
      <c r="A47" s="22" t="s">
        <v>12</v>
      </c>
      <c r="B47" s="23"/>
      <c r="C47" s="17">
        <f>(C13-C29)/SQRT(25*C$30)</f>
        <v>-0.21146266222069313</v>
      </c>
      <c r="D47" s="17">
        <f t="shared" ref="D47:F47" si="10">(D13-D29)/SQRT(25*D$30)</f>
        <v>-0.20941326697788926</v>
      </c>
      <c r="E47" s="17">
        <f t="shared" si="10"/>
        <v>-8.9500189973019617E-2</v>
      </c>
      <c r="F47" s="17">
        <f t="shared" si="10"/>
        <v>-0.22717208973436043</v>
      </c>
      <c r="G47" s="17">
        <f>(G13-G29)/SQRT(25*G$30)</f>
        <v>-0.22043663874053965</v>
      </c>
      <c r="H47" s="30"/>
    </row>
    <row r="48" spans="1:18" ht="15.6" thickTop="1" thickBot="1" x14ac:dyDescent="0.35">
      <c r="A48" s="22" t="s">
        <v>13</v>
      </c>
      <c r="B48" s="23"/>
      <c r="C48" s="17">
        <f>(C14-C29)/SQRT(25*C$30)</f>
        <v>0.13909293046826188</v>
      </c>
      <c r="D48" s="17">
        <f>(D14-D29)/SQRT(25*D$30)</f>
        <v>0.10381170499758613</v>
      </c>
      <c r="E48" s="17">
        <f>(E14-E29)/SQRT(25*E$30)</f>
        <v>0.23848745400441171</v>
      </c>
      <c r="F48" s="17">
        <f t="shared" ref="F48:G48" si="11">(F14-F29)/SQRT(25*F$30)</f>
        <v>0.25848219875889522</v>
      </c>
      <c r="G48" s="17">
        <f t="shared" si="11"/>
        <v>0.26022584175954261</v>
      </c>
      <c r="H48" s="30"/>
    </row>
    <row r="49" spans="1:16" ht="15.6" thickTop="1" thickBot="1" x14ac:dyDescent="0.35">
      <c r="A49" s="22" t="s">
        <v>14</v>
      </c>
      <c r="B49" s="23"/>
      <c r="C49" s="17">
        <f>(C15-C29)/SQRT(25*C$30)</f>
        <v>-7.0299336305677682E-2</v>
      </c>
      <c r="D49" s="17">
        <f t="shared" ref="D49:G49" si="12">(D15-D29)/SQRT(25*D$30)</f>
        <v>-8.0543564222265093E-3</v>
      </c>
      <c r="E49" s="17">
        <f t="shared" si="12"/>
        <v>-0.14970614105928784</v>
      </c>
      <c r="F49" s="17">
        <f t="shared" si="12"/>
        <v>-9.0690445662184191E-2</v>
      </c>
      <c r="G49" s="17">
        <f t="shared" si="12"/>
        <v>-9.5847934013748706E-2</v>
      </c>
      <c r="H49" s="30"/>
      <c r="J49" s="21" t="s">
        <v>45</v>
      </c>
      <c r="K49" s="21"/>
      <c r="L49" s="21"/>
      <c r="M49" s="21"/>
      <c r="N49" s="21"/>
    </row>
    <row r="50" spans="1:16" ht="15.6" thickTop="1" thickBot="1" x14ac:dyDescent="0.35">
      <c r="A50" s="22" t="s">
        <v>15</v>
      </c>
      <c r="B50" s="23"/>
      <c r="C50" s="17">
        <f>(C16-C29)/SQRT(25*C$30)</f>
        <v>7.3404929475808026E-3</v>
      </c>
      <c r="D50" s="17">
        <f t="shared" ref="D50:G50" si="13">(D16-D29)/SQRT(25*D$30)</f>
        <v>0.1709313418494737</v>
      </c>
      <c r="E50" s="17">
        <f t="shared" si="13"/>
        <v>3.540469362386519E-2</v>
      </c>
      <c r="F50" s="17">
        <f t="shared" si="13"/>
        <v>0.22883793969083965</v>
      </c>
      <c r="G50" s="17">
        <f t="shared" si="13"/>
        <v>0.21828386469660105</v>
      </c>
      <c r="H50" s="30"/>
      <c r="J50" s="4">
        <f t="array" ref="J50:N54">MINVERSE(J39:N43)</f>
        <v>2.3129061629858576</v>
      </c>
      <c r="K50" s="4">
        <v>1.5174481731880043</v>
      </c>
      <c r="L50" s="4">
        <v>9.375E-2</v>
      </c>
      <c r="M50" s="4">
        <v>0.5</v>
      </c>
      <c r="N50" s="4">
        <v>-2.5</v>
      </c>
    </row>
    <row r="51" spans="1:16" ht="15.6" thickTop="1" thickBot="1" x14ac:dyDescent="0.35">
      <c r="A51" s="22" t="s">
        <v>16</v>
      </c>
      <c r="B51" s="23"/>
      <c r="C51" s="17">
        <f>(C17-C29)/SQRT(25*C$30)</f>
        <v>0.12732931997534391</v>
      </c>
      <c r="D51" s="17">
        <f>(D17-D29)/SQRT(25*D$30)</f>
        <v>8.1438492713623606E-2</v>
      </c>
      <c r="E51" s="17">
        <f t="shared" ref="E51:G51" si="14">(E17-E29)/SQRT(25*E$30)</f>
        <v>0.12975730353518106</v>
      </c>
      <c r="F51" s="17">
        <f t="shared" si="14"/>
        <v>-4.0124685172204431E-2</v>
      </c>
      <c r="G51" s="17">
        <f t="shared" si="14"/>
        <v>-2.8913982417726955E-2</v>
      </c>
      <c r="H51" s="30"/>
      <c r="J51" s="4">
        <v>1.5174481731880041</v>
      </c>
      <c r="K51" s="4">
        <v>4.1878601911020263</v>
      </c>
      <c r="L51" s="4">
        <v>1.3621468254143145</v>
      </c>
      <c r="M51" s="4">
        <v>0.27242936508286292</v>
      </c>
      <c r="N51" s="4">
        <v>-5.9934460318229847</v>
      </c>
    </row>
    <row r="52" spans="1:16" ht="15.6" thickTop="1" thickBot="1" x14ac:dyDescent="0.35">
      <c r="A52" s="22" t="s">
        <v>17</v>
      </c>
      <c r="B52" s="23"/>
      <c r="C52" s="17">
        <f>(C18-C29)/SQRT(25*C$30)</f>
        <v>-8.9121113094346407E-2</v>
      </c>
      <c r="D52" s="17">
        <f t="shared" ref="D52:G52" si="15">(D18-D29)/SQRT(25*D$30)</f>
        <v>-7.5173993274114087E-2</v>
      </c>
      <c r="E52" s="17">
        <f t="shared" si="15"/>
        <v>-0.11196509709476149</v>
      </c>
      <c r="F52" s="17">
        <f t="shared" si="15"/>
        <v>-0.12689316912582729</v>
      </c>
      <c r="G52" s="17">
        <f t="shared" si="15"/>
        <v>-0.12739720879560737</v>
      </c>
      <c r="H52" s="30"/>
      <c r="J52" s="4">
        <v>0.11154075029668781</v>
      </c>
      <c r="K52" s="4">
        <v>1.376255879623236</v>
      </c>
      <c r="L52" s="4">
        <v>-17973610576441.02</v>
      </c>
      <c r="M52" s="4">
        <v>-246262214986694.63</v>
      </c>
      <c r="N52" s="4">
        <v>261084291119012.31</v>
      </c>
    </row>
    <row r="53" spans="1:16" ht="15.6" thickTop="1" thickBot="1" x14ac:dyDescent="0.35">
      <c r="A53" s="22" t="s">
        <v>18</v>
      </c>
      <c r="B53" s="23"/>
      <c r="C53" s="17">
        <f>(C19-C29)/SQRT(25*C$30)</f>
        <v>-9.6179279390097183E-2</v>
      </c>
      <c r="D53" s="17">
        <f t="shared" ref="D53:G53" si="16">(D19-D29)/SQRT(25*D$30)</f>
        <v>-7.5173993274114087E-2</v>
      </c>
      <c r="E53" s="17">
        <f t="shared" si="16"/>
        <v>-0.12005246365858856</v>
      </c>
      <c r="F53" s="17">
        <f t="shared" si="16"/>
        <v>-0.11941651971485752</v>
      </c>
      <c r="G53" s="17">
        <f t="shared" si="16"/>
        <v>-0.12090176986993059</v>
      </c>
      <c r="H53" s="30"/>
      <c r="J53" s="4">
        <v>-6.7382133138234129E-2</v>
      </c>
      <c r="K53" s="4">
        <v>0.41446671576870725</v>
      </c>
      <c r="L53" s="4">
        <v>-246262214986694.72</v>
      </c>
      <c r="M53" s="4">
        <v>-3374117752925553</v>
      </c>
      <c r="N53" s="4">
        <v>3577199781632171.5</v>
      </c>
    </row>
    <row r="54" spans="1:16" ht="15.6" thickTop="1" thickBot="1" x14ac:dyDescent="0.35">
      <c r="A54" s="22" t="s">
        <v>19</v>
      </c>
      <c r="B54" s="23"/>
      <c r="C54" s="17">
        <f>(C20-C29)/SQRT(25*C$30)</f>
        <v>-0.1691136644461885</v>
      </c>
      <c r="D54" s="17">
        <f t="shared" ref="D54:G54" si="17">(D20-D29)/SQRT(25*D$30)</f>
        <v>-8.0543564222265093E-3</v>
      </c>
      <c r="E54" s="17">
        <f t="shared" si="17"/>
        <v>-0.10837071195528279</v>
      </c>
      <c r="F54" s="17">
        <f t="shared" si="17"/>
        <v>-0.15391404243564785</v>
      </c>
      <c r="G54" s="17">
        <f t="shared" si="17"/>
        <v>-0.15263662862109431</v>
      </c>
      <c r="H54" s="30"/>
      <c r="J54" s="4">
        <v>-2.736842105263158</v>
      </c>
      <c r="K54" s="4">
        <v>-5.8947368421052628</v>
      </c>
      <c r="L54" s="4">
        <v>261084291119012.84</v>
      </c>
      <c r="M54" s="4">
        <v>3577199781632171</v>
      </c>
      <c r="N54" s="4">
        <v>-3792504949364628</v>
      </c>
    </row>
    <row r="55" spans="1:16" ht="15.6" thickTop="1" thickBot="1" x14ac:dyDescent="0.35">
      <c r="A55" s="22" t="s">
        <v>20</v>
      </c>
      <c r="B55" s="23"/>
      <c r="C55" s="17">
        <f>(C21-C29)/SQRT(25*C$30)</f>
        <v>0.52023391043880352</v>
      </c>
      <c r="D55" s="17">
        <f t="shared" ref="D55:G55" si="18">(D21-D29)/SQRT(25*D$30)</f>
        <v>0.26042419098532382</v>
      </c>
      <c r="E55" s="17">
        <f t="shared" si="18"/>
        <v>0.24477762799849942</v>
      </c>
      <c r="F55" s="17">
        <f t="shared" si="18"/>
        <v>0.36905790846850078</v>
      </c>
      <c r="G55" s="17">
        <f t="shared" si="18"/>
        <v>0.36495706177069304</v>
      </c>
      <c r="H55" s="30"/>
    </row>
    <row r="56" spans="1:16" ht="15.6" thickTop="1" thickBot="1" x14ac:dyDescent="0.35">
      <c r="A56" s="22" t="s">
        <v>21</v>
      </c>
      <c r="B56" s="23"/>
      <c r="C56" s="17">
        <f>(C22-C29)/SQRT(25*C$30)</f>
        <v>-9.6179279390097183E-2</v>
      </c>
      <c r="D56" s="17">
        <f>(D22-D29)/SQRT(25*D$30)</f>
        <v>-0.14229363012600169</v>
      </c>
      <c r="E56" s="17">
        <f>(E22-E29)/SQRT(25*E$30)</f>
        <v>-0.13802438935598205</v>
      </c>
      <c r="F56" s="17">
        <f t="shared" ref="F56:G56" si="19">(F22-F29)/SQRT(25*F$30)</f>
        <v>-0.12676199983791553</v>
      </c>
      <c r="G56" s="17">
        <f t="shared" si="19"/>
        <v>-0.12906746451935283</v>
      </c>
      <c r="H56" s="30"/>
    </row>
    <row r="57" spans="1:16" ht="15.6" thickTop="1" thickBot="1" x14ac:dyDescent="0.35">
      <c r="A57" s="22" t="s">
        <v>22</v>
      </c>
      <c r="B57" s="23"/>
      <c r="C57" s="17">
        <f>(C23-C29)/SQRT(25*C$30)</f>
        <v>-6.324117000992692E-2</v>
      </c>
      <c r="D57" s="17">
        <f>(D23-D29)/SQRT(25*D$30)</f>
        <v>-0.14229363012600169</v>
      </c>
      <c r="E57" s="17">
        <f t="shared" ref="E57:G57" si="20">(E23-E29)/SQRT(25*E$30)</f>
        <v>-8.5905804833540919E-2</v>
      </c>
      <c r="F57" s="17">
        <f t="shared" si="20"/>
        <v>-9.3117077488551567E-2</v>
      </c>
      <c r="G57" s="17">
        <f t="shared" si="20"/>
        <v>-9.3744649028291452E-2</v>
      </c>
      <c r="H57" s="30"/>
      <c r="J57" s="21" t="s">
        <v>46</v>
      </c>
      <c r="K57" s="21"/>
      <c r="L57" s="21"/>
      <c r="M57" s="21"/>
      <c r="N57" s="21"/>
    </row>
    <row r="58" spans="1:16" ht="15.6" thickTop="1" thickBot="1" x14ac:dyDescent="0.35">
      <c r="A58" s="22" t="s">
        <v>23</v>
      </c>
      <c r="B58" s="23"/>
      <c r="C58" s="17">
        <f>(C24-C29)/SQRT(25*C$30)</f>
        <v>0.14379837466542905</v>
      </c>
      <c r="D58" s="17">
        <f>(D24-D29)/SQRT(25*D$30)</f>
        <v>-9.7547205558076625E-2</v>
      </c>
      <c r="E58" s="17">
        <f t="shared" ref="E58:G58" si="21">(E24-E29)/SQRT(25*E$30)</f>
        <v>-8.5007208548671234E-2</v>
      </c>
      <c r="F58" s="17">
        <f t="shared" si="21"/>
        <v>-7.8754040462214903E-2</v>
      </c>
      <c r="G58" s="17">
        <f t="shared" si="21"/>
        <v>-8.0135157945921048E-2</v>
      </c>
      <c r="H58" s="30"/>
      <c r="J58" s="4">
        <f>(J50-1)*(25-5)/(5-1)</f>
        <v>6.564530814929288</v>
      </c>
      <c r="K58" s="4">
        <f>(K50-1)*(25-5)/(5-1)</f>
        <v>2.5872408659400215</v>
      </c>
      <c r="L58" s="4">
        <f t="shared" ref="L58:N58" si="22">(L50-1)*(25-5)/(5-1)</f>
        <v>-4.53125</v>
      </c>
      <c r="M58" s="4">
        <f t="shared" si="22"/>
        <v>-2.5</v>
      </c>
      <c r="N58" s="4">
        <f t="shared" si="22"/>
        <v>-17.5</v>
      </c>
      <c r="P58" s="16" t="s">
        <v>47</v>
      </c>
    </row>
    <row r="59" spans="1:16" ht="15.6" thickTop="1" thickBot="1" x14ac:dyDescent="0.35">
      <c r="A59" s="22" t="s">
        <v>24</v>
      </c>
      <c r="B59" s="23"/>
      <c r="C59" s="17">
        <f>(C25-C29)/SQRT(25*C$30)</f>
        <v>-0.26557527048811569</v>
      </c>
      <c r="D59" s="17">
        <f t="shared" ref="D59:G59" si="23">(D25-D29)/SQRT(25*D$30)</f>
        <v>-0.11992041784203915</v>
      </c>
      <c r="E59" s="17">
        <f t="shared" si="23"/>
        <v>-0.25574050267390946</v>
      </c>
      <c r="F59" s="17">
        <f t="shared" si="23"/>
        <v>-0.20126615537178974</v>
      </c>
      <c r="G59" s="17">
        <f t="shared" si="23"/>
        <v>-0.20744576088918606</v>
      </c>
      <c r="H59" s="30"/>
      <c r="J59" s="4">
        <f t="shared" ref="J59:N59" si="24">(J51-1)*(25-5)/(5-1)</f>
        <v>2.5872408659400206</v>
      </c>
      <c r="K59" s="4">
        <f t="shared" si="24"/>
        <v>15.939300955510131</v>
      </c>
      <c r="L59" s="4">
        <f t="shared" si="24"/>
        <v>1.8107341270715727</v>
      </c>
      <c r="M59" s="4">
        <f t="shared" si="24"/>
        <v>-3.6378531745856857</v>
      </c>
      <c r="N59" s="4">
        <f t="shared" si="24"/>
        <v>-34.967230159114926</v>
      </c>
      <c r="P59" s="16">
        <f>FINV(0.05,(5-1),(25-5))</f>
        <v>2.8660814020156589</v>
      </c>
    </row>
    <row r="60" spans="1:16" ht="15.6" thickTop="1" thickBot="1" x14ac:dyDescent="0.35">
      <c r="A60" s="22" t="s">
        <v>25</v>
      </c>
      <c r="B60" s="23"/>
      <c r="C60" s="17">
        <f>(C26-C29)/SQRT(25*C$30)</f>
        <v>-8.2062946798595646E-2</v>
      </c>
      <c r="D60" s="17">
        <f t="shared" ref="D60:G60" si="25">(D26-D29)/SQRT(25*D$30)</f>
        <v>-9.7547205558076625E-2</v>
      </c>
      <c r="E60" s="17">
        <f t="shared" si="25"/>
        <v>-0.13083561907702465</v>
      </c>
      <c r="F60" s="17">
        <f t="shared" si="25"/>
        <v>-0.14532245407742819</v>
      </c>
      <c r="G60" s="17">
        <f t="shared" si="25"/>
        <v>-0.14607932837231585</v>
      </c>
      <c r="H60" s="30"/>
      <c r="J60" s="4">
        <f t="shared" ref="J60:N60" si="26">(J52-1)*(25-5)/(5-1)</f>
        <v>-4.4422962485165609</v>
      </c>
      <c r="K60" s="4">
        <f t="shared" si="26"/>
        <v>1.8812793981161802</v>
      </c>
      <c r="L60" s="4">
        <f t="shared" si="26"/>
        <v>-89868052882210.094</v>
      </c>
      <c r="M60" s="4">
        <f t="shared" si="26"/>
        <v>-1231311074933478</v>
      </c>
      <c r="N60" s="4">
        <f t="shared" si="26"/>
        <v>1305421455595056.5</v>
      </c>
    </row>
    <row r="61" spans="1:16" ht="15.6" thickTop="1" thickBot="1" x14ac:dyDescent="0.35">
      <c r="A61" s="22" t="s">
        <v>26</v>
      </c>
      <c r="B61" s="23"/>
      <c r="C61" s="17">
        <f>(C27-C29)/SQRT(25*C$30)</f>
        <v>-0.19028816333344081</v>
      </c>
      <c r="D61" s="17">
        <f t="shared" ref="D61:G61" si="27">(D27-D29)/SQRT(25*D$30)</f>
        <v>0.66314201209664936</v>
      </c>
      <c r="E61" s="17">
        <f t="shared" si="27"/>
        <v>0.32385410106703083</v>
      </c>
      <c r="F61" s="17">
        <f t="shared" si="27"/>
        <v>0.40827752555411412</v>
      </c>
      <c r="G61" s="17">
        <f t="shared" si="27"/>
        <v>0.4073939294184481</v>
      </c>
      <c r="H61" s="31"/>
      <c r="J61" s="4">
        <f t="shared" ref="J61:M61" si="28">(J53-1)*(25-5)/(5-1)</f>
        <v>-5.3369106656911702</v>
      </c>
      <c r="K61" s="4">
        <f t="shared" si="28"/>
        <v>-2.9276664211564638</v>
      </c>
      <c r="L61" s="4">
        <f>(L53-1)*(25-5)/(5-1)</f>
        <v>-1231311074933478.5</v>
      </c>
      <c r="M61" s="4">
        <f t="shared" si="28"/>
        <v>-1.687058876462777E+16</v>
      </c>
      <c r="N61" s="4">
        <f>(N53-1)*(25-5)/(5-1)</f>
        <v>1.7885998908160852E+16</v>
      </c>
    </row>
    <row r="62" spans="1:16" ht="15" thickTop="1" x14ac:dyDescent="0.3">
      <c r="J62" s="4">
        <f t="shared" ref="J62:N62" si="29">(J54-1)*(25-5)/(5-1)</f>
        <v>-18.684210526315791</v>
      </c>
      <c r="K62" s="4">
        <f t="shared" si="29"/>
        <v>-34.473684210526315</v>
      </c>
      <c r="L62" s="4">
        <f t="shared" si="29"/>
        <v>1305421455595059.3</v>
      </c>
      <c r="M62" s="4">
        <f t="shared" si="29"/>
        <v>1.788599890816085E+16</v>
      </c>
      <c r="N62" s="4">
        <f t="shared" si="29"/>
        <v>-1.8962524746823144E+16</v>
      </c>
    </row>
    <row r="66" spans="10:16" x14ac:dyDescent="0.3">
      <c r="J66" s="21" t="s">
        <v>48</v>
      </c>
      <c r="K66" s="21"/>
      <c r="L66" s="21"/>
      <c r="M66" s="21"/>
      <c r="N66" s="21"/>
    </row>
    <row r="67" spans="10:16" x14ac:dyDescent="0.3">
      <c r="J67" s="4">
        <f>-J50/SQRT($J$50*J50)</f>
        <v>-1</v>
      </c>
      <c r="K67" s="4">
        <f>-K50/SQRT($J$50*K51)</f>
        <v>-0.48757201785363069</v>
      </c>
      <c r="L67" s="4" t="e">
        <f>-L50/SQRT($J$50*L52)</f>
        <v>#NUM!</v>
      </c>
      <c r="M67" s="4" t="e">
        <f>-M50/SQRT($J$50*M53)</f>
        <v>#NUM!</v>
      </c>
      <c r="N67" s="4" t="e">
        <f>-N50/SQRT($J$50*N54)</f>
        <v>#NUM!</v>
      </c>
    </row>
    <row r="68" spans="10:16" x14ac:dyDescent="0.3">
      <c r="K68" s="4">
        <f>-K51/SQRT($K$51*K51)</f>
        <v>-1</v>
      </c>
      <c r="L68" s="4" t="e">
        <f>-L51/SQRT($K$51*L52)</f>
        <v>#NUM!</v>
      </c>
      <c r="M68" s="4" t="e">
        <f>-M51/SQRT($K$51*M53)</f>
        <v>#NUM!</v>
      </c>
      <c r="N68" s="4" t="e">
        <f>-N51/SQRT($K$51*N54)</f>
        <v>#NUM!</v>
      </c>
    </row>
    <row r="69" spans="10:16" x14ac:dyDescent="0.3">
      <c r="L69" s="4">
        <f>-L52/SQRT($L$52*L52)</f>
        <v>1</v>
      </c>
      <c r="M69" s="4">
        <f>-M52/SQRT($L$52*M53)</f>
        <v>1.0000000000001061</v>
      </c>
      <c r="N69" s="4">
        <f>-N52/SQRT($L$52*N54)</f>
        <v>-1.0000000000000893</v>
      </c>
    </row>
    <row r="70" spans="10:16" x14ac:dyDescent="0.3">
      <c r="M70" s="4">
        <f>-M53/SQRT($M$53*M53)</f>
        <v>1</v>
      </c>
      <c r="N70" s="4">
        <f>-N53/SQRT($M$53*N54)</f>
        <v>-1.0000000000000016</v>
      </c>
    </row>
    <row r="71" spans="10:16" x14ac:dyDescent="0.3">
      <c r="N71" s="4">
        <f>-N54/SQRT($N$54*N54)</f>
        <v>1</v>
      </c>
    </row>
    <row r="74" spans="10:16" x14ac:dyDescent="0.3">
      <c r="K74" s="21" t="s">
        <v>49</v>
      </c>
      <c r="L74" s="21"/>
      <c r="M74" s="21"/>
      <c r="N74" s="21"/>
    </row>
    <row r="75" spans="10:16" x14ac:dyDescent="0.3">
      <c r="K75" s="4">
        <f>K67*SQRT(25-5)/SQRT(1-K67^2)</f>
        <v>-2.4974589130655294</v>
      </c>
      <c r="L75" s="4" t="e">
        <f>L67*SQRT(25-5)/SQRT(1-L67^2)</f>
        <v>#NUM!</v>
      </c>
      <c r="M75" s="4" t="e">
        <f>M67*SQRT(25-5)/SQRT(1-M67^2)</f>
        <v>#NUM!</v>
      </c>
      <c r="N75" s="4" t="e">
        <f>N67*SQRT(25-5)/SQRT(1-N67^2)</f>
        <v>#NUM!</v>
      </c>
      <c r="P75" s="16" t="s">
        <v>50</v>
      </c>
    </row>
    <row r="76" spans="10:16" x14ac:dyDescent="0.3">
      <c r="L76" s="4" t="e">
        <f>L68*SQRT(25-5)/SQRT(1-L68^2)</f>
        <v>#NUM!</v>
      </c>
      <c r="M76" s="4" t="e">
        <f>M68*SQRT(25-5)/SQRT(1-M68^2)</f>
        <v>#NUM!</v>
      </c>
      <c r="N76" s="4" t="e">
        <f>N68*SQRT(25-5)/SQRT(1-N68^2)</f>
        <v>#NUM!</v>
      </c>
      <c r="P76" s="16">
        <f>_xlfn.T.INV.2T(0.05,25-5)</f>
        <v>2.0859634472658648</v>
      </c>
    </row>
    <row r="77" spans="10:16" x14ac:dyDescent="0.3">
      <c r="M77" s="4" t="e">
        <f>M69*SQRT(25-5)/SQRT(1-M69^2)</f>
        <v>#NUM!</v>
      </c>
      <c r="N77" s="4" t="e">
        <f>N69*SQRT(25-5)/SQRT(1-N69^2)</f>
        <v>#NUM!</v>
      </c>
    </row>
    <row r="78" spans="10:16" x14ac:dyDescent="0.3">
      <c r="N78" s="4" t="e">
        <f>N70*SQRT(25-5)/SQRT(1-N70^2)</f>
        <v>#NUM!</v>
      </c>
    </row>
  </sheetData>
  <mergeCells count="61">
    <mergeCell ref="A27:B27"/>
    <mergeCell ref="A26:B26"/>
    <mergeCell ref="J38:N38"/>
    <mergeCell ref="H37:H61"/>
    <mergeCell ref="A57:B57"/>
    <mergeCell ref="A58:B58"/>
    <mergeCell ref="A59:B59"/>
    <mergeCell ref="A60:B60"/>
    <mergeCell ref="J49:N49"/>
    <mergeCell ref="A37:B37"/>
    <mergeCell ref="A38:B38"/>
    <mergeCell ref="A39:B39"/>
    <mergeCell ref="A40:B40"/>
    <mergeCell ref="A41:B41"/>
    <mergeCell ref="A47:B47"/>
    <mergeCell ref="A48:B48"/>
    <mergeCell ref="A45:B45"/>
    <mergeCell ref="A46:B46"/>
    <mergeCell ref="A44:B44"/>
    <mergeCell ref="A29:B29"/>
    <mergeCell ref="A30:B30"/>
    <mergeCell ref="A42:B42"/>
    <mergeCell ref="A43:B43"/>
    <mergeCell ref="I1:N1"/>
    <mergeCell ref="A6:B6"/>
    <mergeCell ref="A7:B7"/>
    <mergeCell ref="A8:B8"/>
    <mergeCell ref="A1:B2"/>
    <mergeCell ref="C1:G1"/>
    <mergeCell ref="A3:B3"/>
    <mergeCell ref="A4:B4"/>
    <mergeCell ref="A5:B5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4:B24"/>
    <mergeCell ref="A25:B25"/>
    <mergeCell ref="A21:B21"/>
    <mergeCell ref="A20:B20"/>
    <mergeCell ref="A22:B22"/>
    <mergeCell ref="A23:B23"/>
    <mergeCell ref="K74:N74"/>
    <mergeCell ref="A49:B49"/>
    <mergeCell ref="J57:N57"/>
    <mergeCell ref="A50:B50"/>
    <mergeCell ref="A61:B61"/>
    <mergeCell ref="A52:B52"/>
    <mergeCell ref="A53:B53"/>
    <mergeCell ref="A54:B54"/>
    <mergeCell ref="A55:B55"/>
    <mergeCell ref="A56:B56"/>
    <mergeCell ref="A51:B51"/>
    <mergeCell ref="J66:N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2018-10-15T13:58:27Z</dcterms:modified>
</cp:coreProperties>
</file>