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2" sheetId="4" r:id="rId1"/>
    <sheet name="Лист3" sheetId="5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P57" i="1" l="1"/>
  <c r="P45" i="1"/>
  <c r="P73" i="1" l="1"/>
  <c r="E30" i="1" l="1"/>
  <c r="G29" i="1" l="1"/>
  <c r="F29" i="1"/>
  <c r="E29" i="1"/>
  <c r="C29" i="1"/>
  <c r="C30" i="1"/>
  <c r="G30" i="1"/>
  <c r="F30" i="1"/>
  <c r="D30" i="1"/>
  <c r="D42" i="1" l="1"/>
  <c r="D37" i="1"/>
  <c r="D61" i="1"/>
  <c r="D59" i="1"/>
  <c r="D57" i="1"/>
  <c r="D55" i="1"/>
  <c r="D53" i="1"/>
  <c r="D51" i="1"/>
  <c r="D49" i="1"/>
  <c r="D47" i="1"/>
  <c r="D45" i="1"/>
  <c r="D43" i="1"/>
  <c r="E40" i="1"/>
  <c r="D40" i="1"/>
  <c r="D38" i="1"/>
  <c r="D41" i="1"/>
  <c r="D60" i="1"/>
  <c r="D58" i="1"/>
  <c r="D56" i="1"/>
  <c r="D54" i="1"/>
  <c r="D52" i="1"/>
  <c r="D50" i="1"/>
  <c r="D48" i="1"/>
  <c r="D46" i="1"/>
  <c r="D44" i="1"/>
  <c r="D39" i="1"/>
  <c r="C37" i="1"/>
  <c r="J38" i="1" s="1" a="1"/>
  <c r="N38" i="1" s="1"/>
  <c r="C45" i="1"/>
  <c r="C44" i="1"/>
  <c r="C53" i="1"/>
  <c r="C59" i="1"/>
  <c r="C51" i="1"/>
  <c r="C43" i="1"/>
  <c r="C58" i="1"/>
  <c r="C50" i="1"/>
  <c r="C42" i="1"/>
  <c r="C55" i="1"/>
  <c r="C39" i="1"/>
  <c r="C54" i="1"/>
  <c r="C38" i="1"/>
  <c r="C61" i="1"/>
  <c r="C60" i="1"/>
  <c r="C57" i="1"/>
  <c r="C49" i="1"/>
  <c r="C41" i="1"/>
  <c r="C56" i="1"/>
  <c r="C48" i="1"/>
  <c r="C40" i="1"/>
  <c r="C47" i="1"/>
  <c r="C46" i="1"/>
  <c r="C52" i="1"/>
  <c r="E61" i="1"/>
  <c r="E59" i="1"/>
  <c r="E57" i="1"/>
  <c r="E55" i="1"/>
  <c r="E53" i="1"/>
  <c r="E51" i="1"/>
  <c r="E49" i="1"/>
  <c r="E47" i="1"/>
  <c r="E43" i="1"/>
  <c r="F40" i="1"/>
  <c r="E38" i="1"/>
  <c r="E60" i="1"/>
  <c r="E58" i="1"/>
  <c r="E56" i="1"/>
  <c r="E54" i="1"/>
  <c r="E52" i="1"/>
  <c r="E50" i="1"/>
  <c r="E48" i="1"/>
  <c r="E46" i="1"/>
  <c r="E44" i="1"/>
  <c r="E42" i="1"/>
  <c r="E39" i="1"/>
  <c r="E41" i="1"/>
  <c r="E37" i="1"/>
  <c r="E45" i="1"/>
  <c r="G40" i="1"/>
  <c r="F38" i="1"/>
  <c r="F58" i="1"/>
  <c r="F60" i="1"/>
  <c r="F56" i="1"/>
  <c r="F54" i="1"/>
  <c r="F52" i="1"/>
  <c r="F50" i="1"/>
  <c r="F48" i="1"/>
  <c r="F46" i="1"/>
  <c r="F44" i="1"/>
  <c r="F61" i="1"/>
  <c r="F57" i="1"/>
  <c r="F53" i="1"/>
  <c r="F51" i="1"/>
  <c r="F47" i="1"/>
  <c r="F43" i="1"/>
  <c r="F42" i="1"/>
  <c r="F41" i="1"/>
  <c r="F39" i="1"/>
  <c r="F37" i="1"/>
  <c r="F59" i="1"/>
  <c r="F55" i="1"/>
  <c r="F49" i="1"/>
  <c r="F45" i="1"/>
  <c r="G55" i="1"/>
  <c r="G50" i="1"/>
  <c r="G48" i="1"/>
  <c r="G60" i="1"/>
  <c r="G56" i="1"/>
  <c r="G46" i="1"/>
  <c r="G58" i="1"/>
  <c r="G42" i="1"/>
  <c r="G52" i="1"/>
  <c r="G41" i="1"/>
  <c r="G39" i="1"/>
  <c r="G37" i="1"/>
  <c r="G61" i="1"/>
  <c r="G59" i="1"/>
  <c r="G57" i="1"/>
  <c r="G53" i="1"/>
  <c r="G51" i="1"/>
  <c r="G49" i="1"/>
  <c r="G47" i="1"/>
  <c r="G45" i="1"/>
  <c r="G43" i="1"/>
  <c r="G38" i="1"/>
  <c r="G54" i="1"/>
  <c r="G44" i="1"/>
  <c r="L41" i="1" l="1"/>
  <c r="J39" i="1"/>
  <c r="M42" i="1"/>
  <c r="J41" i="1"/>
  <c r="N39" i="1"/>
  <c r="M39" i="1"/>
  <c r="N40" i="1"/>
  <c r="L38" i="1"/>
  <c r="L40" i="1"/>
  <c r="N41" i="1"/>
  <c r="J42" i="1"/>
  <c r="J40" i="1"/>
  <c r="J38" i="1"/>
  <c r="J45" i="1" s="1"/>
  <c r="N45" i="1" s="1"/>
  <c r="K39" i="1"/>
  <c r="N42" i="1"/>
  <c r="K38" i="1"/>
  <c r="L42" i="1"/>
  <c r="K41" i="1"/>
  <c r="M38" i="1"/>
  <c r="M40" i="1"/>
  <c r="M41" i="1"/>
  <c r="K42" i="1"/>
  <c r="K40" i="1"/>
  <c r="L39" i="1"/>
  <c r="J49" i="1" l="1" a="1"/>
  <c r="J49" i="1" s="1"/>
  <c r="J57" i="1" s="1"/>
  <c r="M53" i="1" l="1"/>
  <c r="M61" i="1" s="1"/>
  <c r="K52" i="1"/>
  <c r="K60" i="1" s="1"/>
  <c r="M51" i="1"/>
  <c r="M59" i="1" s="1"/>
  <c r="J52" i="1"/>
  <c r="J60" i="1" s="1"/>
  <c r="L51" i="1"/>
  <c r="L49" i="1"/>
  <c r="L57" i="1" s="1"/>
  <c r="J53" i="1"/>
  <c r="J61" i="1" s="1"/>
  <c r="N50" i="1"/>
  <c r="N58" i="1" s="1"/>
  <c r="N51" i="1"/>
  <c r="N59" i="1" s="1"/>
  <c r="N53" i="1"/>
  <c r="N70" i="1" s="1"/>
  <c r="N52" i="1"/>
  <c r="N60" i="1" s="1"/>
  <c r="K53" i="1"/>
  <c r="K61" i="1" s="1"/>
  <c r="M50" i="1"/>
  <c r="M58" i="1" s="1"/>
  <c r="L52" i="1"/>
  <c r="L60" i="1" s="1"/>
  <c r="N49" i="1"/>
  <c r="L53" i="1"/>
  <c r="L61" i="1" s="1"/>
  <c r="J51" i="1"/>
  <c r="J59" i="1" s="1"/>
  <c r="M52" i="1"/>
  <c r="M69" i="1" s="1"/>
  <c r="J50" i="1"/>
  <c r="J58" i="1" s="1"/>
  <c r="L50" i="1"/>
  <c r="L58" i="1" s="1"/>
  <c r="M49" i="1"/>
  <c r="M57" i="1" s="1"/>
  <c r="K51" i="1"/>
  <c r="K59" i="1" s="1"/>
  <c r="K49" i="1"/>
  <c r="K50" i="1"/>
  <c r="K58" i="1" s="1"/>
  <c r="J66" i="1"/>
  <c r="L66" i="1" l="1"/>
  <c r="L73" i="1" s="1"/>
  <c r="L68" i="1"/>
  <c r="L59" i="1"/>
  <c r="M68" i="1"/>
  <c r="M75" i="1" s="1"/>
  <c r="K66" i="1"/>
  <c r="K73" i="1" s="1"/>
  <c r="N66" i="1"/>
  <c r="N73" i="1" s="1"/>
  <c r="N68" i="1"/>
  <c r="M60" i="1"/>
  <c r="N61" i="1"/>
  <c r="N69" i="1"/>
  <c r="M66" i="1"/>
  <c r="M73" i="1" s="1"/>
  <c r="N67" i="1"/>
  <c r="N74" i="1" s="1"/>
  <c r="K67" i="1"/>
  <c r="M67" i="1"/>
  <c r="M74" i="1" s="1"/>
  <c r="L67" i="1"/>
  <c r="L74" i="1" s="1"/>
  <c r="K57" i="1"/>
  <c r="N57" i="1"/>
  <c r="N75" i="1" l="1"/>
  <c r="N76" i="1"/>
</calcChain>
</file>

<file path=xl/sharedStrings.xml><?xml version="1.0" encoding="utf-8"?>
<sst xmlns="http://schemas.openxmlformats.org/spreadsheetml/2006/main" count="150" uniqueCount="101">
  <si>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</si>
  <si>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</si>
  <si>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</si>
  <si>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</si>
  <si>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</si>
  <si>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</si>
  <si>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</si>
  <si>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</si>
  <si>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</si>
  <si>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</si>
  <si>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</si>
  <si>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</si>
  <si>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</si>
  <si>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</si>
  <si>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</si>
  <si>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</si>
  <si>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</si>
  <si>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</si>
  <si>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</si>
  <si>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</si>
  <si>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</si>
  <si>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</si>
  <si>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</si>
  <si>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</si>
  <si>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</si>
  <si>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</si>
  <si>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</si>
  <si>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</si>
  <si>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</si>
  <si>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</si>
  <si>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</si>
  <si>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</si>
  <si>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</si>
  <si>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</si>
  <si>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</si>
  <si>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</si>
  <si>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</si>
  <si>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</si>
  <si>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</si>
  <si>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</si>
  <si>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</si>
  <si>
    <t>Фактичне значення</t>
  </si>
  <si>
    <t>Знак</t>
  </si>
  <si>
    <t>Табличне значення</t>
  </si>
  <si>
    <t>&gt;</t>
  </si>
  <si>
    <t>Кількість вакансій</t>
  </si>
  <si>
    <t>Прцююче населення</t>
  </si>
  <si>
    <t>Економічна активність</t>
  </si>
  <si>
    <t>Працевлаштування</t>
  </si>
  <si>
    <t>Безробітнє населення</t>
  </si>
  <si>
    <t>Діапазон</t>
  </si>
  <si>
    <t>Сила зв’язку</t>
  </si>
  <si>
    <t>фактори</t>
  </si>
  <si>
    <t>показник</t>
  </si>
  <si>
    <t>0.9 – 1</t>
  </si>
  <si>
    <t>досить висока</t>
  </si>
  <si>
    <t>0.5 – 0.7</t>
  </si>
  <si>
    <t>примітна</t>
  </si>
  <si>
    <t>0.3 – 0.5</t>
  </si>
  <si>
    <t>помірна</t>
  </si>
  <si>
    <t>0.1 – 0.3</t>
  </si>
  <si>
    <t>слабка</t>
  </si>
  <si>
    <t>Працююче населення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</si>
  <si>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</si>
  <si>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</si>
  <si>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</si>
  <si>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</si>
  <si>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</si>
  <si>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</si>
  <si>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</si>
  <si>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</si>
  <si>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</si>
  <si>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</si>
  <si>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</si>
  <si>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</si>
  <si>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</si>
  <si>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</si>
  <si>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</si>
  <si>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</si>
  <si>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</si>
  <si>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</si>
  <si>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</si>
  <si>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</si>
  <si>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</si>
  <si>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</si>
  <si>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</si>
  <si>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</si>
  <si>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</si>
  <si>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</si>
  <si>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</si>
  <si>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</si>
  <si>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</si>
  <si>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</si>
  <si>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</si>
  <si>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</si>
  <si>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</si>
  <si>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Столбец 1</t>
  </si>
  <si>
    <t>Столбец 2</t>
  </si>
  <si>
    <t>Столбец 3</t>
  </si>
  <si>
    <t>Столбец 4</t>
  </si>
  <si>
    <t>Столбец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</si>
</sst>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"/>
    <numFmt numFmtId="166" formatCode="0.000000"/>
    <numFmt numFmtId="167" formatCode="0.0000"/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0" fontId="1" fillId="2" borderId="2" xfId="1" applyBorder="1" applyAlignment="1"/>
    <xf numFmtId="0" fontId="1" fillId="2" borderId="2" xfId="1" applyBorder="1"/>
    <xf numFmtId="0" fontId="1" fillId="3" borderId="1" xfId="1" applyFill="1"/>
    <xf numFmtId="0" fontId="1" fillId="2" borderId="1" xfId="1"/>
    <xf numFmtId="0" fontId="0" fillId="0" borderId="0" xfId="0" applyAlignment="1"/>
    <xf numFmtId="2" fontId="1" fillId="2" borderId="1" xfId="1" applyNumberFormat="1"/>
    <xf numFmtId="165" fontId="1" fillId="2" borderId="1" xfId="1" applyNumberFormat="1"/>
    <xf numFmtId="0" fontId="1" fillId="3" borderId="1" xfId="1" applyFill="1" applyAlignment="1">
      <alignment horizontal="center"/>
    </xf>
    <xf numFmtId="0" fontId="1" fillId="3" borderId="1" xfId="1" applyFill="1" applyAlignment="1"/>
    <xf numFmtId="2" fontId="1" fillId="3" borderId="1" xfId="1" applyNumberFormat="1" applyFill="1"/>
    <xf numFmtId="166" fontId="1" fillId="2" borderId="1" xfId="1" applyNumberFormat="1"/>
    <xf numFmtId="167" fontId="1" fillId="3" borderId="1" xfId="1" applyNumberFormat="1" applyFill="1"/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justify" vertical="center" wrapText="1"/>
    </xf>
    <xf numFmtId="0" fontId="1" fillId="4" borderId="1" xfId="1" applyFill="1" applyAlignment="1">
      <alignment horizontal="justify" vertical="center" wrapText="1"/>
    </xf>
    <xf numFmtId="0" fontId="1" fillId="6" borderId="1" xfId="1" applyFill="1" applyAlignment="1">
      <alignment horizontal="justify" vertical="center" wrapText="1"/>
    </xf>
    <xf numFmtId="0" fontId="1" fillId="7" borderId="1" xfId="1" applyFill="1" applyAlignment="1">
      <alignment horizontal="justify" vertical="center" wrapText="1"/>
    </xf>
    <xf numFmtId="165" fontId="0" fillId="0" borderId="0" xfId="0" applyNumberFormat="1"/>
    <xf numFmtId="2" fontId="1" fillId="2" borderId="1" xfId="1" applyNumberFormat="1" applyAlignment="1">
      <alignment horizontal="left"/>
    </xf>
    <xf numFmtId="164" fontId="1" fillId="3" borderId="1" xfId="1" applyNumberFormat="1" applyFill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Continuous"/>
    </xf>
    <xf numFmtId="168" fontId="1" fillId="3" borderId="1" xfId="1" applyNumberFormat="1" applyFill="1"/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2" fontId="1" fillId="3" borderId="5" xfId="1" applyNumberFormat="1" applyFill="1" applyBorder="1" applyAlignment="1">
      <alignment horizontal="center"/>
    </xf>
    <xf numFmtId="2" fontId="1" fillId="3" borderId="6" xfId="1" applyNumberFormat="1" applyFill="1" applyBorder="1" applyAlignment="1">
      <alignment horizontal="center"/>
    </xf>
    <xf numFmtId="2" fontId="1" fillId="3" borderId="7" xfId="1" applyNumberForma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3" borderId="1" xfId="1" applyFill="1" applyAlignment="1">
      <alignment horizontal="center"/>
    </xf>
    <xf numFmtId="11" fontId="1" fillId="3" borderId="1" xfId="1" applyNumberFormat="1" applyFill="1" applyAlignment="1">
      <alignment horizontal="center"/>
    </xf>
    <xf numFmtId="0" fontId="1" fillId="2" borderId="1" xfId="1" applyAlignment="1">
      <alignment horizontal="center"/>
    </xf>
    <xf numFmtId="0" fontId="1" fillId="3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" fillId="3" borderId="5" xfId="1" applyFill="1" applyBorder="1" applyAlignment="1">
      <alignment horizontal="center" vertical="center" textRotation="90" shrinkToFit="1"/>
    </xf>
    <xf numFmtId="0" fontId="1" fillId="3" borderId="6" xfId="1" applyFill="1" applyBorder="1" applyAlignment="1">
      <alignment horizontal="center" vertical="center" textRotation="90" shrinkToFit="1"/>
    </xf>
    <xf numFmtId="0" fontId="1" fillId="3" borderId="7" xfId="1" applyFill="1" applyBorder="1" applyAlignment="1">
      <alignment horizontal="center" vertical="center" textRotation="90" shrinkToFit="1"/>
    </xf>
    <xf numFmtId="0" fontId="1" fillId="2" borderId="2" xfId="1" applyBorder="1" applyAlignment="1">
      <alignment horizontal="center"/>
    </xf>
    <xf numFmtId="1" fontId="1" fillId="6" borderId="1" xfId="1" applyNumberFormat="1" applyFill="1"/>
    <xf numFmtId="1" fontId="1" fillId="3" borderId="1" xfId="1" applyNumberFormat="1" applyFill="1"/>
    <xf numFmtId="1" fontId="1" fillId="3" borderId="1" xfId="1" applyNumberFormat="1" applyFill="1" applyAlignment="1">
      <alignment horizontal="righ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4"/>
    </sheetView>
  </sheetViews>
  <sheetFormatPr defaultRowHeight="14.4" x14ac:dyDescent="0.3"/>
  <sheetData>
    <row r="1" spans="1:9" x14ac:dyDescent="0.3">
      <c r="A1" t="s">
        <v>68</v>
      </c>
    </row>
    <row r="2" spans="1:9" ht="15" thickBot="1" x14ac:dyDescent="0.35"/>
    <row r="3" spans="1:9" x14ac:dyDescent="0.3">
      <c r="A3" s="24" t="s">
        <v>69</v>
      </c>
      <c r="B3" s="24"/>
    </row>
    <row r="4" spans="1:9" x14ac:dyDescent="0.3">
      <c r="A4" s="21" t="s">
        <v>70</v>
      </c>
      <c r="B4" s="21">
        <v>0.60540355030424375</v>
      </c>
    </row>
    <row r="5" spans="1:9" x14ac:dyDescent="0.3">
      <c r="A5" s="21" t="s">
        <v>71</v>
      </c>
      <c r="B5" s="21">
        <v>0.36651345872098301</v>
      </c>
    </row>
    <row r="6" spans="1:9" x14ac:dyDescent="0.3">
      <c r="A6" s="21" t="s">
        <v>72</v>
      </c>
      <c r="B6" s="21">
        <v>0.23981615046517959</v>
      </c>
    </row>
    <row r="7" spans="1:9" x14ac:dyDescent="0.3">
      <c r="A7" s="21" t="s">
        <v>73</v>
      </c>
      <c r="B7" s="21">
        <v>7489.1117757399716</v>
      </c>
    </row>
    <row r="8" spans="1:9" ht="15" thickBot="1" x14ac:dyDescent="0.35">
      <c r="A8" s="22" t="s">
        <v>74</v>
      </c>
      <c r="B8" s="22">
        <v>25</v>
      </c>
    </row>
    <row r="10" spans="1:9" ht="15" thickBot="1" x14ac:dyDescent="0.35">
      <c r="A10" t="s">
        <v>75</v>
      </c>
    </row>
    <row r="11" spans="1:9" x14ac:dyDescent="0.3">
      <c r="A11" s="23"/>
      <c r="B11" s="23" t="s">
        <v>80</v>
      </c>
      <c r="C11" s="23" t="s">
        <v>81</v>
      </c>
      <c r="D11" s="23" t="s">
        <v>82</v>
      </c>
      <c r="E11" s="23" t="s">
        <v>83</v>
      </c>
      <c r="F11" s="23" t="s">
        <v>84</v>
      </c>
    </row>
    <row r="12" spans="1:9" x14ac:dyDescent="0.3">
      <c r="A12" s="21" t="s">
        <v>76</v>
      </c>
      <c r="B12" s="21">
        <v>4</v>
      </c>
      <c r="C12" s="21">
        <v>648997696.20945764</v>
      </c>
      <c r="D12" s="21">
        <v>162249424.05236441</v>
      </c>
      <c r="E12" s="21">
        <v>2.8928275096499121</v>
      </c>
      <c r="F12" s="21">
        <v>4.8555463341212607E-2</v>
      </c>
    </row>
    <row r="13" spans="1:9" x14ac:dyDescent="0.3">
      <c r="A13" s="21" t="s">
        <v>77</v>
      </c>
      <c r="B13" s="21">
        <v>20</v>
      </c>
      <c r="C13" s="21">
        <v>1121735903.7905424</v>
      </c>
      <c r="D13" s="21">
        <v>56086795.189527117</v>
      </c>
      <c r="E13" s="21"/>
      <c r="F13" s="21"/>
    </row>
    <row r="14" spans="1:9" ht="15" thickBot="1" x14ac:dyDescent="0.35">
      <c r="A14" s="22" t="s">
        <v>78</v>
      </c>
      <c r="B14" s="22">
        <v>24</v>
      </c>
      <c r="C14" s="22">
        <v>1770733600</v>
      </c>
      <c r="D14" s="22"/>
      <c r="E14" s="22"/>
      <c r="F14" s="22"/>
    </row>
    <row r="15" spans="1:9" ht="15" thickBot="1" x14ac:dyDescent="0.35"/>
    <row r="16" spans="1:9" x14ac:dyDescent="0.3">
      <c r="A16" s="23"/>
      <c r="B16" s="23" t="s">
        <v>85</v>
      </c>
      <c r="C16" s="23" t="s">
        <v>73</v>
      </c>
      <c r="D16" s="23" t="s">
        <v>86</v>
      </c>
      <c r="E16" s="23" t="s">
        <v>87</v>
      </c>
      <c r="F16" s="23" t="s">
        <v>88</v>
      </c>
      <c r="G16" s="23" t="s">
        <v>89</v>
      </c>
      <c r="H16" s="23" t="s">
        <v>90</v>
      </c>
      <c r="I16" s="23" t="s">
        <v>91</v>
      </c>
    </row>
    <row r="17" spans="1:9" x14ac:dyDescent="0.3">
      <c r="A17" s="21" t="s">
        <v>79</v>
      </c>
      <c r="B17" s="21">
        <v>10786.346698816866</v>
      </c>
      <c r="C17" s="21">
        <v>3430.3900652841216</v>
      </c>
      <c r="D17" s="21">
        <v>3.1443499116837281</v>
      </c>
      <c r="E17" s="21">
        <v>5.1040197991360971E-3</v>
      </c>
      <c r="F17" s="21">
        <v>3630.678412770224</v>
      </c>
      <c r="G17" s="21">
        <v>17942.014984863508</v>
      </c>
      <c r="H17" s="21">
        <v>3630.678412770224</v>
      </c>
      <c r="I17" s="21">
        <v>17942.014984863508</v>
      </c>
    </row>
    <row r="18" spans="1:9" x14ac:dyDescent="0.3">
      <c r="A18" s="21" t="s">
        <v>92</v>
      </c>
      <c r="B18" s="21">
        <v>-1.7701081983331068</v>
      </c>
      <c r="C18" s="21">
        <v>1.4079692905417027</v>
      </c>
      <c r="D18" s="21">
        <v>-1.2572065386824414</v>
      </c>
      <c r="E18" s="21">
        <v>0.22316260573830815</v>
      </c>
      <c r="F18" s="21">
        <v>-4.7070806732759509</v>
      </c>
      <c r="G18" s="21">
        <v>1.1668642766097372</v>
      </c>
      <c r="H18" s="21">
        <v>-4.7070806732759509</v>
      </c>
      <c r="I18" s="21">
        <v>1.1668642766097372</v>
      </c>
    </row>
    <row r="19" spans="1:9" x14ac:dyDescent="0.3">
      <c r="A19" s="21" t="s">
        <v>93</v>
      </c>
      <c r="B19" s="21">
        <v>25.936507987547252</v>
      </c>
      <c r="C19" s="21">
        <v>77.16600680508293</v>
      </c>
      <c r="D19" s="21">
        <v>0.33611312884261896</v>
      </c>
      <c r="E19" s="21">
        <v>0.74028628050860634</v>
      </c>
      <c r="F19" s="21">
        <v>-135.02896157932472</v>
      </c>
      <c r="G19" s="21">
        <v>186.90197755441923</v>
      </c>
      <c r="H19" s="21">
        <v>-135.02896157932472</v>
      </c>
      <c r="I19" s="21">
        <v>186.90197755441923</v>
      </c>
    </row>
    <row r="20" spans="1:9" x14ac:dyDescent="0.3">
      <c r="A20" s="21" t="s">
        <v>94</v>
      </c>
      <c r="B20" s="21">
        <v>26.029653729752074</v>
      </c>
      <c r="C20" s="21">
        <v>77.167721724854417</v>
      </c>
      <c r="D20" s="21">
        <v>0.33731271505671995</v>
      </c>
      <c r="E20" s="21">
        <v>0.73939550572365054</v>
      </c>
      <c r="F20" s="21">
        <v>-134.93939309707821</v>
      </c>
      <c r="G20" s="21">
        <v>186.99870055658238</v>
      </c>
      <c r="H20" s="21">
        <v>-134.93939309707821</v>
      </c>
      <c r="I20" s="21">
        <v>186.99870055658238</v>
      </c>
    </row>
    <row r="21" spans="1:9" ht="15" thickBot="1" x14ac:dyDescent="0.35">
      <c r="A21" s="22" t="s">
        <v>95</v>
      </c>
      <c r="B21" s="22">
        <v>-26.00537926438496</v>
      </c>
      <c r="C21" s="22">
        <v>77.168038494949968</v>
      </c>
      <c r="D21" s="22">
        <v>-0.33699676409536838</v>
      </c>
      <c r="E21" s="22">
        <v>0.73963008446524969</v>
      </c>
      <c r="F21" s="22">
        <v>-186.97508686205578</v>
      </c>
      <c r="G21" s="22">
        <v>134.96432833328583</v>
      </c>
      <c r="H21" s="22">
        <v>-186.97508686205578</v>
      </c>
      <c r="I21" s="22">
        <v>134.96432833328583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:F6"/>
    </sheetView>
  </sheetViews>
  <sheetFormatPr defaultRowHeight="14.4" x14ac:dyDescent="0.3"/>
  <sheetData>
    <row r="1" spans="1:6" x14ac:dyDescent="0.3">
      <c r="A1" s="23"/>
      <c r="B1" s="23" t="s">
        <v>96</v>
      </c>
      <c r="C1" s="23" t="s">
        <v>97</v>
      </c>
      <c r="D1" s="23" t="s">
        <v>98</v>
      </c>
      <c r="E1" s="23" t="s">
        <v>99</v>
      </c>
      <c r="F1" s="23" t="s">
        <v>100</v>
      </c>
    </row>
    <row r="2" spans="1:6" x14ac:dyDescent="0.3">
      <c r="A2" s="21" t="s">
        <v>96</v>
      </c>
      <c r="B2" s="21">
        <v>1</v>
      </c>
      <c r="C2" s="21"/>
      <c r="D2" s="21"/>
      <c r="E2" s="21"/>
      <c r="F2" s="21"/>
    </row>
    <row r="3" spans="1:6" x14ac:dyDescent="0.3">
      <c r="A3" s="21" t="s">
        <v>97</v>
      </c>
      <c r="B3" s="21">
        <v>0.2488317407782441</v>
      </c>
      <c r="C3" s="21">
        <v>1</v>
      </c>
      <c r="D3" s="21"/>
      <c r="E3" s="21"/>
      <c r="F3" s="21"/>
    </row>
    <row r="4" spans="1:6" x14ac:dyDescent="0.3">
      <c r="A4" s="21" t="s">
        <v>98</v>
      </c>
      <c r="B4" s="21">
        <v>0.66997770744998442</v>
      </c>
      <c r="C4" s="21">
        <v>0.42965576234606745</v>
      </c>
      <c r="D4" s="21">
        <v>1</v>
      </c>
      <c r="E4" s="21"/>
      <c r="F4" s="21"/>
    </row>
    <row r="5" spans="1:6" x14ac:dyDescent="0.3">
      <c r="A5" s="21" t="s">
        <v>99</v>
      </c>
      <c r="B5" s="21">
        <v>0.65962307702703282</v>
      </c>
      <c r="C5" s="21">
        <v>0.78655770567078087</v>
      </c>
      <c r="D5" s="21">
        <v>0.76345417033923257</v>
      </c>
      <c r="E5" s="21">
        <v>1</v>
      </c>
      <c r="F5" s="21"/>
    </row>
    <row r="6" spans="1:6" ht="15" thickBot="1" x14ac:dyDescent="0.35">
      <c r="A6" s="22" t="s">
        <v>100</v>
      </c>
      <c r="B6" s="22">
        <v>0.26765424465762921</v>
      </c>
      <c r="C6" s="22">
        <v>0.65712705347499112</v>
      </c>
      <c r="D6" s="22">
        <v>0.72699222553089282</v>
      </c>
      <c r="E6" s="22">
        <v>0.72604223928775247</v>
      </c>
      <c r="F6" s="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F49" zoomScale="85" zoomScaleNormal="85" workbookViewId="0">
      <selection activeCell="P86" sqref="P86"/>
    </sheetView>
  </sheetViews>
  <sheetFormatPr defaultRowHeight="14.4" x14ac:dyDescent="0.3"/>
  <cols>
    <col min="3" max="3" width="27.6640625" customWidth="1"/>
    <col min="4" max="4" width="28.6640625" customWidth="1"/>
    <col min="5" max="5" width="29" customWidth="1"/>
    <col min="6" max="6" width="28.109375" customWidth="1"/>
    <col min="7" max="7" width="30.109375" customWidth="1"/>
    <col min="8" max="8" width="5.6640625" customWidth="1"/>
    <col min="9" max="9" width="22" customWidth="1"/>
    <col min="10" max="10" width="18.5546875" customWidth="1"/>
    <col min="11" max="11" width="20.109375" customWidth="1"/>
    <col min="12" max="12" width="21.44140625" customWidth="1"/>
    <col min="13" max="13" width="22" customWidth="1"/>
    <col min="14" max="14" width="26.6640625" customWidth="1"/>
    <col min="16" max="16" width="43.109375" customWidth="1"/>
    <col min="17" max="17" width="22.6640625" customWidth="1"/>
    <col min="18" max="18" width="5.33203125" customWidth="1"/>
    <col min="19" max="19" width="19.33203125" customWidth="1"/>
    <col min="23" max="23" width="19.88671875" customWidth="1"/>
  </cols>
  <sheetData>
    <row r="1" spans="1:14" ht="15.6" thickTop="1" thickBot="1" x14ac:dyDescent="0.35">
      <c r="A1" s="32">
        <v>2014</v>
      </c>
      <c r="B1" s="33"/>
      <c r="C1" s="42" t="s">
        <v>1</v>
      </c>
      <c r="D1" s="42"/>
      <c r="E1" s="42"/>
      <c r="F1" s="42"/>
      <c r="G1" s="42"/>
    </row>
    <row r="2" spans="1:14" ht="15.6" thickTop="1" thickBot="1" x14ac:dyDescent="0.35">
      <c r="A2" s="32" t="s">
        <v>0</v>
      </c>
      <c r="B2" s="33"/>
      <c r="C2" s="1" t="s">
        <v>63</v>
      </c>
      <c r="D2" s="2" t="s">
        <v>64</v>
      </c>
      <c r="E2" s="2" t="s">
        <v>65</v>
      </c>
      <c r="F2" s="2" t="s">
        <v>66</v>
      </c>
      <c r="G2" s="2" t="s">
        <v>67</v>
      </c>
    </row>
    <row r="3" spans="1:14" ht="15.6" thickTop="1" thickBot="1" x14ac:dyDescent="0.35">
      <c r="A3" s="32" t="s">
        <v>2</v>
      </c>
      <c r="B3" s="33"/>
      <c r="C3" s="43">
        <v>22700</v>
      </c>
      <c r="D3" s="44">
        <v>800</v>
      </c>
      <c r="E3" s="44">
        <v>76500</v>
      </c>
      <c r="F3" s="44">
        <v>617800</v>
      </c>
      <c r="G3" s="44">
        <v>694300</v>
      </c>
      <c r="I3" s="5"/>
      <c r="J3" s="5"/>
      <c r="K3" s="5"/>
      <c r="L3" s="5"/>
      <c r="M3" s="5"/>
      <c r="N3" s="5"/>
    </row>
    <row r="4" spans="1:14" ht="15.6" thickTop="1" thickBot="1" x14ac:dyDescent="0.35">
      <c r="A4" s="32" t="s">
        <v>3</v>
      </c>
      <c r="B4" s="33"/>
      <c r="C4" s="43">
        <v>10600</v>
      </c>
      <c r="D4" s="44">
        <v>2200</v>
      </c>
      <c r="E4" s="44">
        <v>52100</v>
      </c>
      <c r="F4" s="44">
        <v>361400</v>
      </c>
      <c r="G4" s="44">
        <v>413500</v>
      </c>
    </row>
    <row r="5" spans="1:14" ht="15.6" thickTop="1" thickBot="1" x14ac:dyDescent="0.35">
      <c r="A5" s="32" t="s">
        <v>4</v>
      </c>
      <c r="B5" s="33"/>
      <c r="C5" s="43">
        <v>40600</v>
      </c>
      <c r="D5" s="44">
        <v>4500</v>
      </c>
      <c r="E5" s="44">
        <v>129200</v>
      </c>
      <c r="F5" s="44">
        <v>1346300</v>
      </c>
      <c r="G5" s="44">
        <v>1475500</v>
      </c>
    </row>
    <row r="6" spans="1:14" ht="15.6" thickTop="1" thickBot="1" x14ac:dyDescent="0.35">
      <c r="A6" s="32" t="s">
        <v>5</v>
      </c>
      <c r="B6" s="33"/>
      <c r="C6" s="43">
        <v>21700</v>
      </c>
      <c r="D6" s="44">
        <v>700</v>
      </c>
      <c r="E6" s="44">
        <v>125300</v>
      </c>
      <c r="F6" s="44">
        <v>705700</v>
      </c>
      <c r="G6" s="44">
        <v>831000</v>
      </c>
    </row>
    <row r="7" spans="1:14" ht="15.6" thickTop="1" thickBot="1" x14ac:dyDescent="0.35">
      <c r="A7" s="32" t="s">
        <v>6</v>
      </c>
      <c r="B7" s="33"/>
      <c r="C7" s="43">
        <v>12900</v>
      </c>
      <c r="D7" s="44">
        <v>1900</v>
      </c>
      <c r="E7" s="44">
        <v>62000</v>
      </c>
      <c r="F7" s="44">
        <v>485200</v>
      </c>
      <c r="G7" s="44">
        <v>547200</v>
      </c>
    </row>
    <row r="8" spans="1:14" ht="15.6" thickTop="1" thickBot="1" x14ac:dyDescent="0.35">
      <c r="A8" s="32" t="s">
        <v>7</v>
      </c>
      <c r="B8" s="33"/>
      <c r="C8" s="43">
        <v>6000</v>
      </c>
      <c r="D8" s="44">
        <v>800</v>
      </c>
      <c r="E8" s="44">
        <v>58200</v>
      </c>
      <c r="F8" s="44">
        <v>481100</v>
      </c>
      <c r="G8" s="44">
        <v>539300</v>
      </c>
    </row>
    <row r="9" spans="1:14" ht="15.6" thickTop="1" thickBot="1" x14ac:dyDescent="0.35">
      <c r="A9" s="32" t="s">
        <v>8</v>
      </c>
      <c r="B9" s="33"/>
      <c r="C9" s="43">
        <v>23500</v>
      </c>
      <c r="D9" s="44">
        <v>800</v>
      </c>
      <c r="E9" s="44">
        <v>86200</v>
      </c>
      <c r="F9" s="44">
        <v>694300</v>
      </c>
      <c r="G9" s="44">
        <v>780500</v>
      </c>
    </row>
    <row r="10" spans="1:14" ht="15.6" thickTop="1" thickBot="1" x14ac:dyDescent="0.35">
      <c r="A10" s="32" t="s">
        <v>9</v>
      </c>
      <c r="B10" s="33"/>
      <c r="C10" s="43">
        <v>10300</v>
      </c>
      <c r="D10" s="44">
        <v>1100</v>
      </c>
      <c r="E10" s="44">
        <v>51900</v>
      </c>
      <c r="F10" s="44">
        <v>526400</v>
      </c>
      <c r="G10" s="44">
        <v>578300</v>
      </c>
    </row>
    <row r="11" spans="1:14" ht="15.6" thickTop="1" thickBot="1" x14ac:dyDescent="0.35">
      <c r="A11" s="32" t="s">
        <v>10</v>
      </c>
      <c r="B11" s="33"/>
      <c r="C11" s="43">
        <v>12100</v>
      </c>
      <c r="D11" s="44">
        <v>4700</v>
      </c>
      <c r="E11" s="44">
        <v>51900</v>
      </c>
      <c r="F11" s="44">
        <v>728200</v>
      </c>
      <c r="G11" s="44">
        <v>780100</v>
      </c>
    </row>
    <row r="12" spans="1:14" ht="15.6" thickTop="1" thickBot="1" x14ac:dyDescent="0.35">
      <c r="A12" s="32" t="s">
        <v>11</v>
      </c>
      <c r="B12" s="33"/>
      <c r="C12" s="43">
        <v>15000</v>
      </c>
      <c r="D12" s="44">
        <v>2000</v>
      </c>
      <c r="E12" s="44">
        <v>52600</v>
      </c>
      <c r="F12" s="44">
        <v>363800</v>
      </c>
      <c r="G12" s="44">
        <v>416400</v>
      </c>
      <c r="I12" s="36" t="s">
        <v>27</v>
      </c>
      <c r="J12" s="36"/>
      <c r="K12" s="36"/>
      <c r="L12" s="36"/>
      <c r="M12" s="36"/>
      <c r="N12" s="36"/>
    </row>
    <row r="13" spans="1:14" ht="15.6" thickTop="1" thickBot="1" x14ac:dyDescent="0.35">
      <c r="A13" s="32" t="s">
        <v>12</v>
      </c>
      <c r="B13" s="33"/>
      <c r="C13" s="43">
        <v>8800</v>
      </c>
      <c r="D13" s="44">
        <v>500</v>
      </c>
      <c r="E13" s="44">
        <v>58300</v>
      </c>
      <c r="F13" s="44">
        <v>272400</v>
      </c>
      <c r="G13" s="44">
        <v>330700</v>
      </c>
      <c r="I13" s="8"/>
      <c r="J13" s="9" t="s">
        <v>48</v>
      </c>
      <c r="K13" s="9" t="s">
        <v>45</v>
      </c>
      <c r="L13" s="9" t="s">
        <v>49</v>
      </c>
      <c r="M13" s="9" t="s">
        <v>46</v>
      </c>
      <c r="N13" s="9" t="s">
        <v>47</v>
      </c>
    </row>
    <row r="14" spans="1:14" ht="15.6" thickTop="1" thickBot="1" x14ac:dyDescent="0.35">
      <c r="A14" s="32" t="s">
        <v>13</v>
      </c>
      <c r="B14" s="33"/>
      <c r="C14" s="43">
        <v>16300</v>
      </c>
      <c r="D14" s="44">
        <v>5700</v>
      </c>
      <c r="E14" s="44">
        <v>85800</v>
      </c>
      <c r="F14" s="44">
        <v>1033900</v>
      </c>
      <c r="G14" s="44">
        <v>1119700</v>
      </c>
      <c r="I14" s="9" t="s">
        <v>48</v>
      </c>
      <c r="J14" s="21">
        <v>1</v>
      </c>
      <c r="K14" s="21"/>
      <c r="L14" s="21"/>
      <c r="M14" s="21"/>
      <c r="N14" s="21"/>
    </row>
    <row r="15" spans="1:14" ht="15.6" thickTop="1" thickBot="1" x14ac:dyDescent="0.35">
      <c r="A15" s="32" t="s">
        <v>14</v>
      </c>
      <c r="B15" s="33"/>
      <c r="C15" s="43">
        <v>12200</v>
      </c>
      <c r="D15" s="44">
        <v>1800</v>
      </c>
      <c r="E15" s="44">
        <v>56300</v>
      </c>
      <c r="F15" s="44">
        <v>472700</v>
      </c>
      <c r="G15" s="44">
        <v>529000</v>
      </c>
      <c r="I15" s="9" t="s">
        <v>45</v>
      </c>
      <c r="J15" s="21">
        <v>0.2488317407782441</v>
      </c>
      <c r="K15" s="21">
        <v>1</v>
      </c>
      <c r="L15" s="21"/>
      <c r="M15" s="21"/>
      <c r="N15" s="21"/>
    </row>
    <row r="16" spans="1:14" ht="15.6" thickTop="1" thickBot="1" x14ac:dyDescent="0.35">
      <c r="A16" s="32" t="s">
        <v>15</v>
      </c>
      <c r="B16" s="33"/>
      <c r="C16" s="43">
        <v>15400</v>
      </c>
      <c r="D16" s="44">
        <v>3000</v>
      </c>
      <c r="E16" s="44">
        <v>77200</v>
      </c>
      <c r="F16" s="44">
        <v>961000</v>
      </c>
      <c r="G16" s="44">
        <v>1038200</v>
      </c>
      <c r="I16" s="9" t="s">
        <v>49</v>
      </c>
      <c r="J16" s="21">
        <v>0.66997770744998442</v>
      </c>
      <c r="K16" s="21">
        <v>0.42965576234606745</v>
      </c>
      <c r="L16" s="21">
        <v>1</v>
      </c>
      <c r="M16" s="21"/>
      <c r="N16" s="21"/>
    </row>
    <row r="17" spans="1:14" ht="15.6" thickTop="1" thickBot="1" x14ac:dyDescent="0.35">
      <c r="A17" s="32" t="s">
        <v>16</v>
      </c>
      <c r="B17" s="33"/>
      <c r="C17" s="43">
        <v>21900</v>
      </c>
      <c r="D17" s="44">
        <v>2200</v>
      </c>
      <c r="E17" s="44">
        <v>78300</v>
      </c>
      <c r="F17" s="44">
        <v>562000</v>
      </c>
      <c r="G17" s="44">
        <v>640300</v>
      </c>
      <c r="I17" s="9" t="s">
        <v>46</v>
      </c>
      <c r="J17" s="21">
        <v>0.65962307702703282</v>
      </c>
      <c r="K17" s="21">
        <v>0.78655770567078087</v>
      </c>
      <c r="L17" s="21">
        <v>0.76345417033923257</v>
      </c>
      <c r="M17" s="21">
        <v>1</v>
      </c>
      <c r="N17" s="21"/>
    </row>
    <row r="18" spans="1:14" ht="15.6" thickTop="1" thickBot="1" x14ac:dyDescent="0.35">
      <c r="A18" s="32" t="s">
        <v>17</v>
      </c>
      <c r="B18" s="33"/>
      <c r="C18" s="43">
        <v>13100</v>
      </c>
      <c r="D18" s="44">
        <v>1100</v>
      </c>
      <c r="E18" s="44">
        <v>60100</v>
      </c>
      <c r="F18" s="44">
        <v>416700</v>
      </c>
      <c r="G18" s="44">
        <v>476800</v>
      </c>
      <c r="I18" s="9" t="s">
        <v>47</v>
      </c>
      <c r="J18" s="22">
        <v>0.26765424465762921</v>
      </c>
      <c r="K18" s="22">
        <v>0.65712705347499112</v>
      </c>
      <c r="L18" s="22">
        <v>0.72699222553089282</v>
      </c>
      <c r="M18" s="22">
        <v>0.72604223928775247</v>
      </c>
      <c r="N18" s="22">
        <v>1</v>
      </c>
    </row>
    <row r="19" spans="1:14" ht="15.6" thickTop="1" thickBot="1" x14ac:dyDescent="0.35">
      <c r="A19" s="32" t="s">
        <v>18</v>
      </c>
      <c r="B19" s="33"/>
      <c r="C19" s="43">
        <v>14200</v>
      </c>
      <c r="D19" s="44">
        <v>1300</v>
      </c>
      <c r="E19" s="44">
        <v>48000</v>
      </c>
      <c r="F19" s="44">
        <v>450000</v>
      </c>
      <c r="G19" s="44">
        <v>498000</v>
      </c>
    </row>
    <row r="20" spans="1:14" ht="15.6" thickTop="1" thickBot="1" x14ac:dyDescent="0.35">
      <c r="A20" s="32" t="s">
        <v>19</v>
      </c>
      <c r="B20" s="33"/>
      <c r="C20" s="43">
        <v>9400</v>
      </c>
      <c r="D20" s="44">
        <v>1000</v>
      </c>
      <c r="E20" s="44">
        <v>53900</v>
      </c>
      <c r="F20" s="44">
        <v>387700</v>
      </c>
      <c r="G20" s="44">
        <v>441600</v>
      </c>
    </row>
    <row r="21" spans="1:14" ht="15.6" thickTop="1" thickBot="1" x14ac:dyDescent="0.35">
      <c r="A21" s="32" t="s">
        <v>20</v>
      </c>
      <c r="B21" s="33"/>
      <c r="C21" s="43">
        <v>40100</v>
      </c>
      <c r="D21" s="44">
        <v>3500</v>
      </c>
      <c r="E21" s="44">
        <v>80400</v>
      </c>
      <c r="F21" s="44">
        <v>1204700</v>
      </c>
      <c r="G21" s="44">
        <v>128510</v>
      </c>
    </row>
    <row r="22" spans="1:14" ht="15.6" thickTop="1" thickBot="1" x14ac:dyDescent="0.35">
      <c r="A22" s="32" t="s">
        <v>21</v>
      </c>
      <c r="B22" s="33"/>
      <c r="C22" s="43">
        <v>10200</v>
      </c>
      <c r="D22" s="44">
        <v>500</v>
      </c>
      <c r="E22" s="44">
        <v>55000</v>
      </c>
      <c r="F22" s="44">
        <v>433100</v>
      </c>
      <c r="G22" s="44">
        <v>488100</v>
      </c>
    </row>
    <row r="23" spans="1:14" ht="15.6" thickTop="1" thickBot="1" x14ac:dyDescent="0.35">
      <c r="A23" s="32" t="s">
        <v>22</v>
      </c>
      <c r="B23" s="33"/>
      <c r="C23" s="43">
        <v>13000</v>
      </c>
      <c r="D23" s="44">
        <v>1200</v>
      </c>
      <c r="E23" s="44">
        <v>50200</v>
      </c>
      <c r="F23" s="44">
        <v>495600</v>
      </c>
      <c r="G23" s="44">
        <v>545800</v>
      </c>
      <c r="I23" s="13" t="s">
        <v>50</v>
      </c>
      <c r="J23" s="13" t="s">
        <v>51</v>
      </c>
      <c r="K23" s="13" t="s">
        <v>52</v>
      </c>
      <c r="L23" s="13" t="s">
        <v>53</v>
      </c>
    </row>
    <row r="24" spans="1:14" ht="15.6" thickTop="1" thickBot="1" x14ac:dyDescent="0.35">
      <c r="A24" s="32" t="s">
        <v>23</v>
      </c>
      <c r="B24" s="33"/>
      <c r="C24" s="43">
        <v>20100</v>
      </c>
      <c r="D24" s="44">
        <v>200</v>
      </c>
      <c r="E24" s="44">
        <v>59200</v>
      </c>
      <c r="F24" s="44">
        <v>507400</v>
      </c>
      <c r="G24" s="44">
        <v>566600</v>
      </c>
      <c r="I24" s="13" t="s">
        <v>54</v>
      </c>
      <c r="J24" s="15" t="s">
        <v>55</v>
      </c>
      <c r="K24" s="14"/>
      <c r="L24" s="14"/>
    </row>
    <row r="25" spans="1:14" ht="15.6" thickTop="1" thickBot="1" x14ac:dyDescent="0.35">
      <c r="A25" s="32" t="s">
        <v>24</v>
      </c>
      <c r="B25" s="33"/>
      <c r="C25" s="43">
        <v>5800</v>
      </c>
      <c r="D25" s="45">
        <v>1200</v>
      </c>
      <c r="E25" s="44">
        <v>34800</v>
      </c>
      <c r="F25" s="44">
        <v>331800</v>
      </c>
      <c r="G25" s="44">
        <v>366600</v>
      </c>
      <c r="I25" s="37" t="s">
        <v>56</v>
      </c>
      <c r="J25" s="38" t="s">
        <v>57</v>
      </c>
      <c r="K25" s="9" t="s">
        <v>49</v>
      </c>
      <c r="L25" s="14">
        <v>0.52549999999999997</v>
      </c>
    </row>
    <row r="26" spans="1:14" ht="15.6" thickTop="1" thickBot="1" x14ac:dyDescent="0.35">
      <c r="A26" s="32" t="s">
        <v>25</v>
      </c>
      <c r="B26" s="33"/>
      <c r="C26" s="43">
        <v>12600</v>
      </c>
      <c r="D26" s="44">
        <v>1100</v>
      </c>
      <c r="E26" s="44">
        <v>53500</v>
      </c>
      <c r="F26" s="44">
        <v>404500</v>
      </c>
      <c r="G26" s="44">
        <v>458000</v>
      </c>
      <c r="I26" s="37"/>
      <c r="J26" s="38"/>
      <c r="K26" s="9" t="s">
        <v>46</v>
      </c>
      <c r="L26" s="14">
        <v>0.55779999999999996</v>
      </c>
    </row>
    <row r="27" spans="1:14" ht="15.6" thickTop="1" thickBot="1" x14ac:dyDescent="0.35">
      <c r="A27" s="32" t="s">
        <v>26</v>
      </c>
      <c r="B27" s="33"/>
      <c r="C27" s="43">
        <v>10100</v>
      </c>
      <c r="D27" s="44">
        <v>6600</v>
      </c>
      <c r="E27" s="44">
        <v>100400</v>
      </c>
      <c r="F27" s="44">
        <v>1252200</v>
      </c>
      <c r="G27" s="44">
        <v>1352600</v>
      </c>
      <c r="I27" s="37"/>
      <c r="J27" s="38"/>
      <c r="K27" s="9" t="s">
        <v>47</v>
      </c>
      <c r="L27" s="14">
        <v>0.55920000000000003</v>
      </c>
    </row>
    <row r="28" spans="1:14" ht="15" thickTop="1" x14ac:dyDescent="0.3">
      <c r="I28" s="13" t="s">
        <v>58</v>
      </c>
      <c r="J28" s="16" t="s">
        <v>59</v>
      </c>
      <c r="K28" s="14"/>
      <c r="L28" s="14"/>
    </row>
    <row r="29" spans="1:14" x14ac:dyDescent="0.3">
      <c r="A29" s="36" t="s">
        <v>28</v>
      </c>
      <c r="B29" s="36"/>
      <c r="C29" s="6">
        <f>AVERAGE(C3:C27)</f>
        <v>15944</v>
      </c>
      <c r="D29" s="6">
        <f>AVERAGE(D3:D27)</f>
        <v>2016</v>
      </c>
      <c r="E29" s="6">
        <f>AVERAGE(E3:E27)</f>
        <v>67892</v>
      </c>
      <c r="F29" s="6">
        <f>AVERAGE(F3:F27)</f>
        <v>619836</v>
      </c>
      <c r="G29" s="6">
        <f>AVERAGE(G3:G27)</f>
        <v>641464.4</v>
      </c>
      <c r="I29" s="13" t="s">
        <v>60</v>
      </c>
      <c r="J29" s="17" t="s">
        <v>61</v>
      </c>
      <c r="K29" s="14" t="s">
        <v>45</v>
      </c>
      <c r="L29" s="14">
        <v>0.17829999999999999</v>
      </c>
    </row>
    <row r="30" spans="1:14" x14ac:dyDescent="0.3">
      <c r="A30" s="36" t="s">
        <v>29</v>
      </c>
      <c r="B30" s="36"/>
      <c r="C30" s="6">
        <f>VARP(C3:C27)</f>
        <v>74944064</v>
      </c>
      <c r="D30" s="6">
        <f>VARP(D3:D27)</f>
        <v>2828544</v>
      </c>
      <c r="E30" s="6">
        <f>VARP(E3:E27)</f>
        <v>522056736</v>
      </c>
      <c r="F30" s="6">
        <f>VARP(F3:F27)</f>
        <v>88905491104</v>
      </c>
      <c r="G30" s="6">
        <f>VARP(G3:G27)</f>
        <v>95924547136.639999</v>
      </c>
    </row>
    <row r="31" spans="1:14" x14ac:dyDescent="0.3">
      <c r="A31" s="5"/>
    </row>
    <row r="32" spans="1:14" x14ac:dyDescent="0.3">
      <c r="A32" s="5"/>
      <c r="B32" s="5"/>
    </row>
    <row r="36" spans="1:16" ht="15" thickBot="1" x14ac:dyDescent="0.35">
      <c r="A36" s="5"/>
      <c r="B36" s="5"/>
    </row>
    <row r="37" spans="1:16" ht="15.6" customHeight="1" thickTop="1" thickBot="1" x14ac:dyDescent="0.35">
      <c r="A37" s="32" t="s">
        <v>2</v>
      </c>
      <c r="B37" s="33"/>
      <c r="C37" s="20">
        <f>(C3-C$29)/SQRT(27*C30)</f>
        <v>0.15018935038987111</v>
      </c>
      <c r="D37" s="20">
        <f>(D3-D$29)/SQRT(27*D30)</f>
        <v>-0.13914583888413501</v>
      </c>
      <c r="E37" s="20">
        <f>(E3-E$29)/SQRT(27*E30)</f>
        <v>7.2503926106220168E-2</v>
      </c>
      <c r="F37" s="20">
        <f>(F3-F$29)/SQRT(27*F30)</f>
        <v>-1.3141096331820289E-3</v>
      </c>
      <c r="G37" s="20">
        <f>(G3-G$29)/SQRT(27*G30)</f>
        <v>3.2830680354928851E-2</v>
      </c>
      <c r="H37" s="39" t="s">
        <v>30</v>
      </c>
      <c r="J37" s="34" t="s">
        <v>31</v>
      </c>
      <c r="K37" s="34"/>
      <c r="L37" s="34"/>
      <c r="M37" s="34"/>
      <c r="N37" s="34"/>
    </row>
    <row r="38" spans="1:16" ht="15.6" thickTop="1" thickBot="1" x14ac:dyDescent="0.35">
      <c r="A38" s="32" t="s">
        <v>3</v>
      </c>
      <c r="B38" s="33"/>
      <c r="C38" s="20">
        <f>(C4-C29)/SQRT(27*C$30)</f>
        <v>-0.11879986508044275</v>
      </c>
      <c r="D38" s="20">
        <f>(D4-D29)/SQRT(27*D$30)</f>
        <v>2.1054962462730954E-2</v>
      </c>
      <c r="E38" s="20">
        <f>(E4-E29)/SQRT(27*E$30)</f>
        <v>-0.13301370830267531</v>
      </c>
      <c r="F38" s="20">
        <f t="shared" ref="F38:G38" si="0">(F4-F29)/SQRT(27*F$30)</f>
        <v>-0.16680414398871846</v>
      </c>
      <c r="G38" s="20">
        <f t="shared" si="0"/>
        <v>-0.14165120389856739</v>
      </c>
      <c r="H38" s="40"/>
      <c r="J38" s="10">
        <f t="array" ref="J38:N42">MMULT(TRANSPOSE(C37:G61),C37:G61)</f>
        <v>1.0172059544055168</v>
      </c>
      <c r="K38" s="10">
        <v>0.16021359017664288</v>
      </c>
      <c r="L38" s="10">
        <v>0.569989284157709</v>
      </c>
      <c r="M38" s="10">
        <v>0.64956029222424561</v>
      </c>
      <c r="N38" s="10">
        <v>0.22016328851654082</v>
      </c>
    </row>
    <row r="39" spans="1:16" ht="15.6" thickTop="1" thickBot="1" x14ac:dyDescent="0.35">
      <c r="A39" s="32" t="s">
        <v>4</v>
      </c>
      <c r="B39" s="33"/>
      <c r="C39" s="20">
        <f>(C5-C29)/SQRT(27*C$30)</f>
        <v>0.54811554517653382</v>
      </c>
      <c r="D39" s="20">
        <f>(D5-D29)/SQRT(27*D$30)</f>
        <v>0.28424199324686789</v>
      </c>
      <c r="E39" s="20">
        <f>(E5-E29)/SQRT(27*E$30)</f>
        <v>0.51638832501395748</v>
      </c>
      <c r="F39" s="20">
        <f>(F5-F29)/SQRT(27*F$30)</f>
        <v>0.468886709508816</v>
      </c>
      <c r="G39" s="20">
        <f>(G5-G29)/SQRT(27*G$30)</f>
        <v>0.51824823013709143</v>
      </c>
      <c r="H39" s="40"/>
      <c r="J39" s="10">
        <v>0.16021359017664288</v>
      </c>
      <c r="K39" s="10">
        <v>0.92592592592592626</v>
      </c>
      <c r="L39" s="10">
        <v>0.49332194670879481</v>
      </c>
      <c r="M39" s="10">
        <v>0.66382420574590795</v>
      </c>
      <c r="N39" s="10">
        <v>0.61784059673237979</v>
      </c>
    </row>
    <row r="40" spans="1:16" ht="15.6" thickTop="1" thickBot="1" x14ac:dyDescent="0.35">
      <c r="A40" s="32" t="s">
        <v>5</v>
      </c>
      <c r="B40" s="33"/>
      <c r="C40" s="20">
        <f>(C6-C29)/SQRT(27*C$30)</f>
        <v>0.12795883671463856</v>
      </c>
      <c r="D40" s="20">
        <f>(D6-D29)/SQRT(27*D$30)</f>
        <v>-0.150588753266054</v>
      </c>
      <c r="E40" s="20">
        <f>(D6-D29)/SQRT(27*D$30)</f>
        <v>-0.150588753266054</v>
      </c>
      <c r="F40" s="20">
        <f t="shared" ref="F40:G40" si="1">(E6-E29)/SQRT(27*E$30)</f>
        <v>0.4835391949240111</v>
      </c>
      <c r="G40" s="20">
        <f t="shared" si="1"/>
        <v>5.5419798400560764E-2</v>
      </c>
      <c r="H40" s="40"/>
      <c r="J40" s="10">
        <v>0.569989284157709</v>
      </c>
      <c r="K40" s="10">
        <v>0.49332194670879481</v>
      </c>
      <c r="L40" s="10">
        <v>0.71479274550838956</v>
      </c>
      <c r="M40" s="10">
        <v>0.60728880035302701</v>
      </c>
      <c r="N40" s="10">
        <v>0.60784771309443297</v>
      </c>
    </row>
    <row r="41" spans="1:16" ht="15.6" thickTop="1" thickBot="1" x14ac:dyDescent="0.35">
      <c r="A41" s="32" t="s">
        <v>6</v>
      </c>
      <c r="B41" s="33"/>
      <c r="C41" s="20">
        <f>(C7-C29)/SQRT(27*C$30)</f>
        <v>-6.7669683627407884E-2</v>
      </c>
      <c r="D41" s="20">
        <f>(D7-D29)/SQRT(27*D$30)</f>
        <v>-1.3273780683026036E-2</v>
      </c>
      <c r="E41" s="20">
        <f>(E7-E29)/SQRT(27*E$30)</f>
        <v>-4.9627454997426726E-2</v>
      </c>
      <c r="F41" s="20">
        <f t="shared" ref="F41:G41" si="2">(F7-F29)/SQRT(27*F$30)</f>
        <v>-8.6899049397394706E-2</v>
      </c>
      <c r="G41" s="20">
        <f t="shared" si="2"/>
        <v>-5.8573469124021636E-2</v>
      </c>
      <c r="H41" s="40"/>
      <c r="J41" s="10">
        <v>0.64956029222424561</v>
      </c>
      <c r="K41" s="10">
        <v>0.66382420574590795</v>
      </c>
      <c r="L41" s="10">
        <v>0.60728880035302701</v>
      </c>
      <c r="M41" s="10">
        <v>1.1566647248989281</v>
      </c>
      <c r="N41" s="10">
        <v>0.69253204707194782</v>
      </c>
    </row>
    <row r="42" spans="1:16" ht="15.6" thickTop="1" thickBot="1" x14ac:dyDescent="0.35">
      <c r="A42" s="32" t="s">
        <v>7</v>
      </c>
      <c r="B42" s="33"/>
      <c r="C42" s="20">
        <f>(C8-C29)/SQRT(27*C$30)</f>
        <v>-0.22106022798651248</v>
      </c>
      <c r="D42" s="20">
        <f>(D8-D29)/SQRT(27*D$30)</f>
        <v>-0.13914583888413501</v>
      </c>
      <c r="E42" s="20">
        <f>(E8-E29)/SQRT(27*E$30)</f>
        <v>-8.1634299700451426E-2</v>
      </c>
      <c r="F42" s="20">
        <f>(F8-F29)/SQRT(27*F$30)</f>
        <v>-8.9545340898399772E-2</v>
      </c>
      <c r="G42" s="20">
        <f t="shared" ref="G42" si="3">(G8-G29)/SQRT(27*G$30)</f>
        <v>-6.3482325554230404E-2</v>
      </c>
      <c r="H42" s="40"/>
      <c r="J42" s="10">
        <v>0.22016328851654082</v>
      </c>
      <c r="K42" s="10">
        <v>0.61784059673237979</v>
      </c>
      <c r="L42" s="10">
        <v>0.60784771309443297</v>
      </c>
      <c r="M42" s="10">
        <v>0.69253204707194782</v>
      </c>
      <c r="N42" s="10">
        <v>0.9151269093150638</v>
      </c>
    </row>
    <row r="43" spans="1:16" ht="15.6" thickTop="1" thickBot="1" x14ac:dyDescent="0.35">
      <c r="A43" s="32" t="s">
        <v>8</v>
      </c>
      <c r="B43" s="33"/>
      <c r="C43" s="20">
        <f>(C9-C29)/SQRT(27*C$30)</f>
        <v>0.16797376133005715</v>
      </c>
      <c r="D43" s="20">
        <f>(D9-D29)/SQRT(27*D$30)</f>
        <v>-0.13914583888413501</v>
      </c>
      <c r="E43" s="20">
        <f>(E9-E29)/SQRT(27*E$30)</f>
        <v>0.15420560863762534</v>
      </c>
      <c r="F43" s="20">
        <f t="shared" ref="F43:G43" si="4">(F9-F29)/SQRT(27*F$30)</f>
        <v>4.8061817153863748E-2</v>
      </c>
      <c r="G43" s="20">
        <f t="shared" si="4"/>
        <v>8.6393139125054835E-2</v>
      </c>
      <c r="H43" s="40"/>
    </row>
    <row r="44" spans="1:16" ht="15.6" thickTop="1" thickBot="1" x14ac:dyDescent="0.35">
      <c r="A44" s="32" t="s">
        <v>9</v>
      </c>
      <c r="B44" s="33"/>
      <c r="C44" s="20">
        <f>(C10-C29)/SQRT(27*C$30)</f>
        <v>-0.12546901918301251</v>
      </c>
      <c r="D44" s="20">
        <f>(D10-D29)/SQRT(27*D$30)</f>
        <v>-0.10481709573837801</v>
      </c>
      <c r="E44" s="20">
        <f>(E10-E29)/SQRT(27*E$30)</f>
        <v>-0.13469827907651871</v>
      </c>
      <c r="F44" s="20">
        <f t="shared" ref="F44:G44" si="5">(F10-F29)/SQRT(27*F$30)</f>
        <v>-6.0307046997051098E-2</v>
      </c>
      <c r="G44" s="20">
        <f t="shared" si="5"/>
        <v>-3.9248730519022584E-2</v>
      </c>
      <c r="H44" s="40"/>
      <c r="J44" s="4" t="s">
        <v>32</v>
      </c>
      <c r="N44" s="4" t="s">
        <v>33</v>
      </c>
      <c r="P44" s="4" t="s">
        <v>34</v>
      </c>
    </row>
    <row r="45" spans="1:16" ht="15.6" thickTop="1" thickBot="1" x14ac:dyDescent="0.35">
      <c r="A45" s="32" t="s">
        <v>10</v>
      </c>
      <c r="B45" s="33"/>
      <c r="C45" s="20">
        <f>(C11-C29)/SQRT(2*C$30)</f>
        <v>-0.31397839218321755</v>
      </c>
      <c r="D45" s="20">
        <f>(D11-D29)/SQRT(27*D$30)</f>
        <v>0.30712782201070588</v>
      </c>
      <c r="E45" s="20">
        <f>(E11-E29)/SQRT(27*E$30)</f>
        <v>-0.13469827907651871</v>
      </c>
      <c r="F45" s="20">
        <f t="shared" ref="F45:G45" si="6">(F11-F29)/SQRT(27*F$30)</f>
        <v>6.9942129808515399E-2</v>
      </c>
      <c r="G45" s="20">
        <f t="shared" si="6"/>
        <v>8.6144589432386037E-2</v>
      </c>
      <c r="H45" s="40"/>
      <c r="J45" s="11">
        <f>MDETERM(J38:N42)</f>
        <v>1.2210157065350806E-2</v>
      </c>
      <c r="N45" s="7">
        <f>-(25-1-(2*5+5)/5)*LN(J45)</f>
        <v>92.515229672820482</v>
      </c>
      <c r="P45" s="19">
        <f>_xlfn.CHISQ.INV(0.05,5*(5-1)/2)</f>
        <v>3.9402991361190596</v>
      </c>
    </row>
    <row r="46" spans="1:16" ht="15.6" thickTop="1" thickBot="1" x14ac:dyDescent="0.35">
      <c r="A46" s="32" t="s">
        <v>11</v>
      </c>
      <c r="B46" s="33"/>
      <c r="C46" s="20">
        <f>(C12-C29)/SQRT(27*C$30)</f>
        <v>-2.0985604909419527E-2</v>
      </c>
      <c r="D46" s="20">
        <f>(D12-D29)/SQRT(27*D$30)</f>
        <v>-1.8308663011070395E-3</v>
      </c>
      <c r="E46" s="20">
        <f>(E12-E29)/SQRT(27*E$30)</f>
        <v>-0.12880228136806679</v>
      </c>
      <c r="F46" s="20">
        <f t="shared" ref="F46:G46" si="7">(F12-F29)/SQRT(27*F$30)</f>
        <v>-0.1652550953052033</v>
      </c>
      <c r="G46" s="20">
        <f t="shared" si="7"/>
        <v>-0.13984921862671859</v>
      </c>
      <c r="H46" s="40"/>
    </row>
    <row r="47" spans="1:16" ht="15.6" thickTop="1" thickBot="1" x14ac:dyDescent="0.35">
      <c r="A47" s="32" t="s">
        <v>12</v>
      </c>
      <c r="B47" s="33"/>
      <c r="C47" s="20">
        <f>(C13-C29)/SQRT(27*C$30)</f>
        <v>-0.15881478969586135</v>
      </c>
      <c r="D47" s="20">
        <f>(D13-D29)/SQRT(27*D$30)</f>
        <v>-0.17347458202989199</v>
      </c>
      <c r="E47" s="20">
        <f>(E13-E29)/SQRT(27*E$30)</f>
        <v>-8.0792014313529725E-2</v>
      </c>
      <c r="F47" s="20">
        <f t="shared" ref="F47:G47" si="8">(F13-F29)/SQRT(27*F$30)</f>
        <v>-0.22424803266907237</v>
      </c>
      <c r="G47" s="20">
        <f t="shared" si="8"/>
        <v>-0.19310099028100858</v>
      </c>
      <c r="H47" s="40"/>
    </row>
    <row r="48" spans="1:16" ht="15.6" thickTop="1" thickBot="1" x14ac:dyDescent="0.35">
      <c r="A48" s="32" t="s">
        <v>13</v>
      </c>
      <c r="B48" s="33"/>
      <c r="C48" s="20">
        <f>(C14-C29)/SQRT(27*C$30)</f>
        <v>7.9140628683827888E-3</v>
      </c>
      <c r="D48" s="20">
        <f>(D14-D29)/SQRT(27*D$30)</f>
        <v>0.42155696582989582</v>
      </c>
      <c r="E48" s="20">
        <f>(E14-E29)/SQRT(27*E$30)</f>
        <v>0.15083646708993853</v>
      </c>
      <c r="F48" s="20">
        <f t="shared" ref="F48:G48" si="9">(F14-F29)/SQRT(27*F$30)</f>
        <v>0.26725220587125914</v>
      </c>
      <c r="G48" s="20">
        <f t="shared" si="9"/>
        <v>0.29716327850819557</v>
      </c>
      <c r="H48" s="40"/>
      <c r="J48" s="35" t="s">
        <v>35</v>
      </c>
      <c r="K48" s="35"/>
      <c r="L48" s="35"/>
      <c r="M48" s="35"/>
      <c r="N48" s="35"/>
    </row>
    <row r="49" spans="1:19" ht="15.6" thickTop="1" thickBot="1" x14ac:dyDescent="0.35">
      <c r="A49" s="32" t="s">
        <v>14</v>
      </c>
      <c r="B49" s="33"/>
      <c r="C49" s="20">
        <f>(C15-C29)/SQRT(27*C$30)</f>
        <v>-8.3231043200070673E-2</v>
      </c>
      <c r="D49" s="20">
        <f>(D15-D29)/SQRT(27*D$30)</f>
        <v>-2.4716695064945032E-2</v>
      </c>
      <c r="E49" s="20">
        <f>(E15-E29)/SQRT(27*E$30)</f>
        <v>-9.7637722051963791E-2</v>
      </c>
      <c r="F49" s="20">
        <f t="shared" ref="F49:G49" si="10">(F15-F29)/SQRT(27*F$30)</f>
        <v>-9.4967011290702841E-2</v>
      </c>
      <c r="G49" s="20">
        <f t="shared" si="10"/>
        <v>-6.9882480140451952E-2</v>
      </c>
      <c r="H49" s="40"/>
      <c r="J49" s="25">
        <f t="array" ref="J49:N53">MINVERSE(J38:N42)</f>
        <v>5.8111604983200964</v>
      </c>
      <c r="K49" s="25">
        <v>2.3638290737894252</v>
      </c>
      <c r="L49" s="25">
        <v>-6.8546991246233935</v>
      </c>
      <c r="M49" s="25">
        <v>-3.5738895573727314</v>
      </c>
      <c r="N49" s="25">
        <v>4.2636408430153994</v>
      </c>
    </row>
    <row r="50" spans="1:19" ht="15.6" thickTop="1" thickBot="1" x14ac:dyDescent="0.35">
      <c r="A50" s="32" t="s">
        <v>15</v>
      </c>
      <c r="B50" s="33"/>
      <c r="C50" s="20">
        <f>(C16-C29)/SQRT(27*C$30)</f>
        <v>-1.2093399439326507E-2</v>
      </c>
      <c r="D50" s="20">
        <f>(D16-D29)/SQRT(27*D$30)</f>
        <v>0.11259827751808293</v>
      </c>
      <c r="E50" s="20">
        <f>(E16-E29)/SQRT(27*E$30)</f>
        <v>7.839992381467209E-2</v>
      </c>
      <c r="F50" s="20">
        <f t="shared" ref="F50:G50" si="11">(F16-F29)/SQRT(27*F$30)</f>
        <v>0.22019985210948609</v>
      </c>
      <c r="G50" s="20">
        <f t="shared" si="11"/>
        <v>0.24652127862692799</v>
      </c>
      <c r="H50" s="40"/>
      <c r="J50" s="25">
        <v>2.3638290737894248</v>
      </c>
      <c r="K50" s="25">
        <v>3.2194366200122984</v>
      </c>
      <c r="L50" s="25">
        <v>-3.0921298658637979</v>
      </c>
      <c r="M50" s="25">
        <v>-2.0835618679365933</v>
      </c>
      <c r="N50" s="25">
        <v>0.88834717901693505</v>
      </c>
    </row>
    <row r="51" spans="1:19" ht="15.6" thickTop="1" thickBot="1" x14ac:dyDescent="0.35">
      <c r="A51" s="32" t="s">
        <v>16</v>
      </c>
      <c r="B51" s="33"/>
      <c r="C51" s="20">
        <f>(C17-C29)/SQRT(27*C$30)</f>
        <v>0.13240493944968507</v>
      </c>
      <c r="D51" s="20">
        <f>(D17-D29)/SQRT(27*D$30)</f>
        <v>2.1054962462730954E-2</v>
      </c>
      <c r="E51" s="20">
        <f>(E17-E29)/SQRT(27*E$30)</f>
        <v>8.7665063070810817E-2</v>
      </c>
      <c r="F51" s="20">
        <f t="shared" ref="F51:G51" si="12">(F17-F29)/SQRT(27*F$30)</f>
        <v>-3.7329491524909539E-2</v>
      </c>
      <c r="G51" s="20">
        <f t="shared" si="12"/>
        <v>-7.2352815535888567E-4</v>
      </c>
      <c r="H51" s="40"/>
      <c r="J51" s="25">
        <v>-6.8546991246233926</v>
      </c>
      <c r="K51" s="25">
        <v>-3.0921298658637997</v>
      </c>
      <c r="L51" s="25">
        <v>11.739878047577006</v>
      </c>
      <c r="M51" s="25">
        <v>3.4590623072713265</v>
      </c>
      <c r="N51" s="25">
        <v>-6.6788256350564241</v>
      </c>
    </row>
    <row r="52" spans="1:19" ht="15.6" thickTop="1" thickBot="1" x14ac:dyDescent="0.35">
      <c r="A52" s="32" t="s">
        <v>17</v>
      </c>
      <c r="B52" s="33"/>
      <c r="C52" s="20">
        <f>(C18-C29)/SQRT(27*C$30)</f>
        <v>-6.3223580892361381E-2</v>
      </c>
      <c r="D52" s="20">
        <f>(D18-D29)/SQRT(27*D$30)</f>
        <v>-0.10481709573837801</v>
      </c>
      <c r="E52" s="20">
        <f>(E18-E29)/SQRT(27*E$30)</f>
        <v>-6.5630877348939076E-2</v>
      </c>
      <c r="F52" s="20">
        <f t="shared" ref="F52:G52" si="13">(F18-F29)/SQRT(27*F$30)</f>
        <v>-0.13111148057272329</v>
      </c>
      <c r="G52" s="20">
        <f t="shared" si="13"/>
        <v>-0.10231821503373009</v>
      </c>
      <c r="H52" s="40"/>
      <c r="J52" s="25">
        <v>-3.5738895573727296</v>
      </c>
      <c r="K52" s="25">
        <v>-2.0835618679365933</v>
      </c>
      <c r="L52" s="25">
        <v>3.4590623072713238</v>
      </c>
      <c r="M52" s="25">
        <v>4.1503503420833834</v>
      </c>
      <c r="N52" s="25">
        <v>-3.1718937737351141</v>
      </c>
    </row>
    <row r="53" spans="1:19" ht="15.6" thickTop="1" thickBot="1" x14ac:dyDescent="0.35">
      <c r="A53" s="32" t="s">
        <v>18</v>
      </c>
      <c r="B53" s="33"/>
      <c r="C53" s="20">
        <f>(C19-C29)/SQRT(27*C$30)</f>
        <v>-3.8770015849605571E-2</v>
      </c>
      <c r="D53" s="20">
        <f>(D19-D29)/SQRT(27*D$30)</f>
        <v>-8.1931266974540021E-2</v>
      </c>
      <c r="E53" s="20">
        <f>(E19-E29)/SQRT(27*E$30)</f>
        <v>-0.16754740916646513</v>
      </c>
      <c r="F53" s="20">
        <f t="shared" ref="F53:G53" si="14">(F19-F29)/SQRT(27*F$30)</f>
        <v>-0.10961843008895041</v>
      </c>
      <c r="G53" s="20">
        <f t="shared" si="14"/>
        <v>-8.9145081322283798E-2</v>
      </c>
      <c r="H53" s="40"/>
      <c r="J53" s="25">
        <v>4.2636408430153994</v>
      </c>
      <c r="K53" s="25">
        <v>0.88834717901693583</v>
      </c>
      <c r="L53" s="25">
        <v>-6.6788256350564232</v>
      </c>
      <c r="M53" s="25">
        <v>-3.1718937737351163</v>
      </c>
      <c r="N53" s="25">
        <v>6.3038172931902112</v>
      </c>
    </row>
    <row r="54" spans="1:19" ht="15.6" thickTop="1" thickBot="1" x14ac:dyDescent="0.35">
      <c r="A54" s="32" t="s">
        <v>19</v>
      </c>
      <c r="B54" s="33"/>
      <c r="C54" s="20">
        <f>(C20-C29)/SQRT(27*C$30)</f>
        <v>-0.14547648149072182</v>
      </c>
      <c r="D54" s="20">
        <f>(D20-D29)/SQRT(27*D$30)</f>
        <v>-0.11626001012029701</v>
      </c>
      <c r="E54" s="20">
        <f>(E20-E29)/SQRT(27*E$30)</f>
        <v>-0.11785257133808465</v>
      </c>
      <c r="F54" s="20">
        <f t="shared" ref="F54:G54" si="15">(F20-F29)/SQRT(27*F$30)</f>
        <v>-0.14982915216519815</v>
      </c>
      <c r="G54" s="20">
        <f t="shared" si="15"/>
        <v>-0.12419058798858433</v>
      </c>
      <c r="H54" s="40"/>
    </row>
    <row r="55" spans="1:19" ht="15.6" thickTop="1" thickBot="1" x14ac:dyDescent="0.35">
      <c r="A55" s="32" t="s">
        <v>20</v>
      </c>
      <c r="B55" s="33"/>
      <c r="C55" s="20">
        <f>(C21-C29)/SQRT(27*C$30)</f>
        <v>0.53700028833891755</v>
      </c>
      <c r="D55" s="20">
        <f>(D21-D29)/SQRT(27*D$30)</f>
        <v>0.16981284942767791</v>
      </c>
      <c r="E55" s="20">
        <f>(E21-E29)/SQRT(27*E$30)</f>
        <v>0.10535305619616658</v>
      </c>
      <c r="F55" s="20">
        <f t="shared" ref="F55:G55" si="16">(F21-F29)/SQRT(27*F$30)</f>
        <v>0.37749283718142146</v>
      </c>
      <c r="G55" s="20">
        <f t="shared" si="16"/>
        <v>-0.31873664618276931</v>
      </c>
      <c r="H55" s="40"/>
    </row>
    <row r="56" spans="1:19" ht="15.6" thickTop="1" thickBot="1" x14ac:dyDescent="0.35">
      <c r="A56" s="32" t="s">
        <v>21</v>
      </c>
      <c r="B56" s="33"/>
      <c r="C56" s="20">
        <f>(C22-C29)/SQRT(27*C$30)</f>
        <v>-0.12769207055053577</v>
      </c>
      <c r="D56" s="20">
        <f>(D22-D29)/SQRT(27*D$30)</f>
        <v>-0.17347458202989199</v>
      </c>
      <c r="E56" s="20">
        <f>(E22-E29)/SQRT(27*E$30)</f>
        <v>-0.10858743208194592</v>
      </c>
      <c r="F56" s="20">
        <f t="shared" ref="F56:G56" si="17">(F22-F29)/SQRT(27*F$30)</f>
        <v>-0.12052631456870301</v>
      </c>
      <c r="G56" s="20">
        <f t="shared" si="17"/>
        <v>-9.5296686215836549E-2</v>
      </c>
      <c r="H56" s="40"/>
      <c r="J56" s="34" t="s">
        <v>36</v>
      </c>
      <c r="K56" s="34"/>
      <c r="L56" s="34"/>
      <c r="M56" s="34"/>
      <c r="N56" s="34"/>
      <c r="P56" s="4" t="s">
        <v>37</v>
      </c>
    </row>
    <row r="57" spans="1:19" ht="15.6" thickTop="1" thickBot="1" x14ac:dyDescent="0.35">
      <c r="A57" s="32" t="s">
        <v>22</v>
      </c>
      <c r="B57" s="33"/>
      <c r="C57" s="20">
        <f>(C23-C29)/SQRT(27*C$30)</f>
        <v>-6.5446632259884632E-2</v>
      </c>
      <c r="D57" s="20">
        <f>(D23-D29)/SQRT(27*D$30)</f>
        <v>-9.3374181356459016E-2</v>
      </c>
      <c r="E57" s="20">
        <f>(E23-E29)/SQRT(27*E$30)</f>
        <v>-0.14901713065418765</v>
      </c>
      <c r="F57" s="20">
        <f t="shared" ref="F57:G57" si="18">(F23-F29)/SQRT(27*F$30)</f>
        <v>-8.0186505102162339E-2</v>
      </c>
      <c r="G57" s="20">
        <f t="shared" si="18"/>
        <v>-5.9443393048362429E-2</v>
      </c>
      <c r="H57" s="40"/>
      <c r="J57" s="10">
        <f>(J49-1)*(25-5)/(5-1)</f>
        <v>24.055802491600481</v>
      </c>
      <c r="K57" s="10">
        <f>(K49-1)*(25-5)/(5-1)</f>
        <v>6.819145368947126</v>
      </c>
      <c r="L57" s="10">
        <f>(L49-1)*(25-5)/(5-1)</f>
        <v>-39.273495623116965</v>
      </c>
      <c r="M57" s="10">
        <f t="shared" ref="M57:N57" si="19">(M49-1)*(25-5)/(5-1)</f>
        <v>-22.869447786863656</v>
      </c>
      <c r="N57" s="10">
        <f t="shared" si="19"/>
        <v>16.318204215076996</v>
      </c>
      <c r="P57" s="19">
        <f>FINV(0.05,(5-1),(25-5))</f>
        <v>2.8660814020156589</v>
      </c>
    </row>
    <row r="58" spans="1:19" ht="15.6" thickTop="1" thickBot="1" x14ac:dyDescent="0.35">
      <c r="A58" s="32" t="s">
        <v>23</v>
      </c>
      <c r="B58" s="33"/>
      <c r="C58" s="20">
        <f>(C24-C29)/SQRT(27*C$30)</f>
        <v>9.2390014834266482E-2</v>
      </c>
      <c r="D58" s="20">
        <f>(D24-D29)/SQRT(27*D$30)</f>
        <v>-0.20780332517564898</v>
      </c>
      <c r="E58" s="20">
        <f>(E24-E29)/SQRT(27*E$30)</f>
        <v>-7.3211445831234401E-2</v>
      </c>
      <c r="F58" s="20">
        <f>(F24-F29)/SQRT(27*F$30)</f>
        <v>-7.257034907487947E-2</v>
      </c>
      <c r="G58" s="20">
        <f t="shared" ref="G58" si="20">(G24-G29)/SQRT(27*G$30)</f>
        <v>-4.6518809029584933E-2</v>
      </c>
      <c r="H58" s="40"/>
      <c r="J58" s="10">
        <f>(J50-1)*(25-5)/(5-1)</f>
        <v>6.8191453689471242</v>
      </c>
      <c r="K58" s="10">
        <f>(K50-1)*(25-5)/(5-1)</f>
        <v>11.097183100061493</v>
      </c>
      <c r="L58" s="10">
        <f t="shared" ref="L58:N58" si="21">(L50-1)*(25-5)/(5-1)</f>
        <v>-20.46064932931899</v>
      </c>
      <c r="M58" s="10">
        <f t="shared" si="21"/>
        <v>-15.417809339682966</v>
      </c>
      <c r="N58" s="10">
        <f t="shared" si="21"/>
        <v>-0.55826410491532474</v>
      </c>
      <c r="Q58" s="4" t="s">
        <v>41</v>
      </c>
      <c r="R58" s="4" t="s">
        <v>42</v>
      </c>
      <c r="S58" s="4" t="s">
        <v>43</v>
      </c>
    </row>
    <row r="59" spans="1:19" ht="15.6" thickTop="1" thickBot="1" x14ac:dyDescent="0.35">
      <c r="A59" s="32" t="s">
        <v>24</v>
      </c>
      <c r="B59" s="33"/>
      <c r="C59" s="20">
        <f>(C25-C29)/SQRT(27*C$30)</f>
        <v>-0.22550633072155898</v>
      </c>
      <c r="D59" s="20">
        <f>(D25-D29)/SQRT(27*D$30)</f>
        <v>-9.3374181356459016E-2</v>
      </c>
      <c r="E59" s="20">
        <f>(E25-E29)/SQRT(27*E$30)</f>
        <v>-0.27872908024012988</v>
      </c>
      <c r="F59" s="20">
        <f t="shared" ref="F59:G59" si="22">(F25-F29)/SQRT(27*F$30)</f>
        <v>-0.18590907775207213</v>
      </c>
      <c r="G59" s="20">
        <f t="shared" si="22"/>
        <v>-0.17079365536398397</v>
      </c>
      <c r="H59" s="40"/>
      <c r="J59" s="10">
        <f>(J51-1)*(25-5)/(5-1)</f>
        <v>-39.273495623116965</v>
      </c>
      <c r="K59" s="10">
        <f>(K51-1)*(25-5)/(5-1)</f>
        <v>-20.460649329319001</v>
      </c>
      <c r="L59" s="10">
        <f>(L51-1)*(25-5)/(5-1)</f>
        <v>53.699390237885034</v>
      </c>
      <c r="M59" s="10">
        <f>(M51-1)*(25-5)/(5-1)</f>
        <v>12.295311536356632</v>
      </c>
      <c r="N59" s="10">
        <f t="shared" ref="N59" si="23">(N51-1)*(25-5)/(5-1)</f>
        <v>-38.39412817528212</v>
      </c>
      <c r="Q59" s="10">
        <v>11.09</v>
      </c>
      <c r="R59" s="3" t="s">
        <v>44</v>
      </c>
      <c r="S59" s="26">
        <v>2.87</v>
      </c>
    </row>
    <row r="60" spans="1:19" ht="15.6" thickTop="1" thickBot="1" x14ac:dyDescent="0.35">
      <c r="A60" s="32" t="s">
        <v>25</v>
      </c>
      <c r="B60" s="33"/>
      <c r="C60" s="20">
        <f>(C26-C29)/SQRT(27*C$30)</f>
        <v>-7.4338837729977653E-2</v>
      </c>
      <c r="D60" s="20">
        <f>(D26-D29)/SQRT(27*D$30)</f>
        <v>-0.10481709573837801</v>
      </c>
      <c r="E60" s="20">
        <f>(E26-E29)/SQRT(27*E$30)</f>
        <v>-0.12122171288577147</v>
      </c>
      <c r="F60" s="20">
        <f t="shared" ref="F60:G60" si="24">(F26-F29)/SQRT(27*F$30)</f>
        <v>-0.13898581138059202</v>
      </c>
      <c r="G60" s="20">
        <f t="shared" si="24"/>
        <v>-0.1140000505891636</v>
      </c>
      <c r="H60" s="40"/>
      <c r="J60" s="10">
        <f>(J52-1)*(25-5)/(5-1)</f>
        <v>-22.869447786863649</v>
      </c>
      <c r="K60" s="10">
        <f t="shared" ref="K60:N60" si="25">(K52-1)*(25-5)/(5-1)</f>
        <v>-15.417809339682966</v>
      </c>
      <c r="L60" s="10">
        <f>(L52-1)*(25-5)/(5-1)</f>
        <v>12.295311536356619</v>
      </c>
      <c r="M60" s="10">
        <f t="shared" si="25"/>
        <v>15.751751710416917</v>
      </c>
      <c r="N60" s="10">
        <f t="shared" si="25"/>
        <v>-20.85946886867557</v>
      </c>
      <c r="Q60" s="10">
        <v>14.77</v>
      </c>
      <c r="R60" s="3" t="s">
        <v>44</v>
      </c>
      <c r="S60" s="27"/>
    </row>
    <row r="61" spans="1:19" ht="15.6" thickTop="1" thickBot="1" x14ac:dyDescent="0.35">
      <c r="A61" s="32" t="s">
        <v>26</v>
      </c>
      <c r="B61" s="33"/>
      <c r="C61" s="20">
        <f>(C27-C29)/SQRT(27*C$30)</f>
        <v>-0.12991512191805904</v>
      </c>
      <c r="D61" s="20">
        <f>(D27-D29)/SQRT(27*D$30)</f>
        <v>0.52454319526716686</v>
      </c>
      <c r="E61" s="20">
        <f>(E27-E29)/SQRT(27*E$30)</f>
        <v>0.27381013358050715</v>
      </c>
      <c r="F61" s="20">
        <f t="shared" ref="F61:G61" si="26">(F27-F29)/SQRT(27*F$30)</f>
        <v>0.40815109237599234</v>
      </c>
      <c r="G61" s="20">
        <f t="shared" si="26"/>
        <v>0.44188133706460325</v>
      </c>
      <c r="H61" s="41"/>
      <c r="J61" s="10">
        <f>(J53-1)*(25-5)/(5-1)</f>
        <v>16.318204215076996</v>
      </c>
      <c r="K61" s="10">
        <f t="shared" ref="K61:N61" si="27">(K53-1)*(25-5)/(5-1)</f>
        <v>-0.55826410491532086</v>
      </c>
      <c r="L61" s="10">
        <f t="shared" si="27"/>
        <v>-38.39412817528212</v>
      </c>
      <c r="M61" s="10">
        <f t="shared" si="27"/>
        <v>-20.859468868675577</v>
      </c>
      <c r="N61" s="10">
        <f t="shared" si="27"/>
        <v>26.519086465951055</v>
      </c>
      <c r="Q61" s="10">
        <v>87.6</v>
      </c>
      <c r="R61" s="3" t="s">
        <v>44</v>
      </c>
      <c r="S61" s="27"/>
    </row>
    <row r="62" spans="1:19" ht="15" thickTop="1" x14ac:dyDescent="0.3">
      <c r="Q62" s="10">
        <v>173.91</v>
      </c>
      <c r="R62" s="3" t="s">
        <v>44</v>
      </c>
      <c r="S62" s="27"/>
    </row>
    <row r="63" spans="1:19" x14ac:dyDescent="0.3">
      <c r="Q63" s="10">
        <v>468.89</v>
      </c>
      <c r="R63" s="3" t="s">
        <v>44</v>
      </c>
      <c r="S63" s="27"/>
    </row>
    <row r="64" spans="1:19" x14ac:dyDescent="0.3">
      <c r="Q64" s="10">
        <v>1573.97</v>
      </c>
      <c r="R64" s="3" t="s">
        <v>44</v>
      </c>
      <c r="S64" s="27"/>
    </row>
    <row r="65" spans="10:19" x14ac:dyDescent="0.3">
      <c r="J65" s="34" t="s">
        <v>38</v>
      </c>
      <c r="K65" s="34"/>
      <c r="L65" s="34"/>
      <c r="M65" s="34"/>
      <c r="N65" s="34"/>
      <c r="Q65" s="10">
        <v>2728.05</v>
      </c>
      <c r="R65" s="3" t="s">
        <v>44</v>
      </c>
      <c r="S65" s="28"/>
    </row>
    <row r="66" spans="10:19" x14ac:dyDescent="0.3">
      <c r="J66" s="12">
        <f>-J49/SQRT($J$49*J49)</f>
        <v>-1</v>
      </c>
      <c r="K66" s="12">
        <f>-K49/SQRT($J$49*K50)</f>
        <v>-0.54650569865699916</v>
      </c>
      <c r="L66" s="12">
        <f>-L49/SQRT($J$49*L51)</f>
        <v>0.82989886182532502</v>
      </c>
      <c r="M66" s="12">
        <f>-M49/SQRT($J$49*M52)</f>
        <v>0.72772503094286867</v>
      </c>
      <c r="N66" s="12">
        <f>-N49/SQRT($J$49*N53)</f>
        <v>-0.70444545263628255</v>
      </c>
    </row>
    <row r="67" spans="10:19" x14ac:dyDescent="0.3">
      <c r="J67" s="12"/>
      <c r="K67" s="12">
        <f>-K50/SQRT($K$50*K50)</f>
        <v>-1</v>
      </c>
      <c r="L67" s="12">
        <f>-L50/SQRT($K$50*L51)</f>
        <v>0.50296294801095343</v>
      </c>
      <c r="M67" s="12">
        <f>-M50/SQRT($K$50*M52)</f>
        <v>0.56999898416859573</v>
      </c>
      <c r="N67" s="12">
        <f>-N50/SQRT($K$50*N53)</f>
        <v>-0.19719276610493786</v>
      </c>
    </row>
    <row r="68" spans="10:19" x14ac:dyDescent="0.3">
      <c r="J68" s="12"/>
      <c r="K68" s="12"/>
      <c r="L68" s="12">
        <f>-L51/SQRT($L$51*L51)</f>
        <v>-1</v>
      </c>
      <c r="M68" s="12">
        <f>-M51/SQRT($L$51*M52)</f>
        <v>-0.4955462717401522</v>
      </c>
      <c r="N68" s="12">
        <f>-N51/SQRT($L$51*N53)</f>
        <v>0.77636599336059997</v>
      </c>
    </row>
    <row r="69" spans="10:19" x14ac:dyDescent="0.3">
      <c r="J69" s="12"/>
      <c r="K69" s="12"/>
      <c r="L69" s="12"/>
      <c r="M69" s="12">
        <f>-M52/SQRT($M$52*M52)</f>
        <v>-1</v>
      </c>
      <c r="N69" s="12">
        <f>-N52/SQRT($M$52*N53)</f>
        <v>0.62011815564440942</v>
      </c>
    </row>
    <row r="70" spans="10:19" x14ac:dyDescent="0.3">
      <c r="J70" s="12"/>
      <c r="K70" s="12"/>
      <c r="L70" s="12"/>
      <c r="M70" s="12"/>
      <c r="N70" s="12">
        <f>-N53/SQRT($N$53*N53)</f>
        <v>-1</v>
      </c>
    </row>
    <row r="72" spans="10:19" x14ac:dyDescent="0.3">
      <c r="K72" s="34" t="s">
        <v>39</v>
      </c>
      <c r="L72" s="34"/>
      <c r="M72" s="34"/>
      <c r="N72" s="34"/>
      <c r="P72" s="4" t="s">
        <v>40</v>
      </c>
    </row>
    <row r="73" spans="10:19" x14ac:dyDescent="0.3">
      <c r="K73" s="12">
        <f>K66*SQRT(25-5)/SQRT(1-K66^2)</f>
        <v>-2.9184214816407787</v>
      </c>
      <c r="L73" s="12">
        <f>L66*SQRT(25-5)/SQRT(1-L66^2)</f>
        <v>6.6523181828966802</v>
      </c>
      <c r="M73" s="12">
        <f>M66*SQRT(25-5)/SQRT(1-M66^2)</f>
        <v>4.7450537877805932</v>
      </c>
      <c r="N73" s="12">
        <f>N66*SQRT(25-5)/SQRT(1-N66^2)</f>
        <v>-4.438661144250255</v>
      </c>
      <c r="P73" s="6">
        <f>_xlfn.T.INV.2T(0.05,25-5)</f>
        <v>2.0859634472658648</v>
      </c>
    </row>
    <row r="74" spans="10:19" x14ac:dyDescent="0.3">
      <c r="K74" s="12"/>
      <c r="L74" s="12">
        <f>L67*SQRT(25-5)/SQRT(1-L67^2)</f>
        <v>2.6024504609344445</v>
      </c>
      <c r="M74" s="12">
        <f t="shared" ref="M74:N74" si="28">M67*SQRT(25-5)/SQRT(1-M67^2)</f>
        <v>3.102449014391309</v>
      </c>
      <c r="N74" s="12">
        <f t="shared" si="28"/>
        <v>-0.89953547712563908</v>
      </c>
    </row>
    <row r="75" spans="10:19" x14ac:dyDescent="0.3">
      <c r="K75" s="12"/>
      <c r="L75" s="12"/>
      <c r="M75" s="12">
        <f>M68*SQRT(25-5)/SQRT(1-M68^2)</f>
        <v>-2.5514591270738616</v>
      </c>
      <c r="N75" s="12">
        <f>N68*SQRT(25-5)/SQRT(1-N68^2)</f>
        <v>5.5086648980039543</v>
      </c>
    </row>
    <row r="76" spans="10:19" x14ac:dyDescent="0.3">
      <c r="K76" s="12"/>
      <c r="L76" s="12"/>
      <c r="M76" s="12"/>
      <c r="N76" s="12">
        <f>N69*SQRT(25-5)/SQRT(1-N69^2)</f>
        <v>3.5350196409534442</v>
      </c>
    </row>
    <row r="79" spans="10:19" x14ac:dyDescent="0.3">
      <c r="P79" s="4"/>
      <c r="Q79" s="4"/>
      <c r="R79" s="4"/>
      <c r="S79" s="4"/>
    </row>
    <row r="80" spans="10:19" x14ac:dyDescent="0.3">
      <c r="P80" s="3"/>
      <c r="Q80" s="12"/>
      <c r="R80" s="3"/>
      <c r="S80" s="29"/>
    </row>
    <row r="81" spans="16:27" x14ac:dyDescent="0.3">
      <c r="P81" s="3"/>
      <c r="Q81" s="12"/>
      <c r="R81" s="3"/>
      <c r="S81" s="30"/>
    </row>
    <row r="82" spans="16:27" x14ac:dyDescent="0.3">
      <c r="P82" s="3"/>
      <c r="Q82" s="3"/>
      <c r="R82" s="3"/>
      <c r="S82" s="31"/>
      <c r="X82">
        <v>2014</v>
      </c>
      <c r="Y82">
        <v>2015</v>
      </c>
      <c r="Z82">
        <v>2016</v>
      </c>
      <c r="AA82">
        <v>2017</v>
      </c>
    </row>
    <row r="83" spans="16:27" x14ac:dyDescent="0.3">
      <c r="W83" t="s">
        <v>45</v>
      </c>
      <c r="X83" s="18">
        <v>0.17829999999999999</v>
      </c>
      <c r="Y83" s="18">
        <v>0.28693368170148692</v>
      </c>
      <c r="Z83" s="18">
        <v>0.29587516763279209</v>
      </c>
      <c r="AA83" s="18">
        <v>0.2488317407782441</v>
      </c>
    </row>
    <row r="84" spans="16:27" x14ac:dyDescent="0.3">
      <c r="W84" t="s">
        <v>49</v>
      </c>
      <c r="X84" s="18">
        <v>0.52549999999999997</v>
      </c>
      <c r="Y84" s="18">
        <v>0.60473028147976504</v>
      </c>
      <c r="Z84" s="18">
        <v>0.65618672597921768</v>
      </c>
      <c r="AA84" s="18">
        <v>0.66997770744998442</v>
      </c>
    </row>
    <row r="85" spans="16:27" x14ac:dyDescent="0.3">
      <c r="W85" t="s">
        <v>62</v>
      </c>
      <c r="X85" s="18">
        <v>0.55779999999999996</v>
      </c>
      <c r="Y85" s="18">
        <v>0.64247793122935759</v>
      </c>
      <c r="Z85" s="18">
        <v>0.66077736382629126</v>
      </c>
      <c r="AA85" s="18">
        <v>0.65962307702703282</v>
      </c>
    </row>
    <row r="86" spans="16:27" x14ac:dyDescent="0.3">
      <c r="W86" t="s">
        <v>47</v>
      </c>
      <c r="X86" s="18">
        <v>0.55920000000000003</v>
      </c>
      <c r="Y86" s="18">
        <v>0.24568601484545122</v>
      </c>
      <c r="Z86" s="18">
        <v>0.66965835608757607</v>
      </c>
      <c r="AA86" s="18">
        <v>0.26765424465762921</v>
      </c>
    </row>
  </sheetData>
  <dataConsolidate/>
  <mergeCells count="66">
    <mergeCell ref="A57:B57"/>
    <mergeCell ref="A58:B58"/>
    <mergeCell ref="A59:B59"/>
    <mergeCell ref="A50:B50"/>
    <mergeCell ref="A51:B51"/>
    <mergeCell ref="A52:B52"/>
    <mergeCell ref="A53:B53"/>
    <mergeCell ref="A54:B54"/>
    <mergeCell ref="C1:G1"/>
    <mergeCell ref="A3:B3"/>
    <mergeCell ref="A4:B4"/>
    <mergeCell ref="A5:B5"/>
    <mergeCell ref="A16:B16"/>
    <mergeCell ref="A6:B6"/>
    <mergeCell ref="A7:B7"/>
    <mergeCell ref="A8:B8"/>
    <mergeCell ref="A9:B9"/>
    <mergeCell ref="A10:B10"/>
    <mergeCell ref="A11:B11"/>
    <mergeCell ref="A12:B12"/>
    <mergeCell ref="A13:B13"/>
    <mergeCell ref="A1:B1"/>
    <mergeCell ref="A2:B2"/>
    <mergeCell ref="J65:N65"/>
    <mergeCell ref="A29:B29"/>
    <mergeCell ref="A30:B30"/>
    <mergeCell ref="A17:B17"/>
    <mergeCell ref="A18:B18"/>
    <mergeCell ref="A19:B19"/>
    <mergeCell ref="A27:B27"/>
    <mergeCell ref="A21:B21"/>
    <mergeCell ref="I25:I27"/>
    <mergeCell ref="J25:J27"/>
    <mergeCell ref="A22:B22"/>
    <mergeCell ref="A41:B41"/>
    <mergeCell ref="A60:B60"/>
    <mergeCell ref="A61:B61"/>
    <mergeCell ref="H37:H61"/>
    <mergeCell ref="A55:B55"/>
    <mergeCell ref="I12:N12"/>
    <mergeCell ref="A20:B20"/>
    <mergeCell ref="J56:N56"/>
    <mergeCell ref="A48:B48"/>
    <mergeCell ref="A49:B49"/>
    <mergeCell ref="A14:B14"/>
    <mergeCell ref="A15:B15"/>
    <mergeCell ref="A56:B56"/>
    <mergeCell ref="A38:B38"/>
    <mergeCell ref="A39:B39"/>
    <mergeCell ref="A40:B40"/>
    <mergeCell ref="S59:S65"/>
    <mergeCell ref="S80:S82"/>
    <mergeCell ref="A47:B47"/>
    <mergeCell ref="A23:B23"/>
    <mergeCell ref="A24:B24"/>
    <mergeCell ref="A25:B25"/>
    <mergeCell ref="A26:B26"/>
    <mergeCell ref="A42:B42"/>
    <mergeCell ref="A43:B43"/>
    <mergeCell ref="A44:B44"/>
    <mergeCell ref="A45:B45"/>
    <mergeCell ref="A46:B46"/>
    <mergeCell ref="A37:B37"/>
    <mergeCell ref="K72:N72"/>
    <mergeCell ref="J37:N37"/>
    <mergeCell ref="J48:N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2018-12-12T14:54:51Z</dcterms:modified>
</cp:coreProperties>
</file>