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4" r:id="rId1"/>
    <sheet name="Лист1" sheetId="1" r:id="rId2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P57" i="1" l="1"/>
  <c r="J57" i="1"/>
  <c r="P45" i="1"/>
  <c r="N45" i="1"/>
  <c r="J45" i="1"/>
  <c r="C37" i="1"/>
  <c r="D42" i="1" l="1"/>
  <c r="G61" i="1" l="1"/>
  <c r="F61" i="1"/>
  <c r="E61" i="1"/>
  <c r="D61" i="1"/>
  <c r="G60" i="1"/>
  <c r="F60" i="1"/>
  <c r="E60" i="1"/>
  <c r="D60" i="1"/>
  <c r="G59" i="1"/>
  <c r="F59" i="1"/>
  <c r="E59" i="1"/>
  <c r="D59" i="1"/>
  <c r="F58" i="1"/>
  <c r="G58" i="1"/>
  <c r="E58" i="1"/>
  <c r="D58" i="1"/>
  <c r="G57" i="1"/>
  <c r="F57" i="1"/>
  <c r="E57" i="1"/>
  <c r="D57" i="1"/>
  <c r="G56" i="1"/>
  <c r="F56" i="1"/>
  <c r="E56" i="1"/>
  <c r="D56" i="1"/>
  <c r="G55" i="1"/>
  <c r="F55" i="1"/>
  <c r="E55" i="1"/>
  <c r="D55" i="1"/>
  <c r="G54" i="1"/>
  <c r="F54" i="1"/>
  <c r="E54" i="1"/>
  <c r="D54" i="1"/>
  <c r="G53" i="1"/>
  <c r="F53" i="1"/>
  <c r="E53" i="1"/>
  <c r="D53" i="1"/>
  <c r="G52" i="1"/>
  <c r="F52" i="1"/>
  <c r="E52" i="1"/>
  <c r="D52" i="1"/>
  <c r="G51" i="1"/>
  <c r="F51" i="1"/>
  <c r="E51" i="1"/>
  <c r="D51" i="1"/>
  <c r="G50" i="1"/>
  <c r="F50" i="1"/>
  <c r="E50" i="1"/>
  <c r="D50" i="1"/>
  <c r="G49" i="1"/>
  <c r="F49" i="1"/>
  <c r="E49" i="1"/>
  <c r="D49" i="1"/>
  <c r="G48" i="1"/>
  <c r="F48" i="1"/>
  <c r="E48" i="1"/>
  <c r="D48" i="1"/>
  <c r="G47" i="1"/>
  <c r="F47" i="1"/>
  <c r="E47" i="1"/>
  <c r="D47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F42" i="1"/>
  <c r="G42" i="1"/>
  <c r="E42" i="1"/>
  <c r="G41" i="1"/>
  <c r="F41" i="1"/>
  <c r="E41" i="1"/>
  <c r="D41" i="1"/>
  <c r="G40" i="1"/>
  <c r="F40" i="1"/>
  <c r="E40" i="1"/>
  <c r="D40" i="1"/>
  <c r="G39" i="1"/>
  <c r="F39" i="1"/>
  <c r="E39" i="1"/>
  <c r="D39" i="1"/>
  <c r="G38" i="1"/>
  <c r="F38" i="1"/>
  <c r="E38" i="1"/>
  <c r="D38" i="1"/>
  <c r="G37" i="1"/>
  <c r="F37" i="1"/>
  <c r="E37" i="1"/>
  <c r="D37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S80" i="1" l="1"/>
  <c r="P73" i="1"/>
  <c r="E30" i="1" l="1"/>
  <c r="G29" i="1" l="1"/>
  <c r="F29" i="1"/>
  <c r="E29" i="1"/>
  <c r="C29" i="1"/>
  <c r="C30" i="1"/>
  <c r="G30" i="1"/>
  <c r="F30" i="1"/>
  <c r="D30" i="1"/>
  <c r="J38" i="1" l="1" a="1"/>
  <c r="N38" i="1" s="1"/>
  <c r="L41" i="1" l="1"/>
  <c r="J39" i="1"/>
  <c r="M42" i="1"/>
  <c r="J41" i="1"/>
  <c r="N39" i="1"/>
  <c r="M39" i="1"/>
  <c r="N40" i="1"/>
  <c r="L38" i="1"/>
  <c r="L40" i="1"/>
  <c r="N41" i="1"/>
  <c r="J42" i="1"/>
  <c r="J40" i="1"/>
  <c r="J38" i="1"/>
  <c r="K39" i="1"/>
  <c r="N42" i="1"/>
  <c r="K38" i="1"/>
  <c r="L42" i="1"/>
  <c r="K41" i="1"/>
  <c r="M38" i="1"/>
  <c r="M40" i="1"/>
  <c r="M41" i="1"/>
  <c r="K42" i="1"/>
  <c r="K40" i="1"/>
  <c r="L39" i="1"/>
  <c r="J49" i="1" l="1" a="1"/>
  <c r="J49" i="1" s="1"/>
  <c r="M53" i="1" l="1"/>
  <c r="M61" i="1" s="1"/>
  <c r="K52" i="1"/>
  <c r="K60" i="1" s="1"/>
  <c r="M51" i="1"/>
  <c r="M59" i="1" s="1"/>
  <c r="J52" i="1"/>
  <c r="J60" i="1" s="1"/>
  <c r="L51" i="1"/>
  <c r="L49" i="1"/>
  <c r="L57" i="1" s="1"/>
  <c r="J53" i="1"/>
  <c r="J61" i="1" s="1"/>
  <c r="N50" i="1"/>
  <c r="N58" i="1" s="1"/>
  <c r="N51" i="1"/>
  <c r="N59" i="1" s="1"/>
  <c r="N53" i="1"/>
  <c r="N70" i="1" s="1"/>
  <c r="N52" i="1"/>
  <c r="N60" i="1" s="1"/>
  <c r="K53" i="1"/>
  <c r="K61" i="1" s="1"/>
  <c r="M50" i="1"/>
  <c r="M58" i="1" s="1"/>
  <c r="L52" i="1"/>
  <c r="L60" i="1" s="1"/>
  <c r="N49" i="1"/>
  <c r="L53" i="1"/>
  <c r="L61" i="1" s="1"/>
  <c r="J51" i="1"/>
  <c r="J59" i="1" s="1"/>
  <c r="M52" i="1"/>
  <c r="M69" i="1" s="1"/>
  <c r="J50" i="1"/>
  <c r="J58" i="1" s="1"/>
  <c r="L50" i="1"/>
  <c r="L58" i="1" s="1"/>
  <c r="M49" i="1"/>
  <c r="M57" i="1" s="1"/>
  <c r="K51" i="1"/>
  <c r="K59" i="1" s="1"/>
  <c r="K49" i="1"/>
  <c r="K50" i="1"/>
  <c r="K58" i="1" s="1"/>
  <c r="J66" i="1"/>
  <c r="L66" i="1" l="1"/>
  <c r="L73" i="1" s="1"/>
  <c r="L68" i="1"/>
  <c r="L59" i="1"/>
  <c r="M68" i="1"/>
  <c r="M75" i="1" s="1"/>
  <c r="K66" i="1"/>
  <c r="K73" i="1" s="1"/>
  <c r="N66" i="1"/>
  <c r="N73" i="1" s="1"/>
  <c r="N68" i="1"/>
  <c r="M60" i="1"/>
  <c r="N61" i="1"/>
  <c r="N69" i="1"/>
  <c r="M66" i="1"/>
  <c r="M73" i="1" s="1"/>
  <c r="N67" i="1"/>
  <c r="N74" i="1" s="1"/>
  <c r="K67" i="1"/>
  <c r="M67" i="1"/>
  <c r="M74" i="1" s="1"/>
  <c r="L67" i="1"/>
  <c r="L74" i="1" s="1"/>
  <c r="K57" i="1"/>
  <c r="N57" i="1"/>
  <c r="N75" i="1" l="1"/>
  <c r="Q80" i="1"/>
  <c r="Q81" i="1"/>
  <c r="N76" i="1"/>
</calcChain>
</file>

<file path=xl/sharedStrings.xml><?xml version="1.0" encoding="utf-8"?>
<sst xmlns="http://schemas.openxmlformats.org/spreadsheetml/2006/main" count="150" uniqueCount="100">
  <si>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</si>
  <si>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</si>
  <si>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</si>
  <si>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</si>
  <si>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</si>
  <si>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</si>
  <si>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</si>
  <si>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</si>
  <si>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</si>
  <si>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</si>
  <si>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</si>
  <si>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</si>
  <si>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</si>
  <si>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</si>
  <si>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</si>
  <si>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</si>
  <si>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</si>
  <si>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</si>
  <si>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</si>
  <si>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</si>
  <si>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</si>
  <si>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</si>
  <si>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</si>
  <si>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</si>
  <si>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</si>
  <si>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</si>
  <si>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</si>
  <si>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</si>
  <si>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</si>
  <si>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</si>
  <si>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</si>
  <si>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</si>
  <si>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</si>
  <si>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</si>
  <si>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</si>
  <si>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</si>
  <si>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</si>
  <si>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</si>
  <si>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</si>
  <si>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</si>
  <si>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</si>
  <si>
    <t>Фактори</t>
  </si>
  <si>
    <t>Фактичне значення</t>
  </si>
  <si>
    <t>Знак</t>
  </si>
  <si>
    <t>Табличне значення</t>
  </si>
  <si>
    <t>&gt;</t>
  </si>
  <si>
    <t>Кількість вакансій</t>
  </si>
  <si>
    <t>Прцююче населення</t>
  </si>
  <si>
    <t>Економічна активність</t>
  </si>
  <si>
    <t>Безробітнє населення і Економічна активність</t>
  </si>
  <si>
    <t>Працююче населення і Економічна активність</t>
  </si>
  <si>
    <t>Працевлаштування</t>
  </si>
  <si>
    <t>Безробітнє населення</t>
  </si>
  <si>
    <t>Економічна активність і Кількість вакансій</t>
  </si>
  <si>
    <t>Діапазон</t>
  </si>
  <si>
    <t>Сила зв’язку</t>
  </si>
  <si>
    <t>фактори</t>
  </si>
  <si>
    <t>показник</t>
  </si>
  <si>
    <t>0.9 – 1</t>
  </si>
  <si>
    <t>досить висока</t>
  </si>
  <si>
    <t>0.5 – 0.7</t>
  </si>
  <si>
    <t>примітна</t>
  </si>
  <si>
    <t>0.3 – 0.5</t>
  </si>
  <si>
    <t>помірна</t>
  </si>
  <si>
    <t>0.1 – 0.3</t>
  </si>
  <si>
    <t>слабка</t>
  </si>
  <si>
    <t>Працююче населення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</si>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</sst>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"/>
    <numFmt numFmtId="166" formatCode="0.000000"/>
    <numFmt numFmtId="167" formatCode="0.0000"/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2">
    <xf numFmtId="0" fontId="0" fillId="0" borderId="0" xfId="0"/>
    <xf numFmtId="0" fontId="1" fillId="2" borderId="2" xfId="1" applyBorder="1" applyAlignment="1"/>
    <xf numFmtId="0" fontId="1" fillId="2" borderId="2" xfId="1" applyBorder="1"/>
    <xf numFmtId="0" fontId="1" fillId="3" borderId="1" xfId="1" applyFill="1"/>
    <xf numFmtId="0" fontId="1" fillId="2" borderId="1" xfId="1"/>
    <xf numFmtId="0" fontId="0" fillId="0" borderId="0" xfId="0" applyAlignment="1"/>
    <xf numFmtId="2" fontId="1" fillId="2" borderId="1" xfId="1" applyNumberFormat="1"/>
    <xf numFmtId="165" fontId="1" fillId="2" borderId="1" xfId="1" applyNumberFormat="1"/>
    <xf numFmtId="0" fontId="1" fillId="3" borderId="1" xfId="1" applyFill="1" applyAlignment="1">
      <alignment horizontal="center"/>
    </xf>
    <xf numFmtId="0" fontId="1" fillId="3" borderId="1" xfId="1" applyFill="1" applyAlignment="1"/>
    <xf numFmtId="2" fontId="1" fillId="3" borderId="1" xfId="1" applyNumberFormat="1" applyFill="1"/>
    <xf numFmtId="166" fontId="1" fillId="2" borderId="1" xfId="1" applyNumberFormat="1"/>
    <xf numFmtId="167" fontId="1" fillId="3" borderId="1" xfId="1" applyNumberFormat="1" applyFill="1"/>
    <xf numFmtId="167" fontId="1" fillId="3" borderId="1" xfId="1" applyNumberFormat="1" applyFill="1" applyAlignment="1"/>
    <xf numFmtId="1" fontId="1" fillId="4" borderId="1" xfId="1" applyNumberFormat="1" applyFill="1" applyAlignment="1"/>
    <xf numFmtId="167" fontId="1" fillId="4" borderId="1" xfId="1" applyNumberFormat="1" applyFill="1" applyAlignment="1"/>
    <xf numFmtId="167" fontId="1" fillId="5" borderId="1" xfId="1" applyNumberFormat="1" applyFill="1" applyAlignment="1"/>
    <xf numFmtId="167" fontId="1" fillId="6" borderId="1" xfId="1" applyNumberFormat="1" applyFill="1" applyAlignment="1"/>
    <xf numFmtId="167" fontId="1" fillId="7" borderId="1" xfId="1" applyNumberFormat="1" applyFill="1" applyAlignment="1"/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justify" vertical="center" wrapText="1"/>
    </xf>
    <xf numFmtId="0" fontId="1" fillId="4" borderId="1" xfId="1" applyFill="1" applyAlignment="1">
      <alignment horizontal="justify" vertical="center" wrapText="1"/>
    </xf>
    <xf numFmtId="0" fontId="1" fillId="6" borderId="1" xfId="1" applyFill="1" applyAlignment="1">
      <alignment horizontal="justify" vertical="center" wrapText="1"/>
    </xf>
    <xf numFmtId="0" fontId="1" fillId="7" borderId="1" xfId="1" applyFill="1" applyAlignment="1">
      <alignment horizontal="justify" vertical="center" wrapText="1"/>
    </xf>
    <xf numFmtId="165" fontId="0" fillId="0" borderId="0" xfId="0" applyNumberFormat="1"/>
    <xf numFmtId="0" fontId="1" fillId="3" borderId="1" xfId="1" applyFill="1" applyAlignment="1">
      <alignment horizontal="center"/>
    </xf>
    <xf numFmtId="2" fontId="1" fillId="2" borderId="1" xfId="1" applyNumberFormat="1" applyAlignment="1">
      <alignment horizontal="left"/>
    </xf>
    <xf numFmtId="164" fontId="1" fillId="3" borderId="1" xfId="1" applyNumberFormat="1" applyFill="1" applyAlignment="1">
      <alignment horizontal="center"/>
    </xf>
    <xf numFmtId="0" fontId="1" fillId="6" borderId="1" xfId="1" applyFill="1" applyAlignment="1">
      <alignment horizontal="center"/>
    </xf>
    <xf numFmtId="0" fontId="1" fillId="6" borderId="1" xfId="1" applyFill="1" applyAlignment="1">
      <alignment horizontal="center" vertical="center" wrapText="1"/>
    </xf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Continuous"/>
    </xf>
    <xf numFmtId="168" fontId="1" fillId="3" borderId="1" xfId="1" applyNumberFormat="1" applyFill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3" borderId="1" xfId="1" applyFill="1" applyAlignment="1">
      <alignment horizontal="center"/>
    </xf>
    <xf numFmtId="0" fontId="1" fillId="2" borderId="1" xfId="1" applyAlignment="1">
      <alignment horizontal="center"/>
    </xf>
    <xf numFmtId="0" fontId="1" fillId="3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" fillId="3" borderId="5" xfId="1" applyFill="1" applyBorder="1" applyAlignment="1">
      <alignment horizontal="center" vertical="center" textRotation="90" shrinkToFit="1"/>
    </xf>
    <xf numFmtId="0" fontId="1" fillId="3" borderId="6" xfId="1" applyFill="1" applyBorder="1" applyAlignment="1">
      <alignment horizontal="center" vertical="center" textRotation="90" shrinkToFit="1"/>
    </xf>
    <xf numFmtId="0" fontId="1" fillId="3" borderId="7" xfId="1" applyFill="1" applyBorder="1" applyAlignment="1">
      <alignment horizontal="center" vertical="center" textRotation="90" shrinkToFit="1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2" fontId="1" fillId="3" borderId="5" xfId="1" applyNumberFormat="1" applyFill="1" applyBorder="1" applyAlignment="1">
      <alignment horizontal="center"/>
    </xf>
    <xf numFmtId="2" fontId="1" fillId="3" borderId="6" xfId="1" applyNumberFormat="1" applyFill="1" applyBorder="1" applyAlignment="1">
      <alignment horizontal="center"/>
    </xf>
    <xf numFmtId="2" fontId="1" fillId="3" borderId="7" xfId="1" applyNumberFormat="1" applyFill="1" applyBorder="1" applyAlignment="1">
      <alignment horizontal="center"/>
    </xf>
    <xf numFmtId="11" fontId="1" fillId="3" borderId="1" xfId="1" applyNumberFormat="1" applyFill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4"/>
    </sheetView>
  </sheetViews>
  <sheetFormatPr defaultRowHeight="14.4" x14ac:dyDescent="0.3"/>
  <sheetData>
    <row r="1" spans="1:9" x14ac:dyDescent="0.3">
      <c r="A1" t="s">
        <v>72</v>
      </c>
    </row>
    <row r="2" spans="1:9" ht="15" thickBot="1" x14ac:dyDescent="0.35"/>
    <row r="3" spans="1:9" x14ac:dyDescent="0.3">
      <c r="A3" s="33" t="s">
        <v>73</v>
      </c>
      <c r="B3" s="33"/>
    </row>
    <row r="4" spans="1:9" x14ac:dyDescent="0.3">
      <c r="A4" s="30" t="s">
        <v>74</v>
      </c>
      <c r="B4" s="30">
        <v>0.60540355030424375</v>
      </c>
    </row>
    <row r="5" spans="1:9" x14ac:dyDescent="0.3">
      <c r="A5" s="30" t="s">
        <v>75</v>
      </c>
      <c r="B5" s="30">
        <v>0.36651345872098301</v>
      </c>
    </row>
    <row r="6" spans="1:9" x14ac:dyDescent="0.3">
      <c r="A6" s="30" t="s">
        <v>76</v>
      </c>
      <c r="B6" s="30">
        <v>0.23981615046517959</v>
      </c>
    </row>
    <row r="7" spans="1:9" x14ac:dyDescent="0.3">
      <c r="A7" s="30" t="s">
        <v>77</v>
      </c>
      <c r="B7" s="30">
        <v>7489.1117757399716</v>
      </c>
    </row>
    <row r="8" spans="1:9" ht="15" thickBot="1" x14ac:dyDescent="0.35">
      <c r="A8" s="31" t="s">
        <v>78</v>
      </c>
      <c r="B8" s="31">
        <v>25</v>
      </c>
    </row>
    <row r="10" spans="1:9" ht="15" thickBot="1" x14ac:dyDescent="0.35">
      <c r="A10" t="s">
        <v>79</v>
      </c>
    </row>
    <row r="11" spans="1:9" x14ac:dyDescent="0.3">
      <c r="A11" s="32"/>
      <c r="B11" s="32" t="s">
        <v>84</v>
      </c>
      <c r="C11" s="32" t="s">
        <v>85</v>
      </c>
      <c r="D11" s="32" t="s">
        <v>86</v>
      </c>
      <c r="E11" s="32" t="s">
        <v>87</v>
      </c>
      <c r="F11" s="32" t="s">
        <v>88</v>
      </c>
    </row>
    <row r="12" spans="1:9" x14ac:dyDescent="0.3">
      <c r="A12" s="30" t="s">
        <v>80</v>
      </c>
      <c r="B12" s="30">
        <v>4</v>
      </c>
      <c r="C12" s="30">
        <v>648997696.20945764</v>
      </c>
      <c r="D12" s="30">
        <v>162249424.05236441</v>
      </c>
      <c r="E12" s="30">
        <v>2.8928275096499121</v>
      </c>
      <c r="F12" s="30">
        <v>4.8555463341212607E-2</v>
      </c>
    </row>
    <row r="13" spans="1:9" x14ac:dyDescent="0.3">
      <c r="A13" s="30" t="s">
        <v>81</v>
      </c>
      <c r="B13" s="30">
        <v>20</v>
      </c>
      <c r="C13" s="30">
        <v>1121735903.7905424</v>
      </c>
      <c r="D13" s="30">
        <v>56086795.189527117</v>
      </c>
      <c r="E13" s="30"/>
      <c r="F13" s="30"/>
    </row>
    <row r="14" spans="1:9" ht="15" thickBot="1" x14ac:dyDescent="0.35">
      <c r="A14" s="31" t="s">
        <v>82</v>
      </c>
      <c r="B14" s="31">
        <v>24</v>
      </c>
      <c r="C14" s="31">
        <v>1770733600</v>
      </c>
      <c r="D14" s="31"/>
      <c r="E14" s="31"/>
      <c r="F14" s="31"/>
    </row>
    <row r="15" spans="1:9" ht="15" thickBot="1" x14ac:dyDescent="0.35"/>
    <row r="16" spans="1:9" x14ac:dyDescent="0.3">
      <c r="A16" s="32"/>
      <c r="B16" s="32" t="s">
        <v>89</v>
      </c>
      <c r="C16" s="32" t="s">
        <v>77</v>
      </c>
      <c r="D16" s="32" t="s">
        <v>90</v>
      </c>
      <c r="E16" s="32" t="s">
        <v>91</v>
      </c>
      <c r="F16" s="32" t="s">
        <v>92</v>
      </c>
      <c r="G16" s="32" t="s">
        <v>93</v>
      </c>
      <c r="H16" s="32" t="s">
        <v>94</v>
      </c>
      <c r="I16" s="32" t="s">
        <v>95</v>
      </c>
    </row>
    <row r="17" spans="1:9" x14ac:dyDescent="0.3">
      <c r="A17" s="30" t="s">
        <v>83</v>
      </c>
      <c r="B17" s="30">
        <v>10786.346698816866</v>
      </c>
      <c r="C17" s="30">
        <v>3430.3900652841216</v>
      </c>
      <c r="D17" s="30">
        <v>3.1443499116837281</v>
      </c>
      <c r="E17" s="30">
        <v>5.1040197991360971E-3</v>
      </c>
      <c r="F17" s="30">
        <v>3630.678412770224</v>
      </c>
      <c r="G17" s="30">
        <v>17942.014984863508</v>
      </c>
      <c r="H17" s="30">
        <v>3630.678412770224</v>
      </c>
      <c r="I17" s="30">
        <v>17942.014984863508</v>
      </c>
    </row>
    <row r="18" spans="1:9" x14ac:dyDescent="0.3">
      <c r="A18" s="30" t="s">
        <v>96</v>
      </c>
      <c r="B18" s="30">
        <v>-1.7701081983331068</v>
      </c>
      <c r="C18" s="30">
        <v>1.4079692905417027</v>
      </c>
      <c r="D18" s="30">
        <v>-1.2572065386824414</v>
      </c>
      <c r="E18" s="30">
        <v>0.22316260573830815</v>
      </c>
      <c r="F18" s="30">
        <v>-4.7070806732759509</v>
      </c>
      <c r="G18" s="30">
        <v>1.1668642766097372</v>
      </c>
      <c r="H18" s="30">
        <v>-4.7070806732759509</v>
      </c>
      <c r="I18" s="30">
        <v>1.1668642766097372</v>
      </c>
    </row>
    <row r="19" spans="1:9" x14ac:dyDescent="0.3">
      <c r="A19" s="30" t="s">
        <v>97</v>
      </c>
      <c r="B19" s="30">
        <v>25.936507987547252</v>
      </c>
      <c r="C19" s="30">
        <v>77.16600680508293</v>
      </c>
      <c r="D19" s="30">
        <v>0.33611312884261896</v>
      </c>
      <c r="E19" s="30">
        <v>0.74028628050860634</v>
      </c>
      <c r="F19" s="30">
        <v>-135.02896157932472</v>
      </c>
      <c r="G19" s="30">
        <v>186.90197755441923</v>
      </c>
      <c r="H19" s="30">
        <v>-135.02896157932472</v>
      </c>
      <c r="I19" s="30">
        <v>186.90197755441923</v>
      </c>
    </row>
    <row r="20" spans="1:9" x14ac:dyDescent="0.3">
      <c r="A20" s="30" t="s">
        <v>98</v>
      </c>
      <c r="B20" s="30">
        <v>26.029653729752074</v>
      </c>
      <c r="C20" s="30">
        <v>77.167721724854417</v>
      </c>
      <c r="D20" s="30">
        <v>0.33731271505671995</v>
      </c>
      <c r="E20" s="30">
        <v>0.73939550572365054</v>
      </c>
      <c r="F20" s="30">
        <v>-134.93939309707821</v>
      </c>
      <c r="G20" s="30">
        <v>186.99870055658238</v>
      </c>
      <c r="H20" s="30">
        <v>-134.93939309707821</v>
      </c>
      <c r="I20" s="30">
        <v>186.99870055658238</v>
      </c>
    </row>
    <row r="21" spans="1:9" ht="15" thickBot="1" x14ac:dyDescent="0.35">
      <c r="A21" s="31" t="s">
        <v>99</v>
      </c>
      <c r="B21" s="31">
        <v>-26.00537926438496</v>
      </c>
      <c r="C21" s="31">
        <v>77.168038494949968</v>
      </c>
      <c r="D21" s="31">
        <v>-0.33699676409536838</v>
      </c>
      <c r="E21" s="31">
        <v>0.73963008446524969</v>
      </c>
      <c r="F21" s="31">
        <v>-186.97508686205578</v>
      </c>
      <c r="G21" s="31">
        <v>134.96432833328583</v>
      </c>
      <c r="H21" s="31">
        <v>-186.97508686205578</v>
      </c>
      <c r="I21" s="31">
        <v>134.96432833328583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E1" zoomScale="85" zoomScaleNormal="85" workbookViewId="0">
      <selection activeCell="I10" sqref="I10"/>
    </sheetView>
  </sheetViews>
  <sheetFormatPr defaultRowHeight="14.4" x14ac:dyDescent="0.3"/>
  <cols>
    <col min="3" max="3" width="27.6640625" customWidth="1"/>
    <col min="4" max="4" width="28.6640625" customWidth="1"/>
    <col min="5" max="5" width="29" customWidth="1"/>
    <col min="6" max="6" width="28.109375" customWidth="1"/>
    <col min="7" max="7" width="30.109375" customWidth="1"/>
    <col min="8" max="8" width="5.6640625" customWidth="1"/>
    <col min="9" max="9" width="22" customWidth="1"/>
    <col min="10" max="10" width="18.5546875" customWidth="1"/>
    <col min="11" max="11" width="20.109375" customWidth="1"/>
    <col min="12" max="12" width="21.44140625" customWidth="1"/>
    <col min="13" max="13" width="22" customWidth="1"/>
    <col min="14" max="14" width="26.6640625" customWidth="1"/>
    <col min="16" max="16" width="43.109375" customWidth="1"/>
    <col min="17" max="17" width="22.6640625" customWidth="1"/>
    <col min="18" max="18" width="5.33203125" customWidth="1"/>
    <col min="19" max="19" width="19.33203125" customWidth="1"/>
    <col min="23" max="23" width="19.88671875" customWidth="1"/>
  </cols>
  <sheetData>
    <row r="1" spans="1:14" ht="15.6" thickTop="1" thickBot="1" x14ac:dyDescent="0.35">
      <c r="A1" s="35">
        <v>2014</v>
      </c>
      <c r="B1" s="36"/>
      <c r="C1" s="37" t="s">
        <v>1</v>
      </c>
      <c r="D1" s="37"/>
      <c r="E1" s="37"/>
      <c r="F1" s="37"/>
      <c r="G1" s="37"/>
    </row>
    <row r="2" spans="1:14" ht="15.6" thickTop="1" thickBot="1" x14ac:dyDescent="0.35">
      <c r="A2" s="35" t="s">
        <v>0</v>
      </c>
      <c r="B2" s="36"/>
      <c r="C2" s="1" t="s">
        <v>67</v>
      </c>
      <c r="D2" s="2" t="s">
        <v>68</v>
      </c>
      <c r="E2" s="2" t="s">
        <v>69</v>
      </c>
      <c r="F2" s="2" t="s">
        <v>70</v>
      </c>
      <c r="G2" s="2" t="s">
        <v>71</v>
      </c>
    </row>
    <row r="3" spans="1:14" ht="15.6" thickTop="1" thickBot="1" x14ac:dyDescent="0.35">
      <c r="A3" s="35" t="s">
        <v>2</v>
      </c>
      <c r="B3" s="36"/>
      <c r="C3" s="28">
        <v>31500</v>
      </c>
      <c r="D3" s="25">
        <v>400</v>
      </c>
      <c r="E3" s="25">
        <v>77600</v>
      </c>
      <c r="F3" s="25">
        <v>622700</v>
      </c>
      <c r="G3" s="25">
        <v>700300</v>
      </c>
      <c r="I3" s="5"/>
      <c r="J3" s="5"/>
      <c r="K3" s="5"/>
      <c r="L3" s="5"/>
      <c r="M3" s="5"/>
      <c r="N3" s="5"/>
    </row>
    <row r="4" spans="1:14" ht="15.6" thickTop="1" thickBot="1" x14ac:dyDescent="0.35">
      <c r="A4" s="35" t="s">
        <v>3</v>
      </c>
      <c r="B4" s="36"/>
      <c r="C4" s="28">
        <v>13100</v>
      </c>
      <c r="D4" s="25">
        <v>500</v>
      </c>
      <c r="E4" s="25">
        <v>44900</v>
      </c>
      <c r="F4" s="25">
        <v>390900</v>
      </c>
      <c r="G4" s="25">
        <v>435800</v>
      </c>
    </row>
    <row r="5" spans="1:14" ht="15.6" thickTop="1" thickBot="1" x14ac:dyDescent="0.35">
      <c r="A5" s="35" t="s">
        <v>4</v>
      </c>
      <c r="B5" s="36"/>
      <c r="C5" s="28">
        <v>37500</v>
      </c>
      <c r="D5" s="25">
        <v>5900</v>
      </c>
      <c r="E5" s="25">
        <v>128900</v>
      </c>
      <c r="F5" s="25">
        <v>1425700</v>
      </c>
      <c r="G5" s="25">
        <v>1554600</v>
      </c>
    </row>
    <row r="6" spans="1:14" ht="15.6" thickTop="1" thickBot="1" x14ac:dyDescent="0.35">
      <c r="A6" s="35" t="s">
        <v>5</v>
      </c>
      <c r="B6" s="36"/>
      <c r="C6" s="28">
        <v>27600</v>
      </c>
      <c r="D6" s="25">
        <v>1100</v>
      </c>
      <c r="E6" s="25">
        <v>216400</v>
      </c>
      <c r="F6" s="25">
        <v>1697700</v>
      </c>
      <c r="G6" s="25">
        <v>1914100</v>
      </c>
    </row>
    <row r="7" spans="1:14" ht="15.6" thickTop="1" thickBot="1" x14ac:dyDescent="0.35">
      <c r="A7" s="35" t="s">
        <v>6</v>
      </c>
      <c r="B7" s="36"/>
      <c r="C7" s="29">
        <v>18400</v>
      </c>
      <c r="D7" s="25">
        <v>1700</v>
      </c>
      <c r="E7" s="25">
        <v>66600</v>
      </c>
      <c r="F7" s="25">
        <v>473300</v>
      </c>
      <c r="G7" s="25">
        <v>539900</v>
      </c>
    </row>
    <row r="8" spans="1:14" ht="15.6" thickTop="1" thickBot="1" x14ac:dyDescent="0.35">
      <c r="A8" s="35" t="s">
        <v>7</v>
      </c>
      <c r="B8" s="36"/>
      <c r="C8" s="29">
        <v>11700</v>
      </c>
      <c r="D8" s="25">
        <v>500</v>
      </c>
      <c r="E8" s="25">
        <v>53100</v>
      </c>
      <c r="F8" s="25">
        <v>500900</v>
      </c>
      <c r="G8" s="25">
        <v>554000</v>
      </c>
    </row>
    <row r="9" spans="1:14" ht="15.6" thickTop="1" thickBot="1" x14ac:dyDescent="0.35">
      <c r="A9" s="35" t="s">
        <v>8</v>
      </c>
      <c r="B9" s="36"/>
      <c r="C9" s="28">
        <v>29300</v>
      </c>
      <c r="D9" s="25">
        <v>400</v>
      </c>
      <c r="E9" s="25">
        <v>71300</v>
      </c>
      <c r="F9" s="25">
        <v>736100</v>
      </c>
      <c r="G9" s="25">
        <v>807400</v>
      </c>
    </row>
    <row r="10" spans="1:14" ht="15.6" thickTop="1" thickBot="1" x14ac:dyDescent="0.35">
      <c r="A10" s="35" t="s">
        <v>9</v>
      </c>
      <c r="B10" s="36"/>
      <c r="C10" s="29">
        <v>13700</v>
      </c>
      <c r="D10" s="25">
        <v>300</v>
      </c>
      <c r="E10" s="25">
        <v>48100</v>
      </c>
      <c r="F10" s="25">
        <v>512400</v>
      </c>
      <c r="G10" s="25">
        <v>560500</v>
      </c>
    </row>
    <row r="11" spans="1:14" ht="15.6" thickTop="1" thickBot="1" x14ac:dyDescent="0.35">
      <c r="A11" s="35" t="s">
        <v>10</v>
      </c>
      <c r="B11" s="36"/>
      <c r="C11" s="28">
        <v>14500</v>
      </c>
      <c r="D11" s="25">
        <v>1800</v>
      </c>
      <c r="E11" s="25">
        <v>62600</v>
      </c>
      <c r="F11" s="25">
        <v>708700</v>
      </c>
      <c r="G11" s="25">
        <v>771300</v>
      </c>
    </row>
    <row r="12" spans="1:14" ht="15.6" thickTop="1" thickBot="1" x14ac:dyDescent="0.35">
      <c r="A12" s="35" t="s">
        <v>11</v>
      </c>
      <c r="B12" s="36"/>
      <c r="C12" s="28">
        <v>18000</v>
      </c>
      <c r="D12" s="25">
        <v>600</v>
      </c>
      <c r="E12" s="25">
        <v>49200</v>
      </c>
      <c r="F12" s="25">
        <v>371600</v>
      </c>
      <c r="G12" s="25">
        <v>420800</v>
      </c>
      <c r="I12" s="39" t="s">
        <v>27</v>
      </c>
      <c r="J12" s="39"/>
      <c r="K12" s="39"/>
      <c r="L12" s="39"/>
      <c r="M12" s="39"/>
      <c r="N12" s="39"/>
    </row>
    <row r="13" spans="1:14" ht="15.6" thickTop="1" thickBot="1" x14ac:dyDescent="0.35">
      <c r="A13" s="35" t="s">
        <v>12</v>
      </c>
      <c r="B13" s="36"/>
      <c r="C13" s="28">
        <v>15500</v>
      </c>
      <c r="D13" s="25">
        <v>200</v>
      </c>
      <c r="E13" s="25">
        <v>112600</v>
      </c>
      <c r="F13" s="25">
        <v>840700</v>
      </c>
      <c r="G13" s="25">
        <v>953300</v>
      </c>
      <c r="I13" s="8"/>
      <c r="J13" s="9" t="s">
        <v>51</v>
      </c>
      <c r="K13" s="9" t="s">
        <v>46</v>
      </c>
      <c r="L13" s="9" t="s">
        <v>52</v>
      </c>
      <c r="M13" s="9" t="s">
        <v>47</v>
      </c>
      <c r="N13" s="9" t="s">
        <v>48</v>
      </c>
    </row>
    <row r="14" spans="1:14" ht="15.6" thickTop="1" thickBot="1" x14ac:dyDescent="0.35">
      <c r="A14" s="35" t="s">
        <v>13</v>
      </c>
      <c r="B14" s="36"/>
      <c r="C14" s="28">
        <v>25800</v>
      </c>
      <c r="D14" s="25">
        <v>1000</v>
      </c>
      <c r="E14" s="25">
        <v>97200</v>
      </c>
      <c r="F14" s="25">
        <v>1004400</v>
      </c>
      <c r="G14" s="25">
        <v>1101600</v>
      </c>
      <c r="I14" s="9" t="s">
        <v>51</v>
      </c>
      <c r="J14" s="14">
        <v>1</v>
      </c>
      <c r="K14" s="13"/>
      <c r="L14" s="13"/>
      <c r="M14" s="13"/>
      <c r="N14" s="13"/>
    </row>
    <row r="15" spans="1:14" ht="15.6" thickTop="1" thickBot="1" x14ac:dyDescent="0.35">
      <c r="A15" s="35" t="s">
        <v>14</v>
      </c>
      <c r="B15" s="36"/>
      <c r="C15" s="28">
        <v>18100</v>
      </c>
      <c r="D15" s="25">
        <v>1000</v>
      </c>
      <c r="E15" s="25">
        <v>50100</v>
      </c>
      <c r="F15" s="25">
        <v>482000</v>
      </c>
      <c r="G15" s="25">
        <v>532100</v>
      </c>
      <c r="I15" s="9" t="s">
        <v>46</v>
      </c>
      <c r="J15" s="18">
        <v>0.17832630403383165</v>
      </c>
      <c r="K15" s="14">
        <v>1</v>
      </c>
      <c r="L15" s="13"/>
      <c r="M15" s="13"/>
      <c r="N15" s="13"/>
    </row>
    <row r="16" spans="1:14" ht="15.6" thickTop="1" thickBot="1" x14ac:dyDescent="0.35">
      <c r="A16" s="35" t="s">
        <v>15</v>
      </c>
      <c r="B16" s="36"/>
      <c r="C16" s="28">
        <v>20300</v>
      </c>
      <c r="D16" s="25">
        <v>2500</v>
      </c>
      <c r="E16" s="25">
        <v>72500</v>
      </c>
      <c r="F16" s="25">
        <v>965700</v>
      </c>
      <c r="G16" s="25">
        <v>1038200</v>
      </c>
      <c r="I16" s="9" t="s">
        <v>52</v>
      </c>
      <c r="J16" s="16">
        <v>0.52552723140466628</v>
      </c>
      <c r="K16" s="17">
        <v>0.35256167601633093</v>
      </c>
      <c r="L16" s="14">
        <v>1</v>
      </c>
      <c r="M16" s="13"/>
      <c r="N16" s="13"/>
    </row>
    <row r="17" spans="1:14" ht="15.6" thickTop="1" thickBot="1" x14ac:dyDescent="0.35">
      <c r="A17" s="35" t="s">
        <v>16</v>
      </c>
      <c r="B17" s="36"/>
      <c r="C17" s="28">
        <v>24700</v>
      </c>
      <c r="D17" s="25">
        <v>1700</v>
      </c>
      <c r="E17" s="25">
        <v>77900</v>
      </c>
      <c r="F17" s="25">
        <v>582800</v>
      </c>
      <c r="G17" s="25">
        <v>660700</v>
      </c>
      <c r="I17" s="9" t="s">
        <v>47</v>
      </c>
      <c r="J17" s="16">
        <v>0.55782615041134698</v>
      </c>
      <c r="K17" s="16">
        <v>0.61006978606465634</v>
      </c>
      <c r="L17" s="15">
        <v>0.90827461367292506</v>
      </c>
      <c r="M17" s="14">
        <v>1</v>
      </c>
      <c r="N17" s="13"/>
    </row>
    <row r="18" spans="1:14" ht="15.6" thickTop="1" thickBot="1" x14ac:dyDescent="0.35">
      <c r="A18" s="35" t="s">
        <v>17</v>
      </c>
      <c r="B18" s="36"/>
      <c r="C18" s="28">
        <v>15800</v>
      </c>
      <c r="D18" s="25">
        <v>800</v>
      </c>
      <c r="E18" s="25">
        <v>56700</v>
      </c>
      <c r="F18" s="25">
        <v>429800</v>
      </c>
      <c r="G18" s="25">
        <v>486500</v>
      </c>
      <c r="I18" s="9" t="s">
        <v>48</v>
      </c>
      <c r="J18" s="16">
        <v>0.55916351985975044</v>
      </c>
      <c r="K18" s="16">
        <v>0.59069267148773474</v>
      </c>
      <c r="L18" s="15">
        <v>0.92399452109474134</v>
      </c>
      <c r="M18" s="15">
        <v>0.99922956374481631</v>
      </c>
      <c r="N18" s="14">
        <v>1</v>
      </c>
    </row>
    <row r="19" spans="1:14" ht="15.6" thickTop="1" thickBot="1" x14ac:dyDescent="0.35">
      <c r="A19" s="35" t="s">
        <v>18</v>
      </c>
      <c r="B19" s="36"/>
      <c r="C19" s="28">
        <v>14300</v>
      </c>
      <c r="D19" s="25">
        <v>700</v>
      </c>
      <c r="E19" s="25">
        <v>50500</v>
      </c>
      <c r="F19" s="25">
        <v>446200</v>
      </c>
      <c r="G19" s="25">
        <v>496800</v>
      </c>
    </row>
    <row r="20" spans="1:14" ht="15.6" thickTop="1" thickBot="1" x14ac:dyDescent="0.35">
      <c r="A20" s="35" t="s">
        <v>19</v>
      </c>
      <c r="B20" s="36"/>
      <c r="C20" s="28">
        <v>14400</v>
      </c>
      <c r="D20" s="25">
        <v>1300</v>
      </c>
      <c r="E20" s="25">
        <v>53100</v>
      </c>
      <c r="F20" s="25">
        <v>390100</v>
      </c>
      <c r="G20" s="25">
        <v>443200</v>
      </c>
    </row>
    <row r="21" spans="1:14" ht="15.6" thickTop="1" thickBot="1" x14ac:dyDescent="0.35">
      <c r="A21" s="35" t="s">
        <v>20</v>
      </c>
      <c r="B21" s="36"/>
      <c r="C21" s="28">
        <v>41400</v>
      </c>
      <c r="D21" s="25">
        <v>2600</v>
      </c>
      <c r="E21" s="25">
        <v>103500</v>
      </c>
      <c r="F21" s="25">
        <v>1182100</v>
      </c>
      <c r="G21" s="25">
        <v>1285600</v>
      </c>
    </row>
    <row r="22" spans="1:14" ht="15.6" thickTop="1" thickBot="1" x14ac:dyDescent="0.35">
      <c r="A22" s="35" t="s">
        <v>21</v>
      </c>
      <c r="B22" s="36"/>
      <c r="C22" s="28">
        <v>15200</v>
      </c>
      <c r="D22" s="25">
        <v>600</v>
      </c>
      <c r="E22" s="25">
        <v>49600</v>
      </c>
      <c r="F22" s="25">
        <v>434400</v>
      </c>
      <c r="G22" s="25">
        <v>484000</v>
      </c>
    </row>
    <row r="23" spans="1:14" ht="15.6" thickTop="1" thickBot="1" x14ac:dyDescent="0.35">
      <c r="A23" s="35" t="s">
        <v>22</v>
      </c>
      <c r="B23" s="36"/>
      <c r="C23" s="28">
        <v>16800</v>
      </c>
      <c r="D23" s="25">
        <v>200</v>
      </c>
      <c r="E23" s="25">
        <v>54000</v>
      </c>
      <c r="F23" s="25">
        <v>491900</v>
      </c>
      <c r="G23" s="25">
        <v>545900</v>
      </c>
      <c r="I23" s="19" t="s">
        <v>54</v>
      </c>
      <c r="J23" s="19" t="s">
        <v>55</v>
      </c>
      <c r="K23" s="19" t="s">
        <v>56</v>
      </c>
      <c r="L23" s="19" t="s">
        <v>57</v>
      </c>
    </row>
    <row r="24" spans="1:14" ht="15.6" thickTop="1" thickBot="1" x14ac:dyDescent="0.35">
      <c r="A24" s="35" t="s">
        <v>23</v>
      </c>
      <c r="B24" s="36"/>
      <c r="C24" s="28">
        <v>26100</v>
      </c>
      <c r="D24" s="25">
        <v>400</v>
      </c>
      <c r="E24" s="25">
        <v>59800</v>
      </c>
      <c r="F24" s="25">
        <v>507500</v>
      </c>
      <c r="G24" s="25">
        <v>567300</v>
      </c>
      <c r="I24" s="19" t="s">
        <v>58</v>
      </c>
      <c r="J24" s="21" t="s">
        <v>59</v>
      </c>
      <c r="K24" s="20"/>
      <c r="L24" s="20"/>
    </row>
    <row r="25" spans="1:14" ht="15.6" thickTop="1" thickBot="1" x14ac:dyDescent="0.35">
      <c r="A25" s="35" t="s">
        <v>24</v>
      </c>
      <c r="B25" s="36"/>
      <c r="C25" s="28">
        <v>7500</v>
      </c>
      <c r="D25" s="25">
        <v>400</v>
      </c>
      <c r="E25" s="25">
        <v>36800</v>
      </c>
      <c r="F25" s="25">
        <v>324200</v>
      </c>
      <c r="G25" s="25">
        <v>361000</v>
      </c>
      <c r="I25" s="40" t="s">
        <v>60</v>
      </c>
      <c r="J25" s="41" t="s">
        <v>61</v>
      </c>
      <c r="K25" s="9" t="s">
        <v>52</v>
      </c>
      <c r="L25" s="20">
        <v>0.52549999999999997</v>
      </c>
    </row>
    <row r="26" spans="1:14" ht="15.6" thickTop="1" thickBot="1" x14ac:dyDescent="0.35">
      <c r="A26" s="35" t="s">
        <v>25</v>
      </c>
      <c r="B26" s="36"/>
      <c r="C26" s="28">
        <v>14200</v>
      </c>
      <c r="D26" s="25">
        <v>1300</v>
      </c>
      <c r="E26" s="25">
        <v>55300</v>
      </c>
      <c r="F26" s="25">
        <v>402300</v>
      </c>
      <c r="G26" s="25">
        <v>457600</v>
      </c>
      <c r="I26" s="40"/>
      <c r="J26" s="41"/>
      <c r="K26" s="9" t="s">
        <v>47</v>
      </c>
      <c r="L26" s="20">
        <v>0.55779999999999996</v>
      </c>
    </row>
    <row r="27" spans="1:14" ht="15.6" thickTop="1" thickBot="1" x14ac:dyDescent="0.35">
      <c r="A27" s="35" t="s">
        <v>26</v>
      </c>
      <c r="B27" s="36"/>
      <c r="C27" s="28">
        <v>9200</v>
      </c>
      <c r="D27" s="25">
        <v>7400</v>
      </c>
      <c r="E27" s="25">
        <v>98700</v>
      </c>
      <c r="F27" s="25">
        <v>1264000</v>
      </c>
      <c r="G27" s="25">
        <v>1362700</v>
      </c>
      <c r="I27" s="40"/>
      <c r="J27" s="41"/>
      <c r="K27" s="9" t="s">
        <v>48</v>
      </c>
      <c r="L27" s="20">
        <v>0.55920000000000003</v>
      </c>
    </row>
    <row r="28" spans="1:14" ht="15" thickTop="1" x14ac:dyDescent="0.3">
      <c r="I28" s="19" t="s">
        <v>62</v>
      </c>
      <c r="J28" s="22" t="s">
        <v>63</v>
      </c>
      <c r="K28" s="20"/>
      <c r="L28" s="20"/>
    </row>
    <row r="29" spans="1:14" x14ac:dyDescent="0.3">
      <c r="A29" s="39" t="s">
        <v>28</v>
      </c>
      <c r="B29" s="39"/>
      <c r="C29" s="6">
        <f>AVERAGE(C3:C27)</f>
        <v>19784</v>
      </c>
      <c r="D29" s="6">
        <f>AVERAGE(D3:D27)</f>
        <v>1412</v>
      </c>
      <c r="E29" s="6">
        <f>AVERAGE(E3:E27)</f>
        <v>73880</v>
      </c>
      <c r="F29" s="6">
        <f>AVERAGE(F3:F27)</f>
        <v>687524</v>
      </c>
      <c r="G29" s="6">
        <f>AVERAGE(G3:G27)</f>
        <v>761408</v>
      </c>
      <c r="I29" s="19" t="s">
        <v>64</v>
      </c>
      <c r="J29" s="23" t="s">
        <v>65</v>
      </c>
      <c r="K29" s="20" t="s">
        <v>46</v>
      </c>
      <c r="L29" s="20">
        <v>0.17829999999999999</v>
      </c>
    </row>
    <row r="30" spans="1:14" x14ac:dyDescent="0.3">
      <c r="A30" s="39" t="s">
        <v>29</v>
      </c>
      <c r="B30" s="39"/>
      <c r="C30" s="6">
        <f>VARP(C3:C27)</f>
        <v>70829344</v>
      </c>
      <c r="D30" s="6">
        <f>VARP(D3:D27)</f>
        <v>2860256</v>
      </c>
      <c r="E30" s="6">
        <f>VARP(E3:E27)</f>
        <v>1375277600</v>
      </c>
      <c r="F30" s="6">
        <f>VARP(F3:F27)</f>
        <v>130566830624</v>
      </c>
      <c r="G30" s="6">
        <f>VARP(G3:G27)</f>
        <v>156282132736</v>
      </c>
    </row>
    <row r="31" spans="1:14" x14ac:dyDescent="0.3">
      <c r="A31" s="5"/>
    </row>
    <row r="32" spans="1:14" x14ac:dyDescent="0.3">
      <c r="A32" s="5"/>
      <c r="B32" s="5"/>
    </row>
    <row r="36" spans="1:16" ht="15" thickBot="1" x14ac:dyDescent="0.35">
      <c r="A36" s="5"/>
      <c r="B36" s="5"/>
    </row>
    <row r="37" spans="1:16" ht="15.6" customHeight="1" thickTop="1" thickBot="1" x14ac:dyDescent="0.35">
      <c r="A37" s="35" t="s">
        <v>2</v>
      </c>
      <c r="B37" s="36"/>
      <c r="C37" s="27">
        <f>(C3-C$29)/SQRT(27*C30)</f>
        <v>0.26791120095626458</v>
      </c>
      <c r="D37" s="27">
        <f>(D3-D$29)/SQRT(27*D30)</f>
        <v>-0.11515854731684146</v>
      </c>
      <c r="E37" s="27">
        <f>(E3-E$29)/SQRT(27*E30)</f>
        <v>1.9304825179201145E-2</v>
      </c>
      <c r="F37" s="27">
        <f>(F3-F$29)/SQRT(27*F30)</f>
        <v>-3.4525304114189491E-2</v>
      </c>
      <c r="G37" s="27">
        <f>(G3-G$29)/SQRT(27*G30)</f>
        <v>-2.9748256894703635E-2</v>
      </c>
      <c r="H37" s="42" t="s">
        <v>30</v>
      </c>
      <c r="J37" s="38" t="s">
        <v>31</v>
      </c>
      <c r="K37" s="38"/>
      <c r="L37" s="38"/>
      <c r="M37" s="38"/>
      <c r="N37" s="38"/>
    </row>
    <row r="38" spans="1:16" ht="15.6" thickTop="1" thickBot="1" x14ac:dyDescent="0.35">
      <c r="A38" s="35" t="s">
        <v>3</v>
      </c>
      <c r="B38" s="36"/>
      <c r="C38" s="27">
        <f>(C4-C29)/SQRT(27*C$30)</f>
        <v>-0.15284384322223218</v>
      </c>
      <c r="D38" s="27">
        <f>(D4-D29)/SQRT(27*D$30)</f>
        <v>-0.1037792442222919</v>
      </c>
      <c r="E38" s="27">
        <f>(E4-E29)/SQRT(27*E$30)</f>
        <v>-0.15039081550893793</v>
      </c>
      <c r="F38" s="27">
        <f t="shared" ref="F38:G38" si="0">(F4-F29)/SQRT(27*F$30)</f>
        <v>-0.15798213327729457</v>
      </c>
      <c r="G38" s="27">
        <f t="shared" si="0"/>
        <v>-0.15851067668669669</v>
      </c>
      <c r="H38" s="43"/>
      <c r="J38" s="10">
        <f t="array" ref="J38:N42">MMULT(TRANSPOSE(C37:G61),C37:G61)</f>
        <v>1.1084241519384335</v>
      </c>
      <c r="K38" s="10">
        <v>0.15085032423412528</v>
      </c>
      <c r="L38" s="10">
        <v>0.36697991580758244</v>
      </c>
      <c r="M38" s="10">
        <v>0.54889011986391856</v>
      </c>
      <c r="N38" s="10">
        <v>0.51205453142337209</v>
      </c>
    </row>
    <row r="39" spans="1:16" ht="15.6" thickTop="1" thickBot="1" x14ac:dyDescent="0.35">
      <c r="A39" s="35" t="s">
        <v>4</v>
      </c>
      <c r="B39" s="36"/>
      <c r="C39" s="27">
        <f>(C5-C29)/SQRT(27*C$30)</f>
        <v>0.40511393275360047</v>
      </c>
      <c r="D39" s="27">
        <f>(D5-D29)/SQRT(27*D$30)</f>
        <v>0.51070312288338382</v>
      </c>
      <c r="E39" s="27">
        <f>(E5-E29)/SQRT(27*E$30)</f>
        <v>0.28552459176334594</v>
      </c>
      <c r="F39" s="27">
        <f>(F5-F29)/SQRT(27*F$30)</f>
        <v>0.39315301261563523</v>
      </c>
      <c r="G39" s="27">
        <f>(G5-G29)/SQRT(27*G$30)</f>
        <v>0.38613732052797939</v>
      </c>
      <c r="H39" s="43"/>
      <c r="J39" s="10">
        <v>0.15085032423412528</v>
      </c>
      <c r="K39" s="10">
        <v>0.92592592592592582</v>
      </c>
      <c r="L39" s="10">
        <v>0.35396493467553969</v>
      </c>
      <c r="M39" s="10">
        <v>0.55772255324417697</v>
      </c>
      <c r="N39" s="10">
        <v>0.54775873673314857</v>
      </c>
    </row>
    <row r="40" spans="1:16" ht="15.6" thickTop="1" thickBot="1" x14ac:dyDescent="0.35">
      <c r="A40" s="35" t="s">
        <v>5</v>
      </c>
      <c r="B40" s="36"/>
      <c r="C40" s="27">
        <f>(C6-C29)/SQRT(27*C$30)</f>
        <v>0.17872942528799624</v>
      </c>
      <c r="D40" s="27">
        <f>(D6-D29)/SQRT(27*D$30)</f>
        <v>-3.5503425654994598E-2</v>
      </c>
      <c r="E40" s="27">
        <f>(D6-D29)/SQRT(27*D$30)</f>
        <v>-3.5503425654994598E-2</v>
      </c>
      <c r="F40" s="27">
        <f t="shared" ref="F40:G40" si="1">(E6-E29)/SQRT(27*E$30)</f>
        <v>0.73960314100530833</v>
      </c>
      <c r="G40" s="27">
        <f t="shared" si="1"/>
        <v>0.53802038764740656</v>
      </c>
      <c r="H40" s="43"/>
      <c r="J40" s="10">
        <v>0.36697991580758244</v>
      </c>
      <c r="K40" s="10">
        <v>0.35396493467553969</v>
      </c>
      <c r="L40" s="10">
        <v>0.38017361297424751</v>
      </c>
      <c r="M40" s="10">
        <v>0.41681499890031776</v>
      </c>
      <c r="N40" s="10">
        <v>0.42142274886198761</v>
      </c>
    </row>
    <row r="41" spans="1:16" ht="15.6" thickTop="1" thickBot="1" x14ac:dyDescent="0.35">
      <c r="A41" s="35" t="s">
        <v>6</v>
      </c>
      <c r="B41" s="36"/>
      <c r="C41" s="27">
        <f>(C7-C29)/SQRT(27*C$30)</f>
        <v>-3.1648096801252149E-2</v>
      </c>
      <c r="D41" s="27">
        <f>(D7-D29)/SQRT(27*D$30)</f>
        <v>3.277239291230271E-2</v>
      </c>
      <c r="E41" s="27">
        <f>(E7-E29)/SQRT(27*E$30)</f>
        <v>-3.7779335296931268E-2</v>
      </c>
      <c r="F41" s="27">
        <f t="shared" ref="F41:G41" si="2">(F7-F29)/SQRT(27*F$30)</f>
        <v>-0.11409584025296386</v>
      </c>
      <c r="G41" s="27">
        <f t="shared" si="2"/>
        <v>-0.10783329332054743</v>
      </c>
      <c r="H41" s="43"/>
      <c r="J41" s="10">
        <v>0.54889011986391856</v>
      </c>
      <c r="K41" s="10">
        <v>0.55772255324417697</v>
      </c>
      <c r="L41" s="10">
        <v>0.41681499890031776</v>
      </c>
      <c r="M41" s="10">
        <v>1.1834727945865782</v>
      </c>
      <c r="N41" s="10">
        <v>1.0212255407822695</v>
      </c>
    </row>
    <row r="42" spans="1:16" ht="15.6" thickTop="1" thickBot="1" x14ac:dyDescent="0.35">
      <c r="A42" s="35" t="s">
        <v>7</v>
      </c>
      <c r="B42" s="36"/>
      <c r="C42" s="27">
        <f>(C8-C29)/SQRT(27*C$30)</f>
        <v>-0.18485781397494391</v>
      </c>
      <c r="D42" s="27">
        <f>(D8-D29)/SQRT(27*D$30)</f>
        <v>-0.1037792442222919</v>
      </c>
      <c r="E42" s="27">
        <f>(E8-E29)/SQRT(27*E$30)</f>
        <v>-0.10783716860854832</v>
      </c>
      <c r="F42" s="27">
        <f>(F8-F29)/SQRT(27*F$30)</f>
        <v>-9.9396062492387069E-2</v>
      </c>
      <c r="G42" s="27">
        <f t="shared" ref="G42" si="3">(G8-G29)/SQRT(27*G$30)</f>
        <v>-0.10096920969458485</v>
      </c>
      <c r="H42" s="43"/>
      <c r="J42" s="10">
        <v>0.51205453142337209</v>
      </c>
      <c r="K42" s="10">
        <v>0.54775873673314857</v>
      </c>
      <c r="L42" s="10">
        <v>0.42142274886198761</v>
      </c>
      <c r="M42" s="10">
        <v>1.0212255407822695</v>
      </c>
      <c r="N42" s="10">
        <v>0.90050578184353536</v>
      </c>
    </row>
    <row r="43" spans="1:16" ht="15.6" thickTop="1" thickBot="1" x14ac:dyDescent="0.35">
      <c r="A43" s="35" t="s">
        <v>8</v>
      </c>
      <c r="B43" s="36"/>
      <c r="C43" s="27">
        <f>(C9-C29)/SQRT(27*C$30)</f>
        <v>0.21760353263057475</v>
      </c>
      <c r="D43" s="27">
        <f>(D9-D29)/SQRT(27*D$30)</f>
        <v>-0.11515854731684146</v>
      </c>
      <c r="E43" s="27">
        <f>(E9-E29)/SQRT(27*E$30)</f>
        <v>-1.3388830366220147E-2</v>
      </c>
      <c r="F43" s="27">
        <f t="shared" ref="F43:G43" si="4">(F9-F29)/SQRT(27*F$30)</f>
        <v>2.5871608858615152E-2</v>
      </c>
      <c r="G43" s="27">
        <f t="shared" si="4"/>
        <v>2.2389569796118503E-2</v>
      </c>
      <c r="H43" s="43"/>
    </row>
    <row r="44" spans="1:16" ht="15.6" thickTop="1" thickBot="1" x14ac:dyDescent="0.35">
      <c r="A44" s="35" t="s">
        <v>9</v>
      </c>
      <c r="B44" s="36"/>
      <c r="C44" s="27">
        <f>(C10-C29)/SQRT(27*C$30)</f>
        <v>-0.13912357004249859</v>
      </c>
      <c r="D44" s="27">
        <f>(D10-D29)/SQRT(27*D$30)</f>
        <v>-0.12653785041139101</v>
      </c>
      <c r="E44" s="27">
        <f>(E10-E29)/SQRT(27*E$30)</f>
        <v>-0.1337845142795176</v>
      </c>
      <c r="F44" s="27">
        <f t="shared" ref="F44:G44" si="5">(F10-F29)/SQRT(27*F$30)</f>
        <v>-9.3271155092146729E-2</v>
      </c>
      <c r="G44" s="27">
        <f t="shared" si="5"/>
        <v>-9.7804915824460256E-2</v>
      </c>
      <c r="H44" s="43"/>
      <c r="J44" s="4" t="s">
        <v>32</v>
      </c>
      <c r="N44" s="4" t="s">
        <v>33</v>
      </c>
      <c r="P44" s="4" t="s">
        <v>34</v>
      </c>
    </row>
    <row r="45" spans="1:16" ht="15.6" thickTop="1" thickBot="1" x14ac:dyDescent="0.35">
      <c r="A45" s="35" t="s">
        <v>10</v>
      </c>
      <c r="B45" s="36"/>
      <c r="C45" s="27">
        <f>(C11-C29)/SQRT(2*C$30)</f>
        <v>-0.44395729985383497</v>
      </c>
      <c r="D45" s="27">
        <f>(D11-D29)/SQRT(27*D$30)</f>
        <v>4.4151696006852259E-2</v>
      </c>
      <c r="E45" s="27">
        <f>(E11-E29)/SQRT(27*E$30)</f>
        <v>-5.8537211833706693E-2</v>
      </c>
      <c r="F45" s="27">
        <f t="shared" ref="F45:G45" si="6">(F11-F29)/SQRT(27*F$30)</f>
        <v>1.1278351226738193E-2</v>
      </c>
      <c r="G45" s="27">
        <f t="shared" si="6"/>
        <v>4.8155684558880731E-3</v>
      </c>
      <c r="H45" s="43"/>
      <c r="J45" s="11">
        <f>MDETERM(J38:N42)</f>
        <v>1.7825491873179282E-4</v>
      </c>
      <c r="N45" s="7">
        <f>-(25-1-(2*5+5)/5)*LN(J45)</f>
        <v>181.27821399412892</v>
      </c>
      <c r="P45" s="26">
        <f>_xlfn.CHISQ.INV(0.05,5*(5-1)/2)</f>
        <v>3.9402991361190596</v>
      </c>
    </row>
    <row r="46" spans="1:16" ht="15.6" thickTop="1" thickBot="1" x14ac:dyDescent="0.35">
      <c r="A46" s="35" t="s">
        <v>11</v>
      </c>
      <c r="B46" s="36"/>
      <c r="C46" s="27">
        <f>(C12-C29)/SQRT(27*C$30)</f>
        <v>-4.0794945587741209E-2</v>
      </c>
      <c r="D46" s="27">
        <f>(D12-D29)/SQRT(27*D$30)</f>
        <v>-9.2399941127742358E-2</v>
      </c>
      <c r="E46" s="27">
        <f>(E12-E29)/SQRT(27*E$30)</f>
        <v>-0.12807609823190436</v>
      </c>
      <c r="F46" s="27">
        <f t="shared" ref="F46:G46" si="7">(F12-F29)/SQRT(27*F$30)</f>
        <v>-0.16826132569682833</v>
      </c>
      <c r="G46" s="27">
        <f t="shared" si="7"/>
        <v>-0.16581289331006113</v>
      </c>
      <c r="H46" s="43"/>
    </row>
    <row r="47" spans="1:16" ht="15.6" thickTop="1" thickBot="1" x14ac:dyDescent="0.35">
      <c r="A47" s="35" t="s">
        <v>12</v>
      </c>
      <c r="B47" s="36"/>
      <c r="C47" s="27">
        <f>(C13-C29)/SQRT(27*C$30)</f>
        <v>-9.7962750503297835E-2</v>
      </c>
      <c r="D47" s="27">
        <f>(D13-D29)/SQRT(27*D$30)</f>
        <v>-0.13791715350594055</v>
      </c>
      <c r="E47" s="27">
        <f>(E13-E29)/SQRT(27*E$30)</f>
        <v>0.2009362448759861</v>
      </c>
      <c r="F47" s="27">
        <f t="shared" ref="F47:G47" si="8">(F13-F29)/SQRT(27*F$30)</f>
        <v>8.1581636168627195E-2</v>
      </c>
      <c r="G47" s="27">
        <f t="shared" si="8"/>
        <v>9.3415796819376673E-2</v>
      </c>
      <c r="H47" s="43"/>
    </row>
    <row r="48" spans="1:16" ht="15.6" thickTop="1" thickBot="1" x14ac:dyDescent="0.35">
      <c r="A48" s="35" t="s">
        <v>13</v>
      </c>
      <c r="B48" s="36"/>
      <c r="C48" s="27">
        <f>(C14-C29)/SQRT(27*C$30)</f>
        <v>0.13756860574879545</v>
      </c>
      <c r="D48" s="27">
        <f>(D14-D29)/SQRT(27*D$30)</f>
        <v>-4.6882728749544147E-2</v>
      </c>
      <c r="E48" s="27">
        <f>(E14-E29)/SQRT(27*E$30)</f>
        <v>0.12101842020940072</v>
      </c>
      <c r="F48" s="27">
        <f t="shared" ref="F48:G48" si="9">(F14-F29)/SQRT(27*F$30)</f>
        <v>0.16876836150943952</v>
      </c>
      <c r="G48" s="27">
        <f t="shared" si="9"/>
        <v>0.16561037850237315</v>
      </c>
      <c r="H48" s="43"/>
      <c r="J48" s="51" t="s">
        <v>35</v>
      </c>
      <c r="K48" s="51"/>
      <c r="L48" s="51"/>
      <c r="M48" s="51"/>
      <c r="N48" s="51"/>
    </row>
    <row r="49" spans="1:19" ht="15.6" thickTop="1" thickBot="1" x14ac:dyDescent="0.35">
      <c r="A49" s="35" t="s">
        <v>14</v>
      </c>
      <c r="B49" s="36"/>
      <c r="C49" s="27">
        <f>(C15-C29)/SQRT(27*C$30)</f>
        <v>-3.8508233391118946E-2</v>
      </c>
      <c r="D49" s="27">
        <f>(D15-D29)/SQRT(27*D$30)</f>
        <v>-4.6882728749544147E-2</v>
      </c>
      <c r="E49" s="27">
        <f>(E15-E29)/SQRT(27*E$30)</f>
        <v>-0.12340557601112989</v>
      </c>
      <c r="F49" s="27">
        <f t="shared" ref="F49:G49" si="10">(F15-F29)/SQRT(27*F$30)</f>
        <v>-0.10946221465452118</v>
      </c>
      <c r="G49" s="27">
        <f t="shared" si="10"/>
        <v>-0.11163044596469694</v>
      </c>
      <c r="H49" s="43"/>
      <c r="J49" s="34">
        <f t="array" ref="J49:N53">MINVERSE(J38:N42)</f>
        <v>1.5866105926659668</v>
      </c>
      <c r="K49" s="34">
        <v>0.73715699264791468</v>
      </c>
      <c r="L49" s="34">
        <v>-1.1093881032919461</v>
      </c>
      <c r="M49" s="34">
        <v>1.162709236376982</v>
      </c>
      <c r="N49" s="34">
        <v>-2.1499943146724814</v>
      </c>
    </row>
    <row r="50" spans="1:19" ht="15.6" thickTop="1" thickBot="1" x14ac:dyDescent="0.35">
      <c r="A50" s="35" t="s">
        <v>15</v>
      </c>
      <c r="B50" s="36"/>
      <c r="C50" s="27">
        <f>(C16-C29)/SQRT(27*C$30)</f>
        <v>1.1799434934570887E-2</v>
      </c>
      <c r="D50" s="27">
        <f>(D16-D29)/SQRT(27*D$30)</f>
        <v>0.12380681766869911</v>
      </c>
      <c r="E50" s="27">
        <f>(E16-E29)/SQRT(27*E$30)</f>
        <v>-7.161467405187521E-3</v>
      </c>
      <c r="F50" s="27">
        <f t="shared" ref="F50:G50" si="11">(F16-F29)/SQRT(27*F$30)</f>
        <v>0.14815671660602209</v>
      </c>
      <c r="G50" s="27">
        <f t="shared" si="11"/>
        <v>0.13474634290761944</v>
      </c>
      <c r="H50" s="43"/>
      <c r="J50" s="34">
        <v>0.73715699264791845</v>
      </c>
      <c r="K50" s="34">
        <v>3.2184973001891168</v>
      </c>
      <c r="L50" s="34">
        <v>3.954560319924886</v>
      </c>
      <c r="M50" s="34">
        <v>18.519227255001127</v>
      </c>
      <c r="N50" s="34">
        <v>-25.229459489084661</v>
      </c>
    </row>
    <row r="51" spans="1:19" ht="15.6" thickTop="1" thickBot="1" x14ac:dyDescent="0.35">
      <c r="A51" s="35" t="s">
        <v>16</v>
      </c>
      <c r="B51" s="36"/>
      <c r="C51" s="27">
        <f>(C17-C29)/SQRT(27*C$30)</f>
        <v>0.11241477158595055</v>
      </c>
      <c r="D51" s="27">
        <f>(D17-D29)/SQRT(27*D$30)</f>
        <v>3.277239291230271E-2</v>
      </c>
      <c r="E51" s="27">
        <f>(E17-E29)/SQRT(27*E$30)</f>
        <v>2.0861665919459302E-2</v>
      </c>
      <c r="F51" s="27">
        <f t="shared" ref="F51:G51" si="12">(F17-F29)/SQRT(27*F$30)</f>
        <v>-5.5776069789805933E-2</v>
      </c>
      <c r="G51" s="27">
        <f t="shared" si="12"/>
        <v>-4.9026108780385769E-2</v>
      </c>
      <c r="H51" s="43"/>
      <c r="J51" s="34">
        <v>-1.1093881032919359</v>
      </c>
      <c r="K51" s="34">
        <v>3.9545603199249082</v>
      </c>
      <c r="L51" s="34">
        <v>35.781435391824068</v>
      </c>
      <c r="M51" s="34">
        <v>94.777183932554024</v>
      </c>
      <c r="N51" s="34">
        <v>-126.00259967668637</v>
      </c>
    </row>
    <row r="52" spans="1:19" ht="15.6" thickTop="1" thickBot="1" x14ac:dyDescent="0.35">
      <c r="A52" s="35" t="s">
        <v>17</v>
      </c>
      <c r="B52" s="36"/>
      <c r="C52" s="27">
        <f>(C18-C29)/SQRT(27*C$30)</f>
        <v>-9.1102613913431038E-2</v>
      </c>
      <c r="D52" s="27">
        <f>(D18-D29)/SQRT(27*D$30)</f>
        <v>-6.964133493864326E-2</v>
      </c>
      <c r="E52" s="27">
        <f>(E18-E29)/SQRT(27*E$30)</f>
        <v>-8.9155079725450448E-2</v>
      </c>
      <c r="F52" s="27">
        <f t="shared" ref="F52:G52" si="13">(F18-F29)/SQRT(27*F$30)</f>
        <v>-0.13726396824517728</v>
      </c>
      <c r="G52" s="27">
        <f t="shared" si="13"/>
        <v>-0.13382918449972486</v>
      </c>
      <c r="H52" s="43"/>
      <c r="J52" s="34">
        <v>1.1627092363770386</v>
      </c>
      <c r="K52" s="34">
        <v>18.519227255001173</v>
      </c>
      <c r="L52" s="34">
        <v>94.777183932553953</v>
      </c>
      <c r="M52" s="34">
        <v>315.79360494005886</v>
      </c>
      <c r="N52" s="34">
        <v>-414.40843906461185</v>
      </c>
    </row>
    <row r="53" spans="1:19" ht="15.6" thickTop="1" thickBot="1" x14ac:dyDescent="0.35">
      <c r="A53" s="35" t="s">
        <v>18</v>
      </c>
      <c r="B53" s="36"/>
      <c r="C53" s="27">
        <f>(C19-C29)/SQRT(27*C$30)</f>
        <v>-0.12540329686276502</v>
      </c>
      <c r="D53" s="27">
        <f>(D19-D29)/SQRT(27*D$30)</f>
        <v>-8.1020638033192802E-2</v>
      </c>
      <c r="E53" s="27">
        <f>(E19-E29)/SQRT(27*E$30)</f>
        <v>-0.12132978835745235</v>
      </c>
      <c r="F53" s="27">
        <f t="shared" ref="F53:G53" si="14">(F19-F29)/SQRT(27*F$30)</f>
        <v>-0.12852931769179107</v>
      </c>
      <c r="G53" s="27">
        <f t="shared" si="14"/>
        <v>-0.12881499575168126</v>
      </c>
      <c r="H53" s="43"/>
      <c r="J53" s="34">
        <v>-2.1499943146725577</v>
      </c>
      <c r="K53" s="34">
        <v>-25.229459489084725</v>
      </c>
      <c r="L53" s="34">
        <v>-126.00259967668632</v>
      </c>
      <c r="M53" s="34">
        <v>-414.40843906461168</v>
      </c>
      <c r="N53" s="34">
        <v>546.60994445795677</v>
      </c>
    </row>
    <row r="54" spans="1:19" ht="15.6" thickTop="1" thickBot="1" x14ac:dyDescent="0.35">
      <c r="A54" s="35" t="s">
        <v>19</v>
      </c>
      <c r="B54" s="36"/>
      <c r="C54" s="27">
        <f>(C20-C29)/SQRT(27*C$30)</f>
        <v>-0.12311658466614275</v>
      </c>
      <c r="D54" s="27">
        <f>(D20-D29)/SQRT(27*D$30)</f>
        <v>-1.2744819465895497E-2</v>
      </c>
      <c r="E54" s="27">
        <f>(E20-E29)/SQRT(27*E$30)</f>
        <v>-0.10783716860854832</v>
      </c>
      <c r="F54" s="27">
        <f t="shared" ref="F54:G54" si="15">(F20-F29)/SQRT(27*F$30)</f>
        <v>-0.15840821379209388</v>
      </c>
      <c r="G54" s="27">
        <f t="shared" si="15"/>
        <v>-0.15490824981917023</v>
      </c>
      <c r="H54" s="43"/>
    </row>
    <row r="55" spans="1:19" ht="15.6" thickTop="1" thickBot="1" x14ac:dyDescent="0.35">
      <c r="A55" s="35" t="s">
        <v>20</v>
      </c>
      <c r="B55" s="36"/>
      <c r="C55" s="27">
        <f>(C21-C29)/SQRT(27*C$30)</f>
        <v>0.49429570842186882</v>
      </c>
      <c r="D55" s="27">
        <f>(D21-D29)/SQRT(27*D$30)</f>
        <v>0.13518612076324868</v>
      </c>
      <c r="E55" s="27">
        <f>(E21-E29)/SQRT(27*E$30)</f>
        <v>0.15371207575482201</v>
      </c>
      <c r="F55" s="27">
        <f t="shared" ref="F55:G55" si="16">(F21-F29)/SQRT(27*F$30)</f>
        <v>0.26341149585924012</v>
      </c>
      <c r="G55" s="27">
        <f t="shared" si="16"/>
        <v>0.25518423574897703</v>
      </c>
      <c r="H55" s="43"/>
    </row>
    <row r="56" spans="1:19" ht="15.6" thickTop="1" thickBot="1" x14ac:dyDescent="0.35">
      <c r="A56" s="35" t="s">
        <v>21</v>
      </c>
      <c r="B56" s="36"/>
      <c r="C56" s="27">
        <f>(C22-C29)/SQRT(27*C$30)</f>
        <v>-0.10482288709316463</v>
      </c>
      <c r="D56" s="27">
        <f>(D22-D29)/SQRT(27*D$30)</f>
        <v>-9.2399941127742358E-2</v>
      </c>
      <c r="E56" s="27">
        <f>(E22-E29)/SQRT(27*E$30)</f>
        <v>-0.12600031057822683</v>
      </c>
      <c r="F56" s="27">
        <f t="shared" ref="F56:G56" si="17">(F22-F29)/SQRT(27*F$30)</f>
        <v>-0.13481400528508114</v>
      </c>
      <c r="G56" s="27">
        <f t="shared" si="17"/>
        <v>-0.13504622060361893</v>
      </c>
      <c r="H56" s="43"/>
      <c r="J56" s="38" t="s">
        <v>36</v>
      </c>
      <c r="K56" s="38"/>
      <c r="L56" s="38"/>
      <c r="M56" s="38"/>
      <c r="N56" s="38"/>
      <c r="P56" s="4" t="s">
        <v>37</v>
      </c>
    </row>
    <row r="57" spans="1:19" ht="15.6" thickTop="1" thickBot="1" x14ac:dyDescent="0.35">
      <c r="A57" s="35" t="s">
        <v>22</v>
      </c>
      <c r="B57" s="36"/>
      <c r="C57" s="27">
        <f>(C23-C29)/SQRT(27*C$30)</f>
        <v>-6.823549194720839E-2</v>
      </c>
      <c r="D57" s="27">
        <f>(D23-D29)/SQRT(27*D$30)</f>
        <v>-0.13791715350594055</v>
      </c>
      <c r="E57" s="27">
        <f>(E23-E29)/SQRT(27*E$30)</f>
        <v>-0.10316664638777386</v>
      </c>
      <c r="F57" s="27">
        <f t="shared" ref="F57:G57" si="18">(F23-F29)/SQRT(27*F$30)</f>
        <v>-0.1041894682838795</v>
      </c>
      <c r="G57" s="27">
        <f t="shared" si="18"/>
        <v>-0.10491240667120165</v>
      </c>
      <c r="H57" s="43"/>
      <c r="J57" s="10">
        <f>(J49-1)*(25-5)/(5-1)</f>
        <v>2.9330529633298341</v>
      </c>
      <c r="K57" s="10">
        <f>(K49-1)*(25-5)/(5-1)</f>
        <v>-1.3142150367604266</v>
      </c>
      <c r="L57" s="10">
        <f>(L49-1)*(25-5)/(5-1)</f>
        <v>-10.546940516459731</v>
      </c>
      <c r="M57" s="10">
        <f t="shared" ref="M57:N57" si="19">(M49-1)*(25-5)/(5-1)</f>
        <v>0.8135461818849099</v>
      </c>
      <c r="N57" s="10">
        <f t="shared" si="19"/>
        <v>-15.749971573362407</v>
      </c>
      <c r="P57" s="26">
        <f>FINV(0.05,(5-1),(25-5))</f>
        <v>2.8660814020156589</v>
      </c>
    </row>
    <row r="58" spans="1:19" ht="15.6" thickTop="1" thickBot="1" x14ac:dyDescent="0.35">
      <c r="A58" s="35" t="s">
        <v>23</v>
      </c>
      <c r="B58" s="36"/>
      <c r="C58" s="27">
        <f>(C24-C29)/SQRT(27*C$30)</f>
        <v>0.14442874233866226</v>
      </c>
      <c r="D58" s="27">
        <f>(D24-D29)/SQRT(27*D$30)</f>
        <v>-0.11515854731684146</v>
      </c>
      <c r="E58" s="27">
        <f>(E24-E29)/SQRT(27*E$30)</f>
        <v>-7.3067725409449488E-2</v>
      </c>
      <c r="F58" s="27">
        <f>(F24-F29)/SQRT(27*F$30)</f>
        <v>-9.5880898245292612E-2</v>
      </c>
      <c r="G58" s="27">
        <f t="shared" ref="G58" si="20">(G24-G29)/SQRT(27*G$30)</f>
        <v>-9.4494577621868373E-2</v>
      </c>
      <c r="H58" s="43"/>
      <c r="J58" s="10">
        <f>(J50-1)*(25-5)/(5-1)</f>
        <v>-1.3142150367604077</v>
      </c>
      <c r="K58" s="10">
        <f>(K50-1)*(25-5)/(5-1)</f>
        <v>11.092486500945585</v>
      </c>
      <c r="L58" s="10">
        <f t="shared" ref="L58:N58" si="21">(L50-1)*(25-5)/(5-1)</f>
        <v>14.77280159962443</v>
      </c>
      <c r="M58" s="10">
        <f t="shared" si="21"/>
        <v>87.596136275005634</v>
      </c>
      <c r="N58" s="10">
        <f t="shared" si="21"/>
        <v>-131.14729744542331</v>
      </c>
      <c r="Q58" s="4" t="s">
        <v>42</v>
      </c>
      <c r="R58" s="4" t="s">
        <v>43</v>
      </c>
      <c r="S58" s="4" t="s">
        <v>44</v>
      </c>
    </row>
    <row r="59" spans="1:19" ht="15.6" thickTop="1" thickBot="1" x14ac:dyDescent="0.35">
      <c r="A59" s="35" t="s">
        <v>24</v>
      </c>
      <c r="B59" s="36"/>
      <c r="C59" s="27">
        <f>(C25-C29)/SQRT(27*C$30)</f>
        <v>-0.28089972623307902</v>
      </c>
      <c r="D59" s="27">
        <f>(D25-D29)/SQRT(27*D$30)</f>
        <v>-0.11515854731684146</v>
      </c>
      <c r="E59" s="27">
        <f>(E25-E29)/SQRT(27*E$30)</f>
        <v>-0.19242551549590817</v>
      </c>
      <c r="F59" s="27">
        <f t="shared" ref="F59:G59" si="22">(F25-F29)/SQRT(27*F$30)</f>
        <v>-0.19350659619868849</v>
      </c>
      <c r="G59" s="27">
        <f t="shared" si="22"/>
        <v>-0.19492439691520738</v>
      </c>
      <c r="H59" s="43"/>
      <c r="J59" s="10">
        <f>(J51-1)*(25-5)/(5-1)</f>
        <v>-10.54694051645968</v>
      </c>
      <c r="K59" s="10">
        <f>(K51-1)*(25-5)/(5-1)</f>
        <v>14.772801599624541</v>
      </c>
      <c r="L59" s="10">
        <f>(L51-1)*(25-5)/(5-1)</f>
        <v>173.90717695912033</v>
      </c>
      <c r="M59" s="10">
        <f>(M51-1)*(25-5)/(5-1)</f>
        <v>468.88591966277011</v>
      </c>
      <c r="N59" s="10">
        <f t="shared" ref="N59" si="23">(N51-1)*(25-5)/(5-1)</f>
        <v>-635.01299838343186</v>
      </c>
      <c r="Q59" s="10">
        <v>11.09</v>
      </c>
      <c r="R59" s="3" t="s">
        <v>45</v>
      </c>
      <c r="S59" s="45">
        <v>2.87</v>
      </c>
    </row>
    <row r="60" spans="1:19" ht="15.6" thickTop="1" thickBot="1" x14ac:dyDescent="0.35">
      <c r="A60" s="35" t="s">
        <v>25</v>
      </c>
      <c r="B60" s="36"/>
      <c r="C60" s="27">
        <f>(C26-C29)/SQRT(27*C$30)</f>
        <v>-0.12769000905938727</v>
      </c>
      <c r="D60" s="27">
        <f>(D26-D29)/SQRT(27*D$30)</f>
        <v>-1.2744819465895497E-2</v>
      </c>
      <c r="E60" s="27">
        <f>(E26-E29)/SQRT(27*E$30)</f>
        <v>-9.6420336513321839E-2</v>
      </c>
      <c r="F60" s="27">
        <f t="shared" ref="F60:G60" si="24">(F26-F29)/SQRT(27*F$30)</f>
        <v>-0.15191048594140416</v>
      </c>
      <c r="G60" s="27">
        <f t="shared" si="24"/>
        <v>-0.14789812186074036</v>
      </c>
      <c r="H60" s="43"/>
      <c r="J60" s="10">
        <f>(J52-1)*(25-5)/(5-1)</f>
        <v>0.81354618188519301</v>
      </c>
      <c r="K60" s="10">
        <f t="shared" ref="K60:N60" si="25">(K52-1)*(25-5)/(5-1)</f>
        <v>87.596136275005861</v>
      </c>
      <c r="L60" s="10">
        <f>(L52-1)*(25-5)/(5-1)</f>
        <v>468.88591966276977</v>
      </c>
      <c r="M60" s="10">
        <f t="shared" si="25"/>
        <v>1573.9680247002943</v>
      </c>
      <c r="N60" s="10">
        <f t="shared" si="25"/>
        <v>-2077.0421953230593</v>
      </c>
      <c r="Q60" s="10">
        <v>14.77</v>
      </c>
      <c r="R60" s="3" t="s">
        <v>45</v>
      </c>
      <c r="S60" s="46"/>
    </row>
    <row r="61" spans="1:19" ht="15.6" thickTop="1" thickBot="1" x14ac:dyDescent="0.35">
      <c r="A61" s="35" t="s">
        <v>26</v>
      </c>
      <c r="B61" s="36"/>
      <c r="C61" s="27">
        <f>(C27-C29)/SQRT(27*C$30)</f>
        <v>-0.24202561889050053</v>
      </c>
      <c r="D61" s="27">
        <f>(D27-D29)/SQRT(27*D$30)</f>
        <v>0.68139266930162712</v>
      </c>
      <c r="E61" s="27">
        <f>(E27-E29)/SQRT(27*E$30)</f>
        <v>0.1288026239106915</v>
      </c>
      <c r="F61" s="27">
        <f t="shared" ref="F61:G61" si="26">(F27-F29)/SQRT(27*F$30)</f>
        <v>0.30703148856182122</v>
      </c>
      <c r="G61" s="27">
        <f t="shared" si="26"/>
        <v>0.29271762919307026</v>
      </c>
      <c r="H61" s="44"/>
      <c r="J61" s="10">
        <f>(J53-1)*(25-5)/(5-1)</f>
        <v>-15.749971573362789</v>
      </c>
      <c r="K61" s="10">
        <f t="shared" ref="K61:N61" si="27">(K53-1)*(25-5)/(5-1)</f>
        <v>-131.14729744542362</v>
      </c>
      <c r="L61" s="10">
        <f t="shared" si="27"/>
        <v>-635.01299838343152</v>
      </c>
      <c r="M61" s="10">
        <f t="shared" si="27"/>
        <v>-2077.0421953230584</v>
      </c>
      <c r="N61" s="10">
        <f t="shared" si="27"/>
        <v>2728.0497222897839</v>
      </c>
      <c r="Q61" s="10">
        <v>87.6</v>
      </c>
      <c r="R61" s="3" t="s">
        <v>45</v>
      </c>
      <c r="S61" s="46"/>
    </row>
    <row r="62" spans="1:19" ht="15" thickTop="1" x14ac:dyDescent="0.3">
      <c r="Q62" s="10">
        <v>173.91</v>
      </c>
      <c r="R62" s="3" t="s">
        <v>45</v>
      </c>
      <c r="S62" s="46"/>
    </row>
    <row r="63" spans="1:19" x14ac:dyDescent="0.3">
      <c r="Q63" s="10">
        <v>468.89</v>
      </c>
      <c r="R63" s="3" t="s">
        <v>45</v>
      </c>
      <c r="S63" s="46"/>
    </row>
    <row r="64" spans="1:19" x14ac:dyDescent="0.3">
      <c r="Q64" s="10">
        <v>1573.97</v>
      </c>
      <c r="R64" s="3" t="s">
        <v>45</v>
      </c>
      <c r="S64" s="46"/>
    </row>
    <row r="65" spans="10:19" x14ac:dyDescent="0.3">
      <c r="J65" s="38" t="s">
        <v>38</v>
      </c>
      <c r="K65" s="38"/>
      <c r="L65" s="38"/>
      <c r="M65" s="38"/>
      <c r="N65" s="38"/>
      <c r="Q65" s="10">
        <v>2728.05</v>
      </c>
      <c r="R65" s="3" t="s">
        <v>45</v>
      </c>
      <c r="S65" s="47"/>
    </row>
    <row r="66" spans="10:19" x14ac:dyDescent="0.3">
      <c r="J66" s="12">
        <f>-J49/SQRT($J$49*J49)</f>
        <v>-1</v>
      </c>
      <c r="K66" s="12">
        <f>-K49/SQRT($J$49*K50)</f>
        <v>-0.32621072863048928</v>
      </c>
      <c r="L66" s="12">
        <f>-L49/SQRT($J$49*L51)</f>
        <v>0.14723784430271092</v>
      </c>
      <c r="M66" s="12">
        <f>-M49/SQRT($J$49*M52)</f>
        <v>-5.1943867522683894E-2</v>
      </c>
      <c r="N66" s="12">
        <f>-N49/SQRT($J$49*N53)</f>
        <v>7.3006809992688076E-2</v>
      </c>
    </row>
    <row r="67" spans="10:19" x14ac:dyDescent="0.3">
      <c r="J67" s="12"/>
      <c r="K67" s="12">
        <f>-K50/SQRT($K$50*K50)</f>
        <v>-1</v>
      </c>
      <c r="L67" s="12">
        <f>-L50/SQRT($K$50*L51)</f>
        <v>-0.36850446169724876</v>
      </c>
      <c r="M67" s="12">
        <f>-M50/SQRT($K$50*M52)</f>
        <v>-0.58089096415371522</v>
      </c>
      <c r="N67" s="12">
        <f>-N50/SQRT($K$50*N53)</f>
        <v>0.60150966167146835</v>
      </c>
    </row>
    <row r="68" spans="10:19" x14ac:dyDescent="0.3">
      <c r="J68" s="12"/>
      <c r="K68" s="12"/>
      <c r="L68" s="12">
        <f>-L51/SQRT($L$51*L51)</f>
        <v>-1</v>
      </c>
      <c r="M68" s="12">
        <f>-M51/SQRT($L$51*M52)</f>
        <v>-0.89160656139547312</v>
      </c>
      <c r="N68" s="12">
        <f>-N51/SQRT($L$51*N53)</f>
        <v>0.90097317757247775</v>
      </c>
    </row>
    <row r="69" spans="10:19" x14ac:dyDescent="0.3">
      <c r="J69" s="12"/>
      <c r="K69" s="12"/>
      <c r="L69" s="12"/>
      <c r="M69" s="12">
        <f>-M52/SQRT($M$52*M52)</f>
        <v>-1</v>
      </c>
      <c r="N69" s="12">
        <f>-N52/SQRT($M$52*N53)</f>
        <v>0.99744317059814835</v>
      </c>
    </row>
    <row r="70" spans="10:19" x14ac:dyDescent="0.3">
      <c r="J70" s="12"/>
      <c r="K70" s="12"/>
      <c r="L70" s="12"/>
      <c r="M70" s="12"/>
      <c r="N70" s="12">
        <f>-N53/SQRT($N$53*N53)</f>
        <v>-1</v>
      </c>
    </row>
    <row r="72" spans="10:19" x14ac:dyDescent="0.3">
      <c r="K72" s="38" t="s">
        <v>39</v>
      </c>
      <c r="L72" s="38"/>
      <c r="M72" s="38"/>
      <c r="N72" s="38"/>
      <c r="P72" s="4" t="s">
        <v>40</v>
      </c>
    </row>
    <row r="73" spans="10:19" x14ac:dyDescent="0.3">
      <c r="K73" s="12">
        <f>K66*SQRT(25-5)/SQRT(1-K66^2)</f>
        <v>-1.5432806961644894</v>
      </c>
      <c r="L73" s="12">
        <f>L66*SQRT(25-5)/SQRT(1-L66^2)</f>
        <v>0.66572329860768464</v>
      </c>
      <c r="M73" s="12">
        <f>M66*SQRT(25-5)/SQRT(1-M66^2)</f>
        <v>-0.23261406516556596</v>
      </c>
      <c r="N73" s="12">
        <f>N66*SQRT(25-5)/SQRT(1-N66^2)</f>
        <v>0.32736998564137115</v>
      </c>
      <c r="P73" s="6">
        <f>_xlfn.T.INV.2T(0.05,25-5)</f>
        <v>2.0859634472658648</v>
      </c>
    </row>
    <row r="74" spans="10:19" x14ac:dyDescent="0.3">
      <c r="K74" s="12"/>
      <c r="L74" s="12">
        <f>L67*SQRT(25-5)/SQRT(1-L67^2)</f>
        <v>-1.7727581727762167</v>
      </c>
      <c r="M74" s="12">
        <f t="shared" ref="M74:N74" si="28">M67*SQRT(25-5)/SQRT(1-M67^2)</f>
        <v>-3.1915022002115805</v>
      </c>
      <c r="N74" s="12">
        <f t="shared" si="28"/>
        <v>3.3673164022049398</v>
      </c>
    </row>
    <row r="75" spans="10:19" x14ac:dyDescent="0.3">
      <c r="K75" s="12"/>
      <c r="L75" s="12"/>
      <c r="M75" s="12">
        <f>M68*SQRT(25-5)/SQRT(1-M68^2)</f>
        <v>-8.8058513689420987</v>
      </c>
      <c r="N75" s="12">
        <f>N68*SQRT(25-5)/SQRT(1-N68^2)</f>
        <v>9.2867219665149054</v>
      </c>
    </row>
    <row r="76" spans="10:19" x14ac:dyDescent="0.3">
      <c r="K76" s="12"/>
      <c r="L76" s="12"/>
      <c r="M76" s="12"/>
      <c r="N76" s="12">
        <f>N69*SQRT(25-5)/SQRT(1-N69^2)</f>
        <v>62.418749974606257</v>
      </c>
    </row>
    <row r="79" spans="10:19" x14ac:dyDescent="0.3">
      <c r="P79" s="4" t="s">
        <v>41</v>
      </c>
      <c r="Q79" s="4" t="s">
        <v>42</v>
      </c>
      <c r="R79" s="4" t="s">
        <v>43</v>
      </c>
      <c r="S79" s="4" t="s">
        <v>44</v>
      </c>
    </row>
    <row r="80" spans="10:19" x14ac:dyDescent="0.3">
      <c r="P80" s="3" t="s">
        <v>49</v>
      </c>
      <c r="Q80" s="12">
        <f>N68*SQRT(25-5)/SQRT(1-N68^2)</f>
        <v>9.2867219665149054</v>
      </c>
      <c r="R80" s="3" t="s">
        <v>45</v>
      </c>
      <c r="S80" s="48">
        <f>_xlfn.T.INV.2T(0.05,25-5)</f>
        <v>2.0859634472658648</v>
      </c>
    </row>
    <row r="81" spans="16:27" x14ac:dyDescent="0.3">
      <c r="P81" s="3" t="s">
        <v>50</v>
      </c>
      <c r="Q81" s="12">
        <f>N69*SQRT(25-5)/SQRT(1-N69^2)</f>
        <v>62.418749974606257</v>
      </c>
      <c r="R81" s="3" t="s">
        <v>45</v>
      </c>
      <c r="S81" s="49"/>
    </row>
    <row r="82" spans="16:27" x14ac:dyDescent="0.3">
      <c r="P82" s="3" t="s">
        <v>53</v>
      </c>
      <c r="Q82" s="3">
        <v>3.3673000000000002</v>
      </c>
      <c r="R82" s="3" t="s">
        <v>45</v>
      </c>
      <c r="S82" s="50"/>
      <c r="X82">
        <v>2014</v>
      </c>
      <c r="Y82">
        <v>2015</v>
      </c>
      <c r="Z82">
        <v>2016</v>
      </c>
      <c r="AA82">
        <v>2017</v>
      </c>
    </row>
    <row r="83" spans="16:27" x14ac:dyDescent="0.3">
      <c r="W83" t="s">
        <v>46</v>
      </c>
      <c r="X83" s="24">
        <v>0.17829999999999999</v>
      </c>
      <c r="Y83" s="24">
        <v>0.28693368170148692</v>
      </c>
      <c r="Z83" s="24">
        <v>0.29587516763279209</v>
      </c>
      <c r="AA83" s="24">
        <v>0.2488317407782441</v>
      </c>
    </row>
    <row r="84" spans="16:27" x14ac:dyDescent="0.3">
      <c r="W84" t="s">
        <v>52</v>
      </c>
      <c r="X84" s="24">
        <v>0.52549999999999997</v>
      </c>
      <c r="Y84" s="24">
        <v>0.60473028147976504</v>
      </c>
      <c r="Z84" s="24">
        <v>0.65618672597921768</v>
      </c>
      <c r="AA84" s="24">
        <v>0.66997770744998442</v>
      </c>
    </row>
    <row r="85" spans="16:27" x14ac:dyDescent="0.3">
      <c r="W85" t="s">
        <v>66</v>
      </c>
      <c r="X85" s="24">
        <v>0.55779999999999996</v>
      </c>
      <c r="Y85" s="24">
        <v>0.64247793122935759</v>
      </c>
      <c r="Z85" s="24">
        <v>0.66077736382629126</v>
      </c>
      <c r="AA85" s="24">
        <v>0.65962307702703282</v>
      </c>
    </row>
    <row r="86" spans="16:27" x14ac:dyDescent="0.3">
      <c r="W86" t="s">
        <v>48</v>
      </c>
      <c r="X86" s="24">
        <v>0.55920000000000003</v>
      </c>
      <c r="Y86" s="24">
        <v>0.24568601484545122</v>
      </c>
      <c r="Z86" s="24">
        <v>0.66965835608757607</v>
      </c>
      <c r="AA86" s="24">
        <v>0.26765424465762921</v>
      </c>
    </row>
  </sheetData>
  <dataConsolidate/>
  <mergeCells count="66">
    <mergeCell ref="S59:S65"/>
    <mergeCell ref="S80:S82"/>
    <mergeCell ref="A47:B47"/>
    <mergeCell ref="A23:B23"/>
    <mergeCell ref="A24:B24"/>
    <mergeCell ref="A25:B25"/>
    <mergeCell ref="A26:B26"/>
    <mergeCell ref="A42:B42"/>
    <mergeCell ref="A43:B43"/>
    <mergeCell ref="A44:B44"/>
    <mergeCell ref="A45:B45"/>
    <mergeCell ref="A46:B46"/>
    <mergeCell ref="A37:B37"/>
    <mergeCell ref="K72:N72"/>
    <mergeCell ref="J37:N37"/>
    <mergeCell ref="J48:N48"/>
    <mergeCell ref="I12:N12"/>
    <mergeCell ref="A20:B20"/>
    <mergeCell ref="J56:N56"/>
    <mergeCell ref="A48:B48"/>
    <mergeCell ref="A49:B49"/>
    <mergeCell ref="A14:B14"/>
    <mergeCell ref="A15:B15"/>
    <mergeCell ref="A56:B56"/>
    <mergeCell ref="A38:B38"/>
    <mergeCell ref="A39:B39"/>
    <mergeCell ref="A40:B40"/>
    <mergeCell ref="J65:N65"/>
    <mergeCell ref="A29:B29"/>
    <mergeCell ref="A30:B30"/>
    <mergeCell ref="A17:B17"/>
    <mergeCell ref="A18:B18"/>
    <mergeCell ref="A19:B19"/>
    <mergeCell ref="A27:B27"/>
    <mergeCell ref="A21:B21"/>
    <mergeCell ref="I25:I27"/>
    <mergeCell ref="J25:J27"/>
    <mergeCell ref="A22:B22"/>
    <mergeCell ref="A41:B41"/>
    <mergeCell ref="A60:B60"/>
    <mergeCell ref="A61:B61"/>
    <mergeCell ref="H37:H61"/>
    <mergeCell ref="A55:B55"/>
    <mergeCell ref="C1:G1"/>
    <mergeCell ref="A3:B3"/>
    <mergeCell ref="A4:B4"/>
    <mergeCell ref="A5:B5"/>
    <mergeCell ref="A16:B16"/>
    <mergeCell ref="A6:B6"/>
    <mergeCell ref="A7:B7"/>
    <mergeCell ref="A8:B8"/>
    <mergeCell ref="A9:B9"/>
    <mergeCell ref="A10:B10"/>
    <mergeCell ref="A11:B11"/>
    <mergeCell ref="A12:B12"/>
    <mergeCell ref="A13:B13"/>
    <mergeCell ref="A1:B1"/>
    <mergeCell ref="A2:B2"/>
    <mergeCell ref="A57:B57"/>
    <mergeCell ref="A58:B58"/>
    <mergeCell ref="A59:B59"/>
    <mergeCell ref="A50:B50"/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2018-12-11T13:54:39Z</dcterms:modified>
</cp:coreProperties>
</file>