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2" sheetId="3" r:id="rId1"/>
    <sheet name="Лист1" sheetId="1" r:id="rId2"/>
  </sheets>
  <calcPr calcId="162913" iterate="1" iterateCount="32767" iterateDelta="1E-1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6" i="1" l="1"/>
  <c r="C61" i="1" l="1"/>
  <c r="G61" i="1"/>
  <c r="F61" i="1"/>
  <c r="E61" i="1"/>
  <c r="D61" i="1"/>
  <c r="C60" i="1"/>
  <c r="G60" i="1"/>
  <c r="F60" i="1"/>
  <c r="E60" i="1"/>
  <c r="D60" i="1"/>
  <c r="C59" i="1"/>
  <c r="G59" i="1"/>
  <c r="F59" i="1"/>
  <c r="E59" i="1"/>
  <c r="D59" i="1"/>
  <c r="C58" i="1"/>
  <c r="G58" i="1"/>
  <c r="F58" i="1"/>
  <c r="E58" i="1"/>
  <c r="D58" i="1"/>
  <c r="C57" i="1"/>
  <c r="G57" i="1"/>
  <c r="F57" i="1"/>
  <c r="E57" i="1"/>
  <c r="D57" i="1"/>
  <c r="C56" i="1"/>
  <c r="G56" i="1"/>
  <c r="F56" i="1"/>
  <c r="E56" i="1"/>
  <c r="D56" i="1"/>
  <c r="C55" i="1"/>
  <c r="G55" i="1"/>
  <c r="F55" i="1"/>
  <c r="E55" i="1"/>
  <c r="D55" i="1"/>
  <c r="C54" i="1"/>
  <c r="G54" i="1"/>
  <c r="F54" i="1"/>
  <c r="E54" i="1"/>
  <c r="D54" i="1"/>
  <c r="C53" i="1"/>
  <c r="G53" i="1"/>
  <c r="F53" i="1"/>
  <c r="E53" i="1"/>
  <c r="D53" i="1"/>
  <c r="C52" i="1"/>
  <c r="G52" i="1"/>
  <c r="F52" i="1"/>
  <c r="E52" i="1"/>
  <c r="D52" i="1"/>
  <c r="C51" i="1"/>
  <c r="G51" i="1"/>
  <c r="F51" i="1"/>
  <c r="E51" i="1"/>
  <c r="D51" i="1"/>
  <c r="C50" i="1"/>
  <c r="G50" i="1"/>
  <c r="F50" i="1"/>
  <c r="E50" i="1"/>
  <c r="D50" i="1"/>
  <c r="C49" i="1"/>
  <c r="G49" i="1"/>
  <c r="F49" i="1"/>
  <c r="E49" i="1"/>
  <c r="D49" i="1"/>
  <c r="C48" i="1"/>
  <c r="G48" i="1"/>
  <c r="F48" i="1"/>
  <c r="E48" i="1"/>
  <c r="D48" i="1"/>
  <c r="C47" i="1"/>
  <c r="G47" i="1"/>
  <c r="F47" i="1"/>
  <c r="E47" i="1"/>
  <c r="D47" i="1"/>
  <c r="C46" i="1"/>
  <c r="G46" i="1"/>
  <c r="F46" i="1"/>
  <c r="E46" i="1"/>
  <c r="D46" i="1"/>
  <c r="C45" i="1"/>
  <c r="G45" i="1"/>
  <c r="F45" i="1"/>
  <c r="E45" i="1"/>
  <c r="D45" i="1"/>
  <c r="C44" i="1"/>
  <c r="G44" i="1"/>
  <c r="F44" i="1"/>
  <c r="E44" i="1"/>
  <c r="D44" i="1"/>
  <c r="C43" i="1"/>
  <c r="G43" i="1"/>
  <c r="F43" i="1"/>
  <c r="E43" i="1"/>
  <c r="D43" i="1"/>
  <c r="C42" i="1"/>
  <c r="G42" i="1"/>
  <c r="F42" i="1"/>
  <c r="E42" i="1"/>
  <c r="D42" i="1"/>
  <c r="C41" i="1"/>
  <c r="G41" i="1"/>
  <c r="F41" i="1"/>
  <c r="E41" i="1"/>
  <c r="D41" i="1"/>
  <c r="C40" i="1"/>
  <c r="G40" i="1"/>
  <c r="F40" i="1"/>
  <c r="E40" i="1"/>
  <c r="D40" i="1"/>
  <c r="C39" i="1"/>
  <c r="G39" i="1"/>
  <c r="F39" i="1"/>
  <c r="E39" i="1"/>
  <c r="D39" i="1"/>
  <c r="C38" i="1"/>
  <c r="G38" i="1"/>
  <c r="F38" i="1"/>
  <c r="E38" i="1"/>
  <c r="D38" i="1"/>
  <c r="C37" i="1"/>
  <c r="E37" i="1"/>
  <c r="G37" i="1"/>
  <c r="F37" i="1"/>
  <c r="D37" i="1"/>
  <c r="F30" i="1" l="1"/>
  <c r="P76" i="1" l="1"/>
  <c r="P59" i="1" l="1"/>
  <c r="E30" i="1" l="1"/>
  <c r="D30" i="1"/>
  <c r="E29" i="1"/>
  <c r="D29" i="1"/>
  <c r="C29" i="1"/>
  <c r="C30" i="1"/>
  <c r="G30" i="1"/>
  <c r="G29" i="1"/>
  <c r="F29" i="1"/>
  <c r="J39" i="1" l="1" a="1"/>
  <c r="N41" i="1" s="1"/>
  <c r="L40" i="1" l="1"/>
  <c r="M39" i="1"/>
  <c r="M43" i="1"/>
  <c r="N39" i="1"/>
  <c r="L39" i="1"/>
  <c r="N43" i="1"/>
  <c r="J42" i="1"/>
  <c r="J40" i="1"/>
  <c r="L41" i="1"/>
  <c r="M40" i="1"/>
  <c r="J43" i="1"/>
  <c r="K42" i="1"/>
  <c r="J39" i="1"/>
  <c r="N40" i="1"/>
  <c r="K40" i="1"/>
  <c r="K41" i="1"/>
  <c r="L43" i="1"/>
  <c r="M42" i="1"/>
  <c r="J41" i="1"/>
  <c r="K39" i="1"/>
  <c r="K43" i="1"/>
  <c r="M41" i="1"/>
  <c r="N42" i="1"/>
  <c r="L42" i="1"/>
  <c r="J50" i="1" l="1" a="1"/>
  <c r="K50" i="1" s="1"/>
  <c r="J46" i="1"/>
  <c r="L53" i="1" l="1"/>
  <c r="L61" i="1" s="1"/>
  <c r="J54" i="1"/>
  <c r="J62" i="1" s="1"/>
  <c r="L51" i="1"/>
  <c r="L59" i="1" s="1"/>
  <c r="L50" i="1"/>
  <c r="J52" i="1"/>
  <c r="J60" i="1" s="1"/>
  <c r="N54" i="1"/>
  <c r="N62" i="1" s="1"/>
  <c r="N53" i="1"/>
  <c r="J53" i="1"/>
  <c r="J61" i="1" s="1"/>
  <c r="K54" i="1"/>
  <c r="K62" i="1" s="1"/>
  <c r="M54" i="1"/>
  <c r="M62" i="1" s="1"/>
  <c r="L52" i="1"/>
  <c r="L60" i="1" s="1"/>
  <c r="M51" i="1"/>
  <c r="M59" i="1" s="1"/>
  <c r="M52" i="1"/>
  <c r="M60" i="1" s="1"/>
  <c r="J51" i="1"/>
  <c r="J59" i="1" s="1"/>
  <c r="J50" i="1"/>
  <c r="M53" i="1"/>
  <c r="K53" i="1"/>
  <c r="K61" i="1" s="1"/>
  <c r="N51" i="1"/>
  <c r="N52" i="1"/>
  <c r="N60" i="1" s="1"/>
  <c r="N50" i="1"/>
  <c r="N58" i="1" s="1"/>
  <c r="L54" i="1"/>
  <c r="L62" i="1" s="1"/>
  <c r="M50" i="1"/>
  <c r="M58" i="1" s="1"/>
  <c r="K52" i="1"/>
  <c r="K60" i="1" s="1"/>
  <c r="K51" i="1"/>
  <c r="K58" i="1"/>
  <c r="M69" i="1" l="1"/>
  <c r="M77" i="1" s="1"/>
  <c r="L69" i="1"/>
  <c r="M68" i="1"/>
  <c r="M76" i="1" s="1"/>
  <c r="N71" i="1"/>
  <c r="L67" i="1"/>
  <c r="L75" i="1" s="1"/>
  <c r="L58" i="1"/>
  <c r="N68" i="1"/>
  <c r="N76" i="1" s="1"/>
  <c r="L68" i="1"/>
  <c r="L76" i="1" s="1"/>
  <c r="M61" i="1"/>
  <c r="N67" i="1"/>
  <c r="N75" i="1" s="1"/>
  <c r="N70" i="1"/>
  <c r="N78" i="1" s="1"/>
  <c r="N59" i="1"/>
  <c r="M67" i="1"/>
  <c r="M75" i="1" s="1"/>
  <c r="M70" i="1"/>
  <c r="K67" i="1"/>
  <c r="K75" i="1" s="1"/>
  <c r="K68" i="1"/>
  <c r="N61" i="1"/>
  <c r="J58" i="1"/>
  <c r="K59" i="1"/>
  <c r="J67" i="1"/>
  <c r="N69" i="1"/>
  <c r="N77" i="1" s="1"/>
</calcChain>
</file>

<file path=xl/sharedStrings.xml><?xml version="1.0" encoding="utf-8"?>
<sst xmlns="http://schemas.openxmlformats.org/spreadsheetml/2006/main" count="161" uniqueCount="87">
  <si>
    <t>Область</t>
  </si>
  <si>
    <t>Індикатори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</si>
  <si>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</si>
  <si>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</si>
  <si>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</si>
  <si>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</si>
  <si>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</si>
  <si>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</si>
  <si>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</si>
  <si>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</si>
  <si>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</si>
  <si>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</si>
  <si>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</si>
  <si>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</si>
  <si>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</si>
  <si>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</si>
  <si>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</si>
  <si>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</si>
  <si>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</si>
  <si>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</si>
  <si>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</si>
  <si>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</si>
  <si>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</si>
  <si>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</si>
  <si>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</si>
  <si>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</si>
  <si>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м.Київ</t>
  </si>
  <si>
    <t>КОРЕЛЯЦІЙНА МАТРИЦЯ</t>
  </si>
  <si>
    <t>СЕРЕДНІ ЗНАЧЕННЯ</t>
  </si>
  <si>
    <t>ДИСПЕРСІЯ</t>
  </si>
  <si>
    <t>НОРМАЛІЗОВАНА МАТРИЦЯ</t>
  </si>
  <si>
    <t>КОРЕЛЯЦІЙНА МАТРИЦЯ НА ОСНОВІ НОРМАЛІЗОВАНИХ ДАНИХ</t>
  </si>
  <si>
    <t>ДЕТЕРМІНАНТ КОРЕЛЯЦІЙНОЇ МАТРИЦІ</t>
  </si>
  <si>
    <t>Обчислення критерію Xi^2</t>
  </si>
  <si>
    <t>ТАБЛИЧНЕ ЗНАЧЕННЯ</t>
  </si>
  <si>
    <t>ОБЕРНЕНА МАТРИЦЯ</t>
  </si>
  <si>
    <t>Обчислення F-критерію</t>
  </si>
  <si>
    <t>Критичне (табличне) значення F-критерію</t>
  </si>
  <si>
    <t>Розрахунок частинних коефіцієнтів кореляції</t>
  </si>
  <si>
    <t>Обчислення t-критеріїв Стьюдента</t>
  </si>
  <si>
    <t>Табличне значення t-критерію Стьюдента</t>
  </si>
  <si>
    <t>Кількість вакансій</t>
  </si>
  <si>
    <t>Прцююче населення</t>
  </si>
  <si>
    <t>Економічна активність</t>
  </si>
  <si>
    <t>Фактори</t>
  </si>
  <si>
    <t>Фактичне значення</t>
  </si>
  <si>
    <t>Знак</t>
  </si>
  <si>
    <t>Табличне значення</t>
  </si>
  <si>
    <t>&gt;</t>
  </si>
  <si>
    <t>Прцююче населення і Кількість вакансій</t>
  </si>
  <si>
    <t>Прцююче населення і Безробітне населення</t>
  </si>
  <si>
    <t>Працевлаштування</t>
  </si>
  <si>
    <t>Працевлаштування і Прцююче населення</t>
  </si>
  <si>
    <t>Безробітнє населення</t>
  </si>
  <si>
    <t>Працевлаштування (од.осіб)</t>
  </si>
  <si>
    <t>Кількість вакансій (од.осіб)</t>
  </si>
  <si>
    <t>Безробітне населення (од.осіб)</t>
  </si>
  <si>
    <t>Прцююче населення (од.осіб)</t>
  </si>
  <si>
    <t>Економічна активність (од.осіб)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</si>
  <si>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</si>
  <si>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</si>
  <si>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</si>
  <si>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</si>
  <si>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</si>
  <si>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</si>
  <si>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</si>
  <si>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</si>
  <si>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</si>
  <si>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</si>
  <si>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</si>
  <si>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</si>
  <si>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</si>
  <si>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</si>
  <si>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</si>
  <si>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</si>
  <si>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</si>
  <si>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</si>
  <si>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</si>
  <si>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</si>
  <si>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</si>
  <si>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</si>
  <si>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</si>
  <si>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</si>
  <si>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</si>
  <si>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Переменная X 2</t>
  </si>
  <si>
    <t>Переменная X 3</t>
  </si>
  <si>
    <t>Працююче населення мульт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</si>
</sst>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ck">
        <color rgb="FF3F3F3F"/>
      </left>
      <right/>
      <top style="thick">
        <color rgb="FF3F3F3F"/>
      </top>
      <bottom style="thick">
        <color rgb="FF3F3F3F"/>
      </bottom>
      <diagonal/>
    </border>
    <border>
      <left/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8">
    <xf numFmtId="0" fontId="0" fillId="0" borderId="0" xfId="0"/>
    <xf numFmtId="2" fontId="0" fillId="0" borderId="0" xfId="0" applyNumberFormat="1"/>
    <xf numFmtId="2" fontId="1" fillId="2" borderId="1" xfId="1" applyNumberFormat="1"/>
    <xf numFmtId="2" fontId="1" fillId="3" borderId="1" xfId="1" applyNumberFormat="1" applyFill="1"/>
    <xf numFmtId="2" fontId="1" fillId="3" borderId="1" xfId="1" applyNumberFormat="1" applyFill="1" applyAlignment="1"/>
    <xf numFmtId="1" fontId="1" fillId="3" borderId="1" xfId="1" applyNumberFormat="1" applyFill="1" applyAlignment="1">
      <alignment horizontal="right" vertical="center" wrapText="1"/>
    </xf>
    <xf numFmtId="1" fontId="1" fillId="3" borderId="1" xfId="1" applyNumberFormat="1" applyFill="1"/>
    <xf numFmtId="0" fontId="1" fillId="2" borderId="2" xfId="1" applyBorder="1" applyAlignment="1"/>
    <xf numFmtId="0" fontId="1" fillId="2" borderId="2" xfId="1" applyBorder="1"/>
    <xf numFmtId="0" fontId="1" fillId="3" borderId="1" xfId="1" applyFill="1"/>
    <xf numFmtId="0" fontId="1" fillId="3" borderId="1" xfId="1" applyFill="1" applyAlignment="1"/>
    <xf numFmtId="0" fontId="1" fillId="3" borderId="1" xfId="1" applyFill="1" applyAlignment="1">
      <alignment horizontal="center"/>
    </xf>
    <xf numFmtId="0" fontId="0" fillId="0" borderId="0" xfId="0" applyAlignment="1"/>
    <xf numFmtId="164" fontId="1" fillId="3" borderId="1" xfId="1" applyNumberFormat="1" applyFill="1" applyAlignment="1"/>
    <xf numFmtId="0" fontId="1" fillId="2" borderId="1" xfId="1"/>
    <xf numFmtId="165" fontId="1" fillId="3" borderId="1" xfId="1" applyNumberFormat="1" applyFill="1"/>
    <xf numFmtId="1" fontId="1" fillId="4" borderId="1" xfId="1" applyNumberFormat="1" applyFill="1" applyAlignment="1">
      <alignment horizontal="right" vertical="center" wrapText="1"/>
    </xf>
    <xf numFmtId="1" fontId="1" fillId="4" borderId="1" xfId="1" applyNumberFormat="1" applyFill="1"/>
    <xf numFmtId="0" fontId="0" fillId="0" borderId="0" xfId="0" applyFill="1" applyBorder="1" applyAlignment="1"/>
    <xf numFmtId="0" fontId="0" fillId="0" borderId="8" xfId="0" applyFill="1" applyBorder="1" applyAlignment="1"/>
    <xf numFmtId="0" fontId="2" fillId="0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Continuous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3" borderId="5" xfId="1" applyFill="1" applyBorder="1" applyAlignment="1">
      <alignment horizontal="center"/>
    </xf>
    <xf numFmtId="0" fontId="1" fillId="3" borderId="6" xfId="1" applyFill="1" applyBorder="1" applyAlignment="1">
      <alignment horizontal="center"/>
    </xf>
    <xf numFmtId="0" fontId="1" fillId="3" borderId="7" xfId="1" applyFill="1" applyBorder="1" applyAlignment="1">
      <alignment horizontal="center"/>
    </xf>
    <xf numFmtId="2" fontId="1" fillId="3" borderId="1" xfId="1" applyNumberFormat="1" applyFill="1" applyAlignment="1">
      <alignment horizontal="center"/>
    </xf>
    <xf numFmtId="2" fontId="1" fillId="2" borderId="3" xfId="1" applyNumberFormat="1" applyBorder="1" applyAlignment="1">
      <alignment horizontal="center"/>
    </xf>
    <xf numFmtId="2" fontId="1" fillId="2" borderId="4" xfId="1" applyNumberFormat="1" applyBorder="1" applyAlignment="1">
      <alignment horizontal="center"/>
    </xf>
    <xf numFmtId="2" fontId="1" fillId="2" borderId="2" xfId="1" applyNumberFormat="1" applyBorder="1" applyAlignment="1">
      <alignment horizontal="center"/>
    </xf>
    <xf numFmtId="1" fontId="1" fillId="2" borderId="3" xfId="1" applyNumberFormat="1" applyBorder="1" applyAlignment="1">
      <alignment horizontal="center"/>
    </xf>
    <xf numFmtId="1" fontId="1" fillId="2" borderId="4" xfId="1" applyNumberFormat="1" applyBorder="1" applyAlignment="1">
      <alignment horizontal="center"/>
    </xf>
    <xf numFmtId="2" fontId="1" fillId="2" borderId="1" xfId="1" applyNumberFormat="1" applyAlignment="1">
      <alignment horizontal="center"/>
    </xf>
    <xf numFmtId="2" fontId="1" fillId="3" borderId="5" xfId="1" applyNumberFormat="1" applyFill="1" applyBorder="1" applyAlignment="1">
      <alignment horizontal="center" vertical="center" textRotation="90" shrinkToFit="1"/>
    </xf>
    <xf numFmtId="2" fontId="1" fillId="3" borderId="6" xfId="1" applyNumberFormat="1" applyFill="1" applyBorder="1" applyAlignment="1">
      <alignment horizontal="center" vertical="center" textRotation="90" shrinkToFit="1"/>
    </xf>
    <xf numFmtId="2" fontId="1" fillId="3" borderId="7" xfId="1" applyNumberFormat="1" applyFill="1" applyBorder="1" applyAlignment="1">
      <alignment horizontal="center" vertical="center" textRotation="90" shrinkToFi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33" sqref="E33"/>
    </sheetView>
  </sheetViews>
  <sheetFormatPr defaultRowHeight="14.4" x14ac:dyDescent="0.3"/>
  <cols>
    <col min="1" max="1" width="16.109375" customWidth="1"/>
    <col min="2" max="2" width="14.33203125" customWidth="1"/>
    <col min="3" max="3" width="20.88671875" customWidth="1"/>
    <col min="4" max="4" width="16.44140625" customWidth="1"/>
    <col min="5" max="5" width="10.5546875" customWidth="1"/>
    <col min="6" max="6" width="12.88671875" customWidth="1"/>
    <col min="7" max="7" width="12.44140625" customWidth="1"/>
    <col min="8" max="8" width="13.109375" customWidth="1"/>
    <col min="9" max="9" width="15.88671875" customWidth="1"/>
  </cols>
  <sheetData>
    <row r="1" spans="1:9" x14ac:dyDescent="0.3">
      <c r="A1" t="s">
        <v>59</v>
      </c>
    </row>
    <row r="2" spans="1:9" ht="15" thickBot="1" x14ac:dyDescent="0.35"/>
    <row r="3" spans="1:9" x14ac:dyDescent="0.3">
      <c r="A3" s="21" t="s">
        <v>60</v>
      </c>
      <c r="B3" s="21"/>
    </row>
    <row r="4" spans="1:9" x14ac:dyDescent="0.3">
      <c r="A4" s="18" t="s">
        <v>61</v>
      </c>
      <c r="B4" s="18">
        <v>0.60959754534627097</v>
      </c>
    </row>
    <row r="5" spans="1:9" x14ac:dyDescent="0.3">
      <c r="A5" s="18" t="s">
        <v>62</v>
      </c>
      <c r="B5" s="18">
        <v>0.37160916729219889</v>
      </c>
    </row>
    <row r="6" spans="1:9" x14ac:dyDescent="0.3">
      <c r="A6" s="18" t="s">
        <v>63</v>
      </c>
      <c r="B6" s="18">
        <v>0.28183904833394163</v>
      </c>
    </row>
    <row r="7" spans="1:9" x14ac:dyDescent="0.3">
      <c r="A7" s="18" t="s">
        <v>64</v>
      </c>
      <c r="B7" s="18">
        <v>7352.4933647566077</v>
      </c>
    </row>
    <row r="8" spans="1:9" ht="15" thickBot="1" x14ac:dyDescent="0.35">
      <c r="A8" s="19" t="s">
        <v>65</v>
      </c>
      <c r="B8" s="19">
        <v>25</v>
      </c>
    </row>
    <row r="10" spans="1:9" ht="15" thickBot="1" x14ac:dyDescent="0.35">
      <c r="A10" t="s">
        <v>66</v>
      </c>
    </row>
    <row r="11" spans="1:9" x14ac:dyDescent="0.3">
      <c r="A11" s="20"/>
      <c r="B11" s="20" t="s">
        <v>71</v>
      </c>
      <c r="C11" s="20" t="s">
        <v>72</v>
      </c>
      <c r="D11" s="20" t="s">
        <v>73</v>
      </c>
      <c r="E11" s="20" t="s">
        <v>74</v>
      </c>
      <c r="F11" s="20" t="s">
        <v>75</v>
      </c>
    </row>
    <row r="12" spans="1:9" x14ac:dyDescent="0.3">
      <c r="A12" s="18" t="s">
        <v>67</v>
      </c>
      <c r="B12" s="18">
        <v>3</v>
      </c>
      <c r="C12" s="18">
        <v>671344067.7454114</v>
      </c>
      <c r="D12" s="18">
        <v>223781355.91513714</v>
      </c>
      <c r="E12" s="18">
        <v>4.1395641623800845</v>
      </c>
      <c r="F12" s="18">
        <v>1.8777338397026277E-2</v>
      </c>
    </row>
    <row r="13" spans="1:9" x14ac:dyDescent="0.3">
      <c r="A13" s="18" t="s">
        <v>68</v>
      </c>
      <c r="B13" s="18">
        <v>21</v>
      </c>
      <c r="C13" s="18">
        <v>1135242332.2545886</v>
      </c>
      <c r="D13" s="18">
        <v>54059158.678789936</v>
      </c>
      <c r="E13" s="18"/>
      <c r="F13" s="18"/>
    </row>
    <row r="14" spans="1:9" ht="15" thickBot="1" x14ac:dyDescent="0.35">
      <c r="A14" s="19" t="s">
        <v>69</v>
      </c>
      <c r="B14" s="19">
        <v>24</v>
      </c>
      <c r="C14" s="19">
        <v>1806586400</v>
      </c>
      <c r="D14" s="19"/>
      <c r="E14" s="19"/>
      <c r="F14" s="19"/>
    </row>
    <row r="15" spans="1:9" ht="15" thickBot="1" x14ac:dyDescent="0.35"/>
    <row r="16" spans="1:9" x14ac:dyDescent="0.3">
      <c r="A16" s="20"/>
      <c r="B16" s="20" t="s">
        <v>76</v>
      </c>
      <c r="C16" s="20" t="s">
        <v>64</v>
      </c>
      <c r="D16" s="20" t="s">
        <v>77</v>
      </c>
      <c r="E16" s="20" t="s">
        <v>78</v>
      </c>
      <c r="F16" s="20" t="s">
        <v>79</v>
      </c>
      <c r="G16" s="20" t="s">
        <v>80</v>
      </c>
      <c r="H16" s="20" t="s">
        <v>81</v>
      </c>
      <c r="I16" s="20" t="s">
        <v>82</v>
      </c>
    </row>
    <row r="17" spans="1:9" x14ac:dyDescent="0.3">
      <c r="A17" s="18" t="s">
        <v>70</v>
      </c>
      <c r="B17" s="18">
        <v>2766.9697100155836</v>
      </c>
      <c r="C17" s="18">
        <v>4951.8058787569735</v>
      </c>
      <c r="D17" s="18">
        <v>0.55877992347918171</v>
      </c>
      <c r="E17" s="18">
        <v>0.58222208834629841</v>
      </c>
      <c r="F17" s="18">
        <v>-7530.8743518513338</v>
      </c>
      <c r="G17" s="18">
        <v>13064.813771882502</v>
      </c>
      <c r="H17" s="18">
        <v>-7530.8743518513338</v>
      </c>
      <c r="I17" s="18">
        <v>13064.813771882502</v>
      </c>
    </row>
    <row r="18" spans="1:9" x14ac:dyDescent="0.3">
      <c r="A18" s="18" t="s">
        <v>83</v>
      </c>
      <c r="B18" s="18">
        <v>-0.3653947762862837</v>
      </c>
      <c r="C18" s="18">
        <v>2.1034224752731423</v>
      </c>
      <c r="D18" s="18">
        <v>-0.17371440144892192</v>
      </c>
      <c r="E18" s="18">
        <v>0.86375355308749036</v>
      </c>
      <c r="F18" s="18">
        <v>-4.7397012771756764</v>
      </c>
      <c r="G18" s="18">
        <v>4.0089117246031094</v>
      </c>
      <c r="H18" s="18">
        <v>-4.7397012771756764</v>
      </c>
      <c r="I18" s="18">
        <v>4.0089117246031094</v>
      </c>
    </row>
    <row r="19" spans="1:9" x14ac:dyDescent="0.3">
      <c r="A19" s="18" t="s">
        <v>84</v>
      </c>
      <c r="B19" s="18">
        <v>0.25235422527168294</v>
      </c>
      <c r="C19" s="18">
        <v>8.289769445462658E-2</v>
      </c>
      <c r="D19" s="18">
        <v>3.0441645805940611</v>
      </c>
      <c r="E19" s="18">
        <v>6.1657459365357745E-3</v>
      </c>
      <c r="F19" s="18">
        <v>7.9959032187836482E-2</v>
      </c>
      <c r="G19" s="18">
        <v>0.42474941835552937</v>
      </c>
      <c r="H19" s="18">
        <v>7.9959032187836482E-2</v>
      </c>
      <c r="I19" s="18">
        <v>0.42474941835552937</v>
      </c>
    </row>
    <row r="20" spans="1:9" ht="15" thickBot="1" x14ac:dyDescent="0.35">
      <c r="A20" s="19" t="s">
        <v>85</v>
      </c>
      <c r="B20" s="19">
        <v>-2.0257185411770373E-3</v>
      </c>
      <c r="C20" s="19">
        <v>6.3133831801339933E-3</v>
      </c>
      <c r="D20" s="19">
        <v>-0.32086101593694871</v>
      </c>
      <c r="E20" s="19">
        <v>0.7514869486983885</v>
      </c>
      <c r="F20" s="19">
        <v>-1.5155117609654559E-2</v>
      </c>
      <c r="G20" s="19">
        <v>1.1103680527300482E-2</v>
      </c>
      <c r="H20" s="19">
        <v>-1.5155117609654559E-2</v>
      </c>
      <c r="I20" s="19">
        <v>1.1103680527300482E-2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"/>
  <sheetViews>
    <sheetView tabSelected="1" zoomScale="85" zoomScaleNormal="85" workbookViewId="0">
      <selection activeCell="F4" sqref="F4"/>
    </sheetView>
  </sheetViews>
  <sheetFormatPr defaultColWidth="8.88671875" defaultRowHeight="14.4" x14ac:dyDescent="0.3"/>
  <cols>
    <col min="1" max="2" width="8.88671875" style="1"/>
    <col min="3" max="3" width="17.6640625" style="1" customWidth="1"/>
    <col min="4" max="4" width="26" style="1" customWidth="1"/>
    <col min="5" max="5" width="27.6640625" style="1" customWidth="1"/>
    <col min="6" max="6" width="28.88671875" style="1" customWidth="1"/>
    <col min="7" max="7" width="29.88671875" style="1" customWidth="1"/>
    <col min="8" max="8" width="8.88671875" style="1"/>
    <col min="9" max="9" width="21.109375" style="1" customWidth="1"/>
    <col min="10" max="10" width="34.33203125" style="1" customWidth="1"/>
    <col min="11" max="11" width="21.5546875" style="1" customWidth="1"/>
    <col min="12" max="12" width="23.33203125" style="1" customWidth="1"/>
    <col min="13" max="13" width="26.109375" style="1" customWidth="1"/>
    <col min="14" max="14" width="23.5546875" style="1" customWidth="1"/>
    <col min="15" max="15" width="8.88671875" style="1" customWidth="1"/>
    <col min="16" max="16" width="40.6640625" style="1" customWidth="1"/>
    <col min="17" max="17" width="21.33203125" style="1" customWidth="1"/>
    <col min="18" max="18" width="5" style="1" customWidth="1"/>
    <col min="19" max="19" width="20.5546875" style="1" customWidth="1"/>
    <col min="20" max="16384" width="8.88671875" style="1"/>
  </cols>
  <sheetData>
    <row r="1" spans="1:14" ht="15.6" thickTop="1" thickBot="1" x14ac:dyDescent="0.35">
      <c r="A1" s="32">
        <v>2015</v>
      </c>
      <c r="B1" s="33"/>
      <c r="C1" s="31" t="s">
        <v>1</v>
      </c>
      <c r="D1" s="31"/>
      <c r="E1" s="31"/>
      <c r="F1" s="31"/>
      <c r="G1" s="31"/>
      <c r="I1" s="12"/>
      <c r="J1" s="12"/>
      <c r="K1" s="12"/>
      <c r="L1" s="12"/>
      <c r="M1" s="12"/>
      <c r="N1" s="12"/>
    </row>
    <row r="2" spans="1:14" ht="15.6" thickTop="1" thickBot="1" x14ac:dyDescent="0.35">
      <c r="A2" s="29" t="s">
        <v>0</v>
      </c>
      <c r="B2" s="30"/>
      <c r="C2" s="7" t="s">
        <v>54</v>
      </c>
      <c r="D2" s="8" t="s">
        <v>55</v>
      </c>
      <c r="E2" s="8" t="s">
        <v>56</v>
      </c>
      <c r="F2" s="8" t="s">
        <v>57</v>
      </c>
      <c r="G2" s="8" t="s">
        <v>58</v>
      </c>
      <c r="I2"/>
      <c r="J2"/>
      <c r="K2"/>
      <c r="L2"/>
      <c r="M2"/>
      <c r="N2"/>
    </row>
    <row r="3" spans="1:14" ht="15.6" thickTop="1" thickBot="1" x14ac:dyDescent="0.35">
      <c r="A3" s="29" t="s">
        <v>2</v>
      </c>
      <c r="B3" s="30"/>
      <c r="C3" s="16">
        <v>28100</v>
      </c>
      <c r="D3" s="6">
        <v>400</v>
      </c>
      <c r="E3" s="6">
        <v>66300</v>
      </c>
      <c r="F3" s="6">
        <v>644100</v>
      </c>
      <c r="G3" s="6">
        <v>710400</v>
      </c>
      <c r="I3"/>
      <c r="J3"/>
      <c r="K3"/>
      <c r="L3"/>
      <c r="M3"/>
      <c r="N3"/>
    </row>
    <row r="4" spans="1:14" ht="15.6" thickTop="1" thickBot="1" x14ac:dyDescent="0.35">
      <c r="A4" s="29" t="s">
        <v>3</v>
      </c>
      <c r="B4" s="30"/>
      <c r="C4" s="17">
        <v>12500</v>
      </c>
      <c r="D4" s="6">
        <v>800</v>
      </c>
      <c r="E4" s="6">
        <v>43100</v>
      </c>
      <c r="F4" s="6">
        <v>389800</v>
      </c>
      <c r="G4" s="6">
        <v>432900</v>
      </c>
      <c r="I4"/>
      <c r="J4"/>
      <c r="K4"/>
      <c r="L4"/>
      <c r="M4"/>
      <c r="N4"/>
    </row>
    <row r="5" spans="1:14" ht="15.6" thickTop="1" thickBot="1" x14ac:dyDescent="0.35">
      <c r="A5" s="29" t="s">
        <v>4</v>
      </c>
      <c r="B5" s="30"/>
      <c r="C5" s="17">
        <v>38800</v>
      </c>
      <c r="D5" s="6">
        <v>2700</v>
      </c>
      <c r="E5" s="6">
        <v>115300</v>
      </c>
      <c r="F5" s="6">
        <v>1439700</v>
      </c>
      <c r="G5" s="6">
        <v>155500</v>
      </c>
      <c r="I5"/>
      <c r="J5"/>
      <c r="K5"/>
      <c r="L5"/>
      <c r="M5"/>
      <c r="N5"/>
    </row>
    <row r="6" spans="1:14" ht="15.6" thickTop="1" thickBot="1" x14ac:dyDescent="0.35">
      <c r="A6" s="29" t="s">
        <v>5</v>
      </c>
      <c r="B6" s="30"/>
      <c r="C6" s="17">
        <v>17700</v>
      </c>
      <c r="D6" s="6">
        <v>400</v>
      </c>
      <c r="E6" s="6">
        <v>121400</v>
      </c>
      <c r="F6" s="6">
        <v>730700</v>
      </c>
      <c r="G6" s="6">
        <v>852100</v>
      </c>
      <c r="I6"/>
      <c r="J6"/>
      <c r="K6"/>
      <c r="L6"/>
      <c r="M6"/>
      <c r="N6"/>
    </row>
    <row r="7" spans="1:14" ht="15.6" thickTop="1" thickBot="1" x14ac:dyDescent="0.35">
      <c r="A7" s="29" t="s">
        <v>6</v>
      </c>
      <c r="B7" s="30"/>
      <c r="C7" s="17">
        <v>17300</v>
      </c>
      <c r="D7" s="6">
        <v>1300</v>
      </c>
      <c r="E7" s="6">
        <v>64600</v>
      </c>
      <c r="F7" s="6">
        <v>472900</v>
      </c>
      <c r="G7" s="6">
        <v>537500</v>
      </c>
      <c r="I7"/>
      <c r="J7"/>
      <c r="K7"/>
      <c r="L7"/>
      <c r="M7"/>
      <c r="N7"/>
    </row>
    <row r="8" spans="1:14" ht="15.6" thickTop="1" thickBot="1" x14ac:dyDescent="0.35">
      <c r="A8" s="29" t="s">
        <v>7</v>
      </c>
      <c r="B8" s="30"/>
      <c r="C8" s="17">
        <v>9100</v>
      </c>
      <c r="D8" s="6">
        <v>200</v>
      </c>
      <c r="E8" s="6">
        <v>52500</v>
      </c>
      <c r="F8" s="6">
        <v>498000</v>
      </c>
      <c r="G8" s="6">
        <v>550500</v>
      </c>
    </row>
    <row r="9" spans="1:14" ht="15.6" thickTop="1" thickBot="1" x14ac:dyDescent="0.35">
      <c r="A9" s="29" t="s">
        <v>8</v>
      </c>
      <c r="B9" s="30"/>
      <c r="C9" s="17">
        <v>28400</v>
      </c>
      <c r="D9" s="6">
        <v>200</v>
      </c>
      <c r="E9" s="6">
        <v>80400</v>
      </c>
      <c r="F9" s="6">
        <v>709500</v>
      </c>
      <c r="G9" s="6">
        <v>789900</v>
      </c>
    </row>
    <row r="10" spans="1:14" ht="15.6" thickTop="1" thickBot="1" x14ac:dyDescent="0.35">
      <c r="A10" s="29" t="s">
        <v>9</v>
      </c>
      <c r="B10" s="30"/>
      <c r="C10" s="17">
        <v>12400</v>
      </c>
      <c r="D10" s="6">
        <v>500</v>
      </c>
      <c r="E10" s="6">
        <v>51200</v>
      </c>
      <c r="F10" s="6">
        <v>526900</v>
      </c>
      <c r="G10" s="6">
        <v>578100</v>
      </c>
      <c r="I10" s="28" t="s">
        <v>27</v>
      </c>
      <c r="J10" s="28"/>
      <c r="K10" s="28"/>
      <c r="L10" s="28"/>
      <c r="M10" s="28"/>
      <c r="N10" s="28"/>
    </row>
    <row r="11" spans="1:14" ht="15.6" thickTop="1" thickBot="1" x14ac:dyDescent="0.35">
      <c r="A11" s="29" t="s">
        <v>10</v>
      </c>
      <c r="B11" s="30"/>
      <c r="C11" s="17">
        <v>13200</v>
      </c>
      <c r="D11" s="6">
        <v>1900</v>
      </c>
      <c r="E11" s="6">
        <v>50700</v>
      </c>
      <c r="F11" s="6">
        <v>726900</v>
      </c>
      <c r="G11" s="6">
        <v>777600</v>
      </c>
      <c r="I11" s="11"/>
      <c r="J11" s="10" t="s">
        <v>51</v>
      </c>
      <c r="K11" s="10" t="s">
        <v>41</v>
      </c>
      <c r="L11" s="10" t="s">
        <v>53</v>
      </c>
      <c r="M11" s="10" t="s">
        <v>42</v>
      </c>
      <c r="N11" s="10" t="s">
        <v>43</v>
      </c>
    </row>
    <row r="12" spans="1:14" ht="15.6" thickTop="1" thickBot="1" x14ac:dyDescent="0.35">
      <c r="A12" s="29" t="s">
        <v>11</v>
      </c>
      <c r="B12" s="30"/>
      <c r="C12" s="17">
        <v>17200</v>
      </c>
      <c r="D12" s="6">
        <v>600</v>
      </c>
      <c r="E12" s="6">
        <v>49800</v>
      </c>
      <c r="F12" s="6">
        <v>369900</v>
      </c>
      <c r="G12" s="6">
        <v>419700</v>
      </c>
      <c r="I12" s="10" t="s">
        <v>51</v>
      </c>
      <c r="J12" s="10">
        <v>1</v>
      </c>
      <c r="K12" s="10"/>
      <c r="L12" s="10"/>
      <c r="M12" s="10"/>
      <c r="N12" s="10"/>
    </row>
    <row r="13" spans="1:14" ht="15.6" thickTop="1" thickBot="1" x14ac:dyDescent="0.35">
      <c r="A13" s="29" t="s">
        <v>12</v>
      </c>
      <c r="B13" s="30"/>
      <c r="C13" s="17">
        <v>8800</v>
      </c>
      <c r="D13" s="6">
        <v>100</v>
      </c>
      <c r="E13" s="6">
        <v>56200</v>
      </c>
      <c r="F13" s="6">
        <v>283300</v>
      </c>
      <c r="G13" s="6">
        <v>339500</v>
      </c>
      <c r="I13" s="10" t="s">
        <v>41</v>
      </c>
      <c r="J13" s="10">
        <v>0.28693368170148692</v>
      </c>
      <c r="K13" s="10">
        <v>1</v>
      </c>
      <c r="L13" s="10"/>
      <c r="M13" s="10"/>
      <c r="N13" s="10"/>
    </row>
    <row r="14" spans="1:14" ht="15.6" thickTop="1" thickBot="1" x14ac:dyDescent="0.35">
      <c r="A14" s="29" t="s">
        <v>13</v>
      </c>
      <c r="B14" s="30"/>
      <c r="C14" s="17">
        <v>23700</v>
      </c>
      <c r="D14" s="6">
        <v>1500</v>
      </c>
      <c r="E14" s="6">
        <v>92700</v>
      </c>
      <c r="F14" s="6">
        <v>1023800</v>
      </c>
      <c r="G14" s="6">
        <v>1116500</v>
      </c>
      <c r="I14" s="10" t="s">
        <v>53</v>
      </c>
      <c r="J14" s="10">
        <v>0.60473028147976504</v>
      </c>
      <c r="K14" s="10">
        <v>0.54806033575756641</v>
      </c>
      <c r="L14" s="10">
        <v>1</v>
      </c>
      <c r="M14" s="10"/>
      <c r="N14" s="10"/>
    </row>
    <row r="15" spans="1:14" ht="15.6" thickTop="1" thickBot="1" x14ac:dyDescent="0.35">
      <c r="A15" s="29" t="s">
        <v>14</v>
      </c>
      <c r="B15" s="30"/>
      <c r="C15" s="17">
        <v>14800</v>
      </c>
      <c r="D15" s="6">
        <v>1000</v>
      </c>
      <c r="E15" s="6">
        <v>49500</v>
      </c>
      <c r="F15" s="5">
        <v>491400</v>
      </c>
      <c r="G15" s="6">
        <v>540900</v>
      </c>
      <c r="I15" s="10" t="s">
        <v>42</v>
      </c>
      <c r="J15" s="10">
        <v>0.64247793122935759</v>
      </c>
      <c r="K15" s="10">
        <v>0.80750872872835722</v>
      </c>
      <c r="L15" s="10">
        <v>0.81298218219200657</v>
      </c>
      <c r="M15" s="10">
        <v>1</v>
      </c>
      <c r="N15" s="10"/>
    </row>
    <row r="16" spans="1:14" ht="15.6" thickTop="1" thickBot="1" x14ac:dyDescent="0.35">
      <c r="A16" s="29" t="s">
        <v>15</v>
      </c>
      <c r="B16" s="30"/>
      <c r="C16" s="17">
        <v>18100</v>
      </c>
      <c r="D16" s="6">
        <v>1800</v>
      </c>
      <c r="E16" s="6">
        <v>70100</v>
      </c>
      <c r="F16" s="6">
        <v>978600</v>
      </c>
      <c r="G16" s="6">
        <v>1048700</v>
      </c>
      <c r="I16" s="10" t="s">
        <v>43</v>
      </c>
      <c r="J16" s="10">
        <v>0.24568601484545122</v>
      </c>
      <c r="K16" s="10">
        <v>0.53364071333388796</v>
      </c>
      <c r="L16" s="10">
        <v>0.50712692062529818</v>
      </c>
      <c r="M16" s="10">
        <v>0.60319504639928001</v>
      </c>
      <c r="N16" s="10">
        <v>1</v>
      </c>
    </row>
    <row r="17" spans="1:7" ht="15.6" thickTop="1" thickBot="1" x14ac:dyDescent="0.35">
      <c r="A17" s="29" t="s">
        <v>16</v>
      </c>
      <c r="B17" s="30"/>
      <c r="C17" s="17">
        <v>23200</v>
      </c>
      <c r="D17" s="6">
        <v>1400</v>
      </c>
      <c r="E17" s="6">
        <v>80600</v>
      </c>
      <c r="F17" s="6">
        <v>568500</v>
      </c>
      <c r="G17" s="6">
        <v>649100</v>
      </c>
    </row>
    <row r="18" spans="1:7" ht="15.6" thickTop="1" thickBot="1" x14ac:dyDescent="0.35">
      <c r="A18" s="29" t="s">
        <v>17</v>
      </c>
      <c r="B18" s="30"/>
      <c r="C18" s="17">
        <v>14000</v>
      </c>
      <c r="D18" s="6">
        <v>700</v>
      </c>
      <c r="E18" s="6">
        <v>53700</v>
      </c>
      <c r="F18" s="6">
        <v>436200</v>
      </c>
      <c r="G18" s="6">
        <v>489900</v>
      </c>
    </row>
    <row r="19" spans="1:7" ht="15.6" thickTop="1" thickBot="1" x14ac:dyDescent="0.35">
      <c r="A19" s="29" t="s">
        <v>18</v>
      </c>
      <c r="B19" s="30"/>
      <c r="C19" s="17">
        <v>13700</v>
      </c>
      <c r="D19" s="6">
        <v>700</v>
      </c>
      <c r="E19" s="6">
        <v>52800</v>
      </c>
      <c r="F19" s="6">
        <v>447600</v>
      </c>
      <c r="G19" s="6">
        <v>500400</v>
      </c>
    </row>
    <row r="20" spans="1:7" ht="15.6" thickTop="1" thickBot="1" x14ac:dyDescent="0.35">
      <c r="A20" s="29" t="s">
        <v>19</v>
      </c>
      <c r="B20" s="30"/>
      <c r="C20" s="17">
        <v>10600</v>
      </c>
      <c r="D20" s="6">
        <v>1000</v>
      </c>
      <c r="E20" s="6">
        <v>54100</v>
      </c>
      <c r="F20" s="6">
        <v>395000</v>
      </c>
      <c r="G20" s="6">
        <v>449100</v>
      </c>
    </row>
    <row r="21" spans="1:7" ht="15.6" thickTop="1" thickBot="1" x14ac:dyDescent="0.35">
      <c r="A21" s="29" t="s">
        <v>20</v>
      </c>
      <c r="B21" s="30"/>
      <c r="C21" s="17">
        <v>39900</v>
      </c>
      <c r="D21" s="6">
        <v>2200</v>
      </c>
      <c r="E21" s="6">
        <v>93400</v>
      </c>
      <c r="F21" s="6">
        <v>1192400</v>
      </c>
      <c r="G21" s="6">
        <v>1285800</v>
      </c>
    </row>
    <row r="22" spans="1:7" ht="15.6" thickTop="1" thickBot="1" x14ac:dyDescent="0.35">
      <c r="A22" s="29" t="s">
        <v>21</v>
      </c>
      <c r="B22" s="30"/>
      <c r="C22" s="17">
        <v>13700</v>
      </c>
      <c r="D22" s="6">
        <v>400</v>
      </c>
      <c r="E22" s="6">
        <v>50800</v>
      </c>
      <c r="F22" s="6">
        <v>436400</v>
      </c>
      <c r="G22" s="6">
        <v>487200</v>
      </c>
    </row>
    <row r="23" spans="1:7" ht="15.6" thickTop="1" thickBot="1" x14ac:dyDescent="0.35">
      <c r="A23" s="29" t="s">
        <v>22</v>
      </c>
      <c r="B23" s="30"/>
      <c r="C23" s="17">
        <v>15100</v>
      </c>
      <c r="D23" s="6">
        <v>400</v>
      </c>
      <c r="E23" s="6">
        <v>56600</v>
      </c>
      <c r="F23" s="6">
        <v>487700</v>
      </c>
      <c r="G23" s="6">
        <v>544300</v>
      </c>
    </row>
    <row r="24" spans="1:7" ht="15.6" thickTop="1" thickBot="1" x14ac:dyDescent="0.35">
      <c r="A24" s="29" t="s">
        <v>23</v>
      </c>
      <c r="B24" s="30"/>
      <c r="C24" s="17">
        <v>23900</v>
      </c>
      <c r="D24" s="6">
        <v>600</v>
      </c>
      <c r="E24" s="6">
        <v>56700</v>
      </c>
      <c r="F24" s="6">
        <v>509600</v>
      </c>
      <c r="G24" s="6">
        <v>566300</v>
      </c>
    </row>
    <row r="25" spans="1:7" ht="15.6" thickTop="1" thickBot="1" x14ac:dyDescent="0.35">
      <c r="A25" s="29" t="s">
        <v>24</v>
      </c>
      <c r="B25" s="30"/>
      <c r="C25" s="17">
        <v>6500</v>
      </c>
      <c r="D25" s="6">
        <v>500</v>
      </c>
      <c r="E25" s="6">
        <v>37700</v>
      </c>
      <c r="F25" s="6">
        <v>322800</v>
      </c>
      <c r="G25" s="6">
        <v>360500</v>
      </c>
    </row>
    <row r="26" spans="1:7" ht="15.6" thickTop="1" thickBot="1" x14ac:dyDescent="0.35">
      <c r="A26" s="29" t="s">
        <v>25</v>
      </c>
      <c r="B26" s="30"/>
      <c r="C26" s="17">
        <v>14300</v>
      </c>
      <c r="D26" s="6">
        <v>600</v>
      </c>
      <c r="E26" s="6">
        <v>51600</v>
      </c>
      <c r="F26" s="6">
        <v>408100</v>
      </c>
      <c r="G26" s="6">
        <v>459700</v>
      </c>
    </row>
    <row r="27" spans="1:7" ht="15.6" thickTop="1" thickBot="1" x14ac:dyDescent="0.35">
      <c r="A27" s="29" t="s">
        <v>26</v>
      </c>
      <c r="B27" s="30"/>
      <c r="C27" s="17">
        <v>9700</v>
      </c>
      <c r="D27" s="6">
        <v>4000</v>
      </c>
      <c r="E27" s="6">
        <v>102200</v>
      </c>
      <c r="F27" s="6">
        <v>1252200</v>
      </c>
      <c r="G27" s="6">
        <v>1354400</v>
      </c>
    </row>
    <row r="28" spans="1:7" ht="15" thickTop="1" x14ac:dyDescent="0.3"/>
    <row r="29" spans="1:7" x14ac:dyDescent="0.3">
      <c r="A29" s="34" t="s">
        <v>28</v>
      </c>
      <c r="B29" s="34"/>
      <c r="C29" s="2">
        <f>AVERAGE(C3:C27)</f>
        <v>17788</v>
      </c>
      <c r="D29" s="2">
        <f>AVERAGE(D3:D27)</f>
        <v>1036</v>
      </c>
      <c r="E29" s="2">
        <f>AVERAGE(E3:E27)</f>
        <v>66160</v>
      </c>
      <c r="F29" s="2">
        <f>AVERAGE(F3:F27)</f>
        <v>629680</v>
      </c>
      <c r="G29" s="2">
        <f>AVERAGE(G3:G27)</f>
        <v>639860</v>
      </c>
    </row>
    <row r="30" spans="1:7" x14ac:dyDescent="0.3">
      <c r="A30" s="34" t="s">
        <v>29</v>
      </c>
      <c r="B30" s="34"/>
      <c r="C30" s="2">
        <f>VARP(C3:C27)</f>
        <v>72263456</v>
      </c>
      <c r="D30" s="2">
        <f>VARP(D3:D27)</f>
        <v>799104</v>
      </c>
      <c r="E30" s="2">
        <f>VARP(E3:E27)</f>
        <v>495371200</v>
      </c>
      <c r="F30" s="2">
        <f>VARP(F3:F27)</f>
        <v>92994156800</v>
      </c>
      <c r="G30" s="2">
        <f>VARP(G3:G27)</f>
        <v>83544034400</v>
      </c>
    </row>
    <row r="36" spans="1:18" ht="15" thickBot="1" x14ac:dyDescent="0.35"/>
    <row r="37" spans="1:18" ht="15.6" thickTop="1" thickBot="1" x14ac:dyDescent="0.35">
      <c r="A37" s="29" t="s">
        <v>2</v>
      </c>
      <c r="B37" s="30"/>
      <c r="C37" s="15">
        <f>(C3-C$29)/SQRT(27*C30)</f>
        <v>0.23345418212305344</v>
      </c>
      <c r="D37" s="15">
        <f t="shared" ref="D37:G37" si="0">(D3-D$29)/SQRT(27*D30)</f>
        <v>-0.13692210942869351</v>
      </c>
      <c r="E37" s="15">
        <f>(E3-E$29)/SQRT(27*E30)</f>
        <v>1.2105445495787103E-3</v>
      </c>
      <c r="F37" s="15">
        <f t="shared" si="0"/>
        <v>9.10029661284548E-3</v>
      </c>
      <c r="G37" s="15">
        <f t="shared" si="0"/>
        <v>4.6967327754964712E-2</v>
      </c>
      <c r="H37" s="35" t="s">
        <v>30</v>
      </c>
    </row>
    <row r="38" spans="1:18" ht="15.6" thickTop="1" thickBot="1" x14ac:dyDescent="0.35">
      <c r="A38" s="29" t="s">
        <v>3</v>
      </c>
      <c r="B38" s="30"/>
      <c r="C38" s="15">
        <f>(C4-C$29)/SQRT(27*C30)</f>
        <v>-0.11971544948280707</v>
      </c>
      <c r="D38" s="15">
        <f t="shared" ref="D38:G38" si="1">(D4-D$29)/SQRT(27*D30)</f>
        <v>-5.0807575196810797E-2</v>
      </c>
      <c r="E38" s="15">
        <f t="shared" si="1"/>
        <v>-0.199393980809179</v>
      </c>
      <c r="F38" s="15">
        <f t="shared" si="1"/>
        <v>-0.15138551674683592</v>
      </c>
      <c r="G38" s="15">
        <f t="shared" si="1"/>
        <v>-0.13779923663407284</v>
      </c>
      <c r="H38" s="36"/>
      <c r="J38" s="28" t="s">
        <v>31</v>
      </c>
      <c r="K38" s="28"/>
      <c r="L38" s="28"/>
      <c r="M38" s="28"/>
      <c r="N38" s="28"/>
    </row>
    <row r="39" spans="1:18" ht="15.6" thickTop="1" thickBot="1" x14ac:dyDescent="0.35">
      <c r="A39" s="29" t="s">
        <v>4</v>
      </c>
      <c r="B39" s="30"/>
      <c r="C39" s="15">
        <f>(C5-C$29)/SQRT(27*C30)</f>
        <v>0.47569232687835517</v>
      </c>
      <c r="D39" s="15">
        <f t="shared" ref="D39:G39" si="2">(D5-D$29)/SQRT(27*D30)</f>
        <v>0.35823646240463203</v>
      </c>
      <c r="E39" s="15">
        <f t="shared" si="2"/>
        <v>0.42490113690212733</v>
      </c>
      <c r="F39" s="15">
        <f t="shared" si="2"/>
        <v>0.51119433164612316</v>
      </c>
      <c r="G39" s="15">
        <f t="shared" si="2"/>
        <v>-0.32249921847738461</v>
      </c>
      <c r="H39" s="36"/>
      <c r="J39" s="3">
        <f t="array" ref="J39:N43">MMULT(TRANSPOSE(C37:G61),C37:G61)</f>
        <v>0.92592592592592604</v>
      </c>
      <c r="K39" s="3">
        <v>0.26567933490878426</v>
      </c>
      <c r="L39" s="3">
        <v>0.55993544581459753</v>
      </c>
      <c r="M39" s="3">
        <v>0.59488697336051644</v>
      </c>
      <c r="N39" s="3">
        <v>0.22748705078282516</v>
      </c>
    </row>
    <row r="40" spans="1:18" ht="15.6" thickTop="1" thickBot="1" x14ac:dyDescent="0.35">
      <c r="A40" s="29" t="s">
        <v>5</v>
      </c>
      <c r="B40" s="30"/>
      <c r="C40" s="15">
        <f>(C6-C$29)/SQRT(27*C30)</f>
        <v>-1.9922389475202388E-3</v>
      </c>
      <c r="D40" s="15">
        <f t="shared" ref="D40:G40" si="3">(D6-D$29)/SQRT(27*D30)</f>
        <v>-0.13692210942869351</v>
      </c>
      <c r="E40" s="15">
        <f t="shared" si="3"/>
        <v>0.47764629227662825</v>
      </c>
      <c r="F40" s="15">
        <f t="shared" si="3"/>
        <v>6.3752563372375198E-2</v>
      </c>
      <c r="G40" s="15">
        <f t="shared" si="3"/>
        <v>0.14131479504839398</v>
      </c>
      <c r="H40" s="36"/>
      <c r="J40" s="3">
        <v>0.26567933490878426</v>
      </c>
      <c r="K40" s="3">
        <v>0.92592592592592582</v>
      </c>
      <c r="L40" s="3">
        <v>0.50746327384959855</v>
      </c>
      <c r="M40" s="3">
        <v>0.74769326734107144</v>
      </c>
      <c r="N40" s="3">
        <v>0.49411177160545183</v>
      </c>
    </row>
    <row r="41" spans="1:18" ht="15.6" thickTop="1" thickBot="1" x14ac:dyDescent="0.35">
      <c r="A41" s="29" t="s">
        <v>6</v>
      </c>
      <c r="B41" s="30"/>
      <c r="C41" s="15">
        <f>(C7-C$29)/SQRT(27*C30)</f>
        <v>-1.1047870527157687E-2</v>
      </c>
      <c r="D41" s="15">
        <f t="shared" ref="D41:G41" si="4">(D7-D$29)/SQRT(27*D30)</f>
        <v>5.6835592593042585E-2</v>
      </c>
      <c r="E41" s="15">
        <f t="shared" si="4"/>
        <v>-1.3488924981019914E-2</v>
      </c>
      <c r="F41" s="15">
        <f t="shared" si="4"/>
        <v>-9.8942059844792957E-2</v>
      </c>
      <c r="G41" s="15">
        <f t="shared" si="4"/>
        <v>-6.8153893804907689E-2</v>
      </c>
      <c r="H41" s="36"/>
      <c r="J41" s="3">
        <v>0.55993544581459753</v>
      </c>
      <c r="K41" s="3">
        <v>0.50746327384959855</v>
      </c>
      <c r="L41" s="3">
        <v>0.92592592592592604</v>
      </c>
      <c r="M41" s="3">
        <v>0.75276127980741347</v>
      </c>
      <c r="N41" s="3">
        <v>0.46956196354194263</v>
      </c>
    </row>
    <row r="42" spans="1:18" ht="15.6" thickTop="1" thickBot="1" x14ac:dyDescent="0.35">
      <c r="A42" s="29" t="s">
        <v>7</v>
      </c>
      <c r="B42" s="30"/>
      <c r="C42" s="15">
        <f>(C8-C$29)/SQRT(27*C30)</f>
        <v>-0.19668831790972538</v>
      </c>
      <c r="D42" s="15">
        <f t="shared" ref="D42:G42" si="5">(D8-D$29)/SQRT(27*D30)</f>
        <v>-0.17997937654463486</v>
      </c>
      <c r="E42" s="15">
        <f t="shared" si="5"/>
        <v>-0.1181145610517513</v>
      </c>
      <c r="F42" s="15">
        <f t="shared" si="5"/>
        <v>-8.3101737723959276E-2</v>
      </c>
      <c r="G42" s="15">
        <f t="shared" si="5"/>
        <v>-5.9498162860556376E-2</v>
      </c>
      <c r="H42" s="36"/>
      <c r="J42" s="3">
        <v>0.59488697336051644</v>
      </c>
      <c r="K42" s="3">
        <v>0.74769326734107144</v>
      </c>
      <c r="L42" s="3">
        <v>0.75276127980741347</v>
      </c>
      <c r="M42" s="3">
        <v>0.92592592592592604</v>
      </c>
      <c r="N42" s="3">
        <v>0.55851393185118514</v>
      </c>
    </row>
    <row r="43" spans="1:18" ht="15.6" thickTop="1" thickBot="1" x14ac:dyDescent="0.35">
      <c r="A43" s="29" t="s">
        <v>8</v>
      </c>
      <c r="B43" s="30"/>
      <c r="C43" s="15">
        <f>(C9-C$29)/SQRT(27*C30)</f>
        <v>0.24024590580778152</v>
      </c>
      <c r="D43" s="15">
        <f t="shared" ref="D43:G43" si="6">(D9-D$29)/SQRT(27*D30)</f>
        <v>-0.17997937654463486</v>
      </c>
      <c r="E43" s="15">
        <f t="shared" si="6"/>
        <v>0.12312967418572024</v>
      </c>
      <c r="F43" s="15">
        <f t="shared" si="6"/>
        <v>5.0373486521312502E-2</v>
      </c>
      <c r="G43" s="15">
        <f t="shared" si="6"/>
        <v>9.9900451606959262E-2</v>
      </c>
      <c r="H43" s="36"/>
      <c r="J43" s="3">
        <v>0.22748705078282516</v>
      </c>
      <c r="K43" s="3">
        <v>0.49411177160545183</v>
      </c>
      <c r="L43" s="3">
        <v>0.46956196354194263</v>
      </c>
      <c r="M43" s="3">
        <v>0.55851393185118514</v>
      </c>
      <c r="N43" s="3">
        <v>0.92592592592592582</v>
      </c>
    </row>
    <row r="44" spans="1:18" ht="15.6" thickTop="1" thickBot="1" x14ac:dyDescent="0.35">
      <c r="A44" s="29" t="s">
        <v>9</v>
      </c>
      <c r="B44" s="30"/>
      <c r="C44" s="15">
        <f>(C10-C$29)/SQRT(27*C30)</f>
        <v>-0.12197935737771644</v>
      </c>
      <c r="D44" s="15">
        <f t="shared" ref="D44:G44" si="7">(D10-D$29)/SQRT(27*D30)</f>
        <v>-0.11539347587072282</v>
      </c>
      <c r="E44" s="15">
        <f t="shared" si="7"/>
        <v>-0.1293553318692679</v>
      </c>
      <c r="F44" s="15">
        <f t="shared" si="7"/>
        <v>-6.486327918642569E-2</v>
      </c>
      <c r="G44" s="15">
        <f t="shared" si="7"/>
        <v>-4.1121380240241291E-2</v>
      </c>
      <c r="H44" s="36"/>
    </row>
    <row r="45" spans="1:18" ht="15.6" thickTop="1" thickBot="1" x14ac:dyDescent="0.35">
      <c r="A45" s="29" t="s">
        <v>10</v>
      </c>
      <c r="B45" s="30"/>
      <c r="C45" s="15">
        <f>(C11-C$29)/SQRT(27*C30)</f>
        <v>-0.10386809421844154</v>
      </c>
      <c r="D45" s="15">
        <f t="shared" ref="D45:G45" si="8">(D11-D$29)/SQRT(27*D30)</f>
        <v>0.18600739394086663</v>
      </c>
      <c r="E45" s="15">
        <f t="shared" si="8"/>
        <v>-0.13367870526062042</v>
      </c>
      <c r="F45" s="15">
        <f t="shared" si="8"/>
        <v>6.1354426955675286E-2</v>
      </c>
      <c r="G45" s="15">
        <f t="shared" si="8"/>
        <v>9.1710798482688399E-2</v>
      </c>
      <c r="H45" s="36"/>
      <c r="J45" s="4" t="s">
        <v>32</v>
      </c>
      <c r="K45"/>
      <c r="L45"/>
      <c r="N45" s="2" t="s">
        <v>33</v>
      </c>
      <c r="P45" s="2" t="s">
        <v>34</v>
      </c>
      <c r="R45"/>
    </row>
    <row r="46" spans="1:18" ht="15.6" thickTop="1" thickBot="1" x14ac:dyDescent="0.35">
      <c r="A46" s="29" t="s">
        <v>11</v>
      </c>
      <c r="B46" s="30"/>
      <c r="C46" s="15">
        <f>(C12-C$29)/SQRT(27*C30)</f>
        <v>-1.331177842206705E-2</v>
      </c>
      <c r="D46" s="15">
        <f t="shared" ref="D46:G46" si="9">(D12-D$29)/SQRT(27*D30)</f>
        <v>-9.3864842312752148E-2</v>
      </c>
      <c r="E46" s="15">
        <f t="shared" si="9"/>
        <v>-0.141460777365055</v>
      </c>
      <c r="F46" s="15">
        <f t="shared" si="9"/>
        <v>-0.16394417850797496</v>
      </c>
      <c r="G46" s="15">
        <f t="shared" si="9"/>
        <v>-0.14658813266987569</v>
      </c>
      <c r="H46" s="36"/>
      <c r="J46" s="13">
        <f>MDETERM(J39:N43)</f>
        <v>1.8682755372247804E-2</v>
      </c>
      <c r="K46"/>
      <c r="L46"/>
      <c r="N46" s="1">
        <f>-(25-1-(2*5+5)/5)*LN(J46)</f>
        <v>83.583241417019636</v>
      </c>
      <c r="P46" s="2">
        <v>3.9402991361190596</v>
      </c>
      <c r="R46"/>
    </row>
    <row r="47" spans="1:18" ht="15.6" thickTop="1" thickBot="1" x14ac:dyDescent="0.35">
      <c r="A47" s="29" t="s">
        <v>12</v>
      </c>
      <c r="B47" s="30"/>
      <c r="C47" s="15">
        <f>(C13-C$29)/SQRT(27*C30)</f>
        <v>-0.20348004159445349</v>
      </c>
      <c r="D47" s="15">
        <f t="shared" ref="D47:G47" si="10">(D13-D$29)/SQRT(27*D30)</f>
        <v>-0.20150801010260552</v>
      </c>
      <c r="E47" s="15">
        <f t="shared" si="10"/>
        <v>-8.6121597955742535E-2</v>
      </c>
      <c r="F47" s="15">
        <f t="shared" si="10"/>
        <v>-0.21859644526750469</v>
      </c>
      <c r="G47" s="15">
        <f t="shared" si="10"/>
        <v>-0.19998733434195071</v>
      </c>
      <c r="H47" s="36"/>
    </row>
    <row r="48" spans="1:18" ht="15.6" thickTop="1" thickBot="1" x14ac:dyDescent="0.35">
      <c r="A48" s="29" t="s">
        <v>13</v>
      </c>
      <c r="B48" s="30"/>
      <c r="C48" s="15">
        <f>(C14-C$29)/SQRT(27*C30)</f>
        <v>0.13384223474704149</v>
      </c>
      <c r="D48" s="15">
        <f t="shared" ref="D48:G48" si="11">(D14-D$29)/SQRT(27*D30)</f>
        <v>9.9892859708983942E-2</v>
      </c>
      <c r="E48" s="15">
        <f t="shared" si="11"/>
        <v>0.22948465961299264</v>
      </c>
      <c r="F48" s="15">
        <f t="shared" si="11"/>
        <v>0.24872461172362417</v>
      </c>
      <c r="G48" s="15">
        <f t="shared" si="11"/>
        <v>0.31735904594735442</v>
      </c>
      <c r="H48" s="36"/>
    </row>
    <row r="49" spans="1:19" ht="15.6" thickTop="1" thickBot="1" x14ac:dyDescent="0.35">
      <c r="A49" s="29" t="s">
        <v>14</v>
      </c>
      <c r="B49" s="30"/>
      <c r="C49" s="15">
        <f>(C15-C$29)/SQRT(27*C30)</f>
        <v>-6.7645567899891748E-2</v>
      </c>
      <c r="D49" s="15">
        <f t="shared" ref="D49:G49" si="12">(D15-D$29)/SQRT(27*D30)</f>
        <v>-7.7503080808694431E-3</v>
      </c>
      <c r="E49" s="15">
        <f t="shared" si="12"/>
        <v>-0.14405480139986651</v>
      </c>
      <c r="F49" s="15">
        <f t="shared" si="12"/>
        <v>-8.7266922026648611E-2</v>
      </c>
      <c r="G49" s="15">
        <f t="shared" si="12"/>
        <v>-6.5890087250231197E-2</v>
      </c>
      <c r="H49" s="36"/>
      <c r="J49" s="28" t="s">
        <v>35</v>
      </c>
      <c r="K49" s="28"/>
      <c r="L49" s="28"/>
      <c r="M49" s="28"/>
      <c r="N49" s="28"/>
    </row>
    <row r="50" spans="1:19" ht="15.6" thickTop="1" thickBot="1" x14ac:dyDescent="0.35">
      <c r="A50" s="29" t="s">
        <v>15</v>
      </c>
      <c r="B50" s="30"/>
      <c r="C50" s="15">
        <f>(C16-C$29)/SQRT(27*C30)</f>
        <v>7.0633926321172101E-3</v>
      </c>
      <c r="D50" s="15">
        <f t="shared" ref="D50:G50" si="13">(D16-D$29)/SQRT(27*D30)</f>
        <v>0.16447876038289597</v>
      </c>
      <c r="E50" s="15">
        <f t="shared" si="13"/>
        <v>3.4068182323857991E-2</v>
      </c>
      <c r="F50" s="15">
        <f t="shared" si="13"/>
        <v>0.22019941013550937</v>
      </c>
      <c r="G50" s="15">
        <f t="shared" si="13"/>
        <v>0.27221607994527608</v>
      </c>
      <c r="H50" s="36"/>
      <c r="J50" s="3">
        <f t="array" ref="J50:N54">MINVERSE(J39:N43)</f>
        <v>2.6188843357500531</v>
      </c>
      <c r="K50" s="3">
        <v>1.640733551004373</v>
      </c>
      <c r="L50" s="3">
        <v>-0.13488903678439909</v>
      </c>
      <c r="M50" s="3">
        <v>-3.1797830579711599</v>
      </c>
      <c r="N50" s="3">
        <v>0.4674497727027192</v>
      </c>
    </row>
    <row r="51" spans="1:19" ht="15.6" thickTop="1" thickBot="1" x14ac:dyDescent="0.35">
      <c r="A51" s="29" t="s">
        <v>16</v>
      </c>
      <c r="B51" s="30"/>
      <c r="C51" s="15">
        <f>(C17-C$29)/SQRT(27*C30)</f>
        <v>0.12252269527249468</v>
      </c>
      <c r="D51" s="15">
        <f t="shared" ref="D51:G51" si="14">(D17-D$29)/SQRT(27*D30)</f>
        <v>7.8364226151013266E-2</v>
      </c>
      <c r="E51" s="15">
        <f t="shared" si="14"/>
        <v>0.12485902354226126</v>
      </c>
      <c r="F51" s="15">
        <f t="shared" si="14"/>
        <v>-3.8609996308868688E-2</v>
      </c>
      <c r="G51" s="15">
        <f t="shared" si="14"/>
        <v>6.1522272250620069E-3</v>
      </c>
      <c r="H51" s="36"/>
      <c r="J51" s="3">
        <v>1.6407335510043723</v>
      </c>
      <c r="K51" s="3">
        <v>4.5229185262606713</v>
      </c>
      <c r="L51" s="3">
        <v>1.0472749598047353</v>
      </c>
      <c r="M51" s="3">
        <v>-5.5622522587785204</v>
      </c>
      <c r="N51" s="3">
        <v>7.3029276303590357E-3</v>
      </c>
    </row>
    <row r="52" spans="1:19" ht="15.6" thickTop="1" thickBot="1" x14ac:dyDescent="0.35">
      <c r="A52" s="29" t="s">
        <v>17</v>
      </c>
      <c r="B52" s="30"/>
      <c r="C52" s="15">
        <f>(C18-C$29)/SQRT(27*C30)</f>
        <v>-8.5756831059166636E-2</v>
      </c>
      <c r="D52" s="15">
        <f t="shared" ref="D52:G52" si="15">(D18-D$29)/SQRT(27*D30)</f>
        <v>-7.2336208754781472E-2</v>
      </c>
      <c r="E52" s="15">
        <f t="shared" si="15"/>
        <v>-0.10773846491250522</v>
      </c>
      <c r="F52" s="15">
        <f t="shared" si="15"/>
        <v>-0.12210300892186848</v>
      </c>
      <c r="G52" s="15">
        <f t="shared" si="15"/>
        <v>-9.9847185570378638E-2</v>
      </c>
      <c r="H52" s="36"/>
      <c r="J52" s="3">
        <v>-0.13488903678439967</v>
      </c>
      <c r="K52" s="3">
        <v>1.0472749598047353</v>
      </c>
      <c r="L52" s="3">
        <v>3.5628732263977319</v>
      </c>
      <c r="M52" s="3">
        <v>-3.5346470310912621</v>
      </c>
      <c r="N52" s="3">
        <v>-0.2004755546702485</v>
      </c>
    </row>
    <row r="53" spans="1:19" ht="15.6" thickTop="1" thickBot="1" x14ac:dyDescent="0.35">
      <c r="A53" s="29" t="s">
        <v>18</v>
      </c>
      <c r="B53" s="30"/>
      <c r="C53" s="15">
        <f>(C19-C$29)/SQRT(27*C30)</f>
        <v>-9.2548554743894729E-2</v>
      </c>
      <c r="D53" s="15">
        <f t="shared" ref="D53:G53" si="16">(D19-D$29)/SQRT(27*D30)</f>
        <v>-7.2336208754781472E-2</v>
      </c>
      <c r="E53" s="15">
        <f t="shared" si="16"/>
        <v>-0.11552053701693978</v>
      </c>
      <c r="F53" s="15">
        <f t="shared" si="16"/>
        <v>-0.11490859967176872</v>
      </c>
      <c r="G53" s="15">
        <f t="shared" si="16"/>
        <v>-9.2856018269171808E-2</v>
      </c>
      <c r="H53" s="36"/>
      <c r="J53" s="3">
        <v>-3.1797830579711586</v>
      </c>
      <c r="K53" s="3">
        <v>-5.5622522587785213</v>
      </c>
      <c r="L53" s="3">
        <v>-3.5346470310912621</v>
      </c>
      <c r="M53" s="3">
        <v>11.2318621751241</v>
      </c>
      <c r="N53" s="3">
        <v>-1.2330164707960183</v>
      </c>
    </row>
    <row r="54" spans="1:19" ht="15.6" thickTop="1" thickBot="1" x14ac:dyDescent="0.35">
      <c r="A54" s="29" t="s">
        <v>19</v>
      </c>
      <c r="B54" s="30"/>
      <c r="C54" s="15">
        <f>(C20-C$29)/SQRT(27*C30)</f>
        <v>-0.16272969948608496</v>
      </c>
      <c r="D54" s="15">
        <f t="shared" ref="D54:G54" si="17">(D20-D$29)/SQRT(27*D30)</f>
        <v>-7.7503080808694431E-3</v>
      </c>
      <c r="E54" s="15">
        <f t="shared" si="17"/>
        <v>-0.10427976619942318</v>
      </c>
      <c r="F54" s="15">
        <f t="shared" si="17"/>
        <v>-0.1481038563871413</v>
      </c>
      <c r="G54" s="15">
        <f t="shared" si="17"/>
        <v>-0.12701286422649657</v>
      </c>
      <c r="H54" s="36"/>
      <c r="J54" s="3">
        <v>0.46744977270271915</v>
      </c>
      <c r="K54" s="3">
        <v>7.3029276303591397E-3</v>
      </c>
      <c r="L54" s="3">
        <v>-0.20047555467024833</v>
      </c>
      <c r="M54" s="3">
        <v>-1.2330164707960185</v>
      </c>
      <c r="N54" s="3">
        <v>1.8066729667076191</v>
      </c>
    </row>
    <row r="55" spans="1:19" ht="15.6" thickTop="1" thickBot="1" x14ac:dyDescent="0.35">
      <c r="A55" s="29" t="s">
        <v>20</v>
      </c>
      <c r="B55" s="30"/>
      <c r="C55" s="15">
        <f>(C21-C$29)/SQRT(27*C30)</f>
        <v>0.50059531372235822</v>
      </c>
      <c r="D55" s="15">
        <f t="shared" ref="D55:G55" si="18">(D21-D$29)/SQRT(27*D30)</f>
        <v>0.25059329461477869</v>
      </c>
      <c r="E55" s="15">
        <f t="shared" si="18"/>
        <v>0.2355373823608862</v>
      </c>
      <c r="F55" s="15">
        <f t="shared" si="18"/>
        <v>0.35512613800141529</v>
      </c>
      <c r="G55" s="15">
        <f t="shared" si="18"/>
        <v>0.43008329586109878</v>
      </c>
      <c r="H55" s="36"/>
    </row>
    <row r="56" spans="1:19" ht="15.6" thickTop="1" thickBot="1" x14ac:dyDescent="0.35">
      <c r="A56" s="29" t="s">
        <v>21</v>
      </c>
      <c r="B56" s="30"/>
      <c r="C56" s="15">
        <f>(C22-C$29)/SQRT(27*C30)</f>
        <v>-9.2548554743894729E-2</v>
      </c>
      <c r="D56" s="15">
        <f t="shared" ref="D56:G56" si="19">(D22-D$29)/SQRT(27*D30)</f>
        <v>-0.13692210942869351</v>
      </c>
      <c r="E56" s="15">
        <f t="shared" si="19"/>
        <v>-0.13281403058234992</v>
      </c>
      <c r="F56" s="15">
        <f t="shared" si="19"/>
        <v>-0.12197679121572638</v>
      </c>
      <c r="G56" s="15">
        <f t="shared" si="19"/>
        <v>-0.10164491430497467</v>
      </c>
      <c r="H56" s="36"/>
    </row>
    <row r="57" spans="1:19" ht="15.6" thickTop="1" thickBot="1" x14ac:dyDescent="0.35">
      <c r="A57" s="29" t="s">
        <v>22</v>
      </c>
      <c r="B57" s="30"/>
      <c r="C57" s="15">
        <f>(C23-C$29)/SQRT(27*C30)</f>
        <v>-6.0853844215163655E-2</v>
      </c>
      <c r="D57" s="15">
        <f t="shared" ref="D57:G57" si="20">(D23-D$29)/SQRT(27*D30)</f>
        <v>-0.13692210942869351</v>
      </c>
      <c r="E57" s="15">
        <f t="shared" si="20"/>
        <v>-8.2662899242660501E-2</v>
      </c>
      <c r="F57" s="15">
        <f t="shared" si="20"/>
        <v>-8.960194959027748E-2</v>
      </c>
      <c r="G57" s="15">
        <f t="shared" si="20"/>
        <v>-6.3626280695554691E-2</v>
      </c>
      <c r="H57" s="36"/>
      <c r="J57" s="28" t="s">
        <v>36</v>
      </c>
      <c r="K57" s="28"/>
      <c r="L57" s="28"/>
      <c r="M57" s="28"/>
      <c r="N57" s="28"/>
    </row>
    <row r="58" spans="1:19" ht="15.6" thickTop="1" thickBot="1" x14ac:dyDescent="0.35">
      <c r="A58" s="29" t="s">
        <v>23</v>
      </c>
      <c r="B58" s="30"/>
      <c r="C58" s="15">
        <f>(C24-C$29)/SQRT(27*C30)</f>
        <v>0.13837005053686022</v>
      </c>
      <c r="D58" s="15">
        <f t="shared" ref="D58:G58" si="21">(D24-D$29)/SQRT(27*D30)</f>
        <v>-9.3864842312752148E-2</v>
      </c>
      <c r="E58" s="15">
        <f t="shared" si="21"/>
        <v>-8.1798224564389996E-2</v>
      </c>
      <c r="F58" s="15">
        <f t="shared" si="21"/>
        <v>-7.578111076771743E-2</v>
      </c>
      <c r="G58" s="15">
        <f t="shared" si="21"/>
        <v>-4.8978120635883249E-2</v>
      </c>
      <c r="H58" s="36"/>
      <c r="J58" s="3">
        <f>(J50-1)*(25-5)/(5-1)</f>
        <v>8.0944216787502654</v>
      </c>
      <c r="K58" s="3">
        <f>(K50-1)*(25-5)/(5-1)</f>
        <v>3.2036677550218648</v>
      </c>
      <c r="L58" s="3">
        <f t="shared" ref="L58:N58" si="22">(L50-1)*(25-5)/(5-1)</f>
        <v>-5.6744451839219954</v>
      </c>
      <c r="M58" s="3">
        <f t="shared" si="22"/>
        <v>-20.8989152898558</v>
      </c>
      <c r="N58" s="3">
        <f t="shared" si="22"/>
        <v>-2.6627511364864045</v>
      </c>
      <c r="P58" s="2" t="s">
        <v>37</v>
      </c>
    </row>
    <row r="59" spans="1:19" ht="15.6" thickTop="1" thickBot="1" x14ac:dyDescent="0.35">
      <c r="A59" s="29" t="s">
        <v>24</v>
      </c>
      <c r="B59" s="30"/>
      <c r="C59" s="15">
        <f>(C25-C$29)/SQRT(27*C30)</f>
        <v>-0.2555499231773688</v>
      </c>
      <c r="D59" s="15">
        <f t="shared" ref="D59:G59" si="23">(D25-D$29)/SQRT(27*D30)</f>
        <v>-0.11539347587072282</v>
      </c>
      <c r="E59" s="15">
        <f t="shared" si="23"/>
        <v>-0.24608641343578638</v>
      </c>
      <c r="F59" s="15">
        <f t="shared" si="23"/>
        <v>-0.19366844830443974</v>
      </c>
      <c r="G59" s="15">
        <f t="shared" si="23"/>
        <v>-0.18600499973953705</v>
      </c>
      <c r="H59" s="36"/>
      <c r="J59" s="3">
        <f t="shared" ref="J59:N59" si="24">(J51-1)*(25-5)/(5-1)</f>
        <v>3.2036677550218617</v>
      </c>
      <c r="K59" s="3">
        <f t="shared" si="24"/>
        <v>17.614592631303356</v>
      </c>
      <c r="L59" s="3">
        <f t="shared" si="24"/>
        <v>0.23637479902367642</v>
      </c>
      <c r="M59" s="3">
        <f t="shared" si="24"/>
        <v>-32.811261293892599</v>
      </c>
      <c r="N59" s="3">
        <f t="shared" si="24"/>
        <v>-4.9634853618482051</v>
      </c>
      <c r="P59" s="2">
        <f>FINV(0.05,(5-1),(25-5))</f>
        <v>2.8660814020156589</v>
      </c>
      <c r="Q59" s="9" t="s">
        <v>45</v>
      </c>
      <c r="R59" s="9" t="s">
        <v>46</v>
      </c>
      <c r="S59" s="9" t="s">
        <v>47</v>
      </c>
    </row>
    <row r="60" spans="1:19" ht="15.6" thickTop="1" thickBot="1" x14ac:dyDescent="0.35">
      <c r="A60" s="29" t="s">
        <v>25</v>
      </c>
      <c r="B60" s="30"/>
      <c r="C60" s="15">
        <f>(C26-C$29)/SQRT(27*C30)</f>
        <v>-7.8965107374438556E-2</v>
      </c>
      <c r="D60" s="15">
        <f t="shared" ref="D60:G60" si="25">(D26-D$29)/SQRT(27*D30)</f>
        <v>-9.3864842312752148E-2</v>
      </c>
      <c r="E60" s="15">
        <f t="shared" si="25"/>
        <v>-0.12589663315618588</v>
      </c>
      <c r="F60" s="15">
        <f t="shared" si="25"/>
        <v>-0.13983659663483367</v>
      </c>
      <c r="G60" s="15">
        <f t="shared" si="25"/>
        <v>-0.11995511437956398</v>
      </c>
      <c r="H60" s="36"/>
      <c r="J60" s="3">
        <f t="shared" ref="J60:N60" si="26">(J52-1)*(25-5)/(5-1)</f>
        <v>-5.6744451839219989</v>
      </c>
      <c r="K60" s="3">
        <f t="shared" si="26"/>
        <v>0.23637479902367642</v>
      </c>
      <c r="L60" s="3">
        <f t="shared" si="26"/>
        <v>12.81436613198866</v>
      </c>
      <c r="M60" s="3">
        <f t="shared" si="26"/>
        <v>-22.673235155456311</v>
      </c>
      <c r="N60" s="3">
        <f t="shared" si="26"/>
        <v>-6.0023777733512427</v>
      </c>
      <c r="Q60" s="14">
        <v>8.09</v>
      </c>
      <c r="R60" s="14" t="s">
        <v>48</v>
      </c>
      <c r="S60" s="22">
        <v>2.87</v>
      </c>
    </row>
    <row r="61" spans="1:19" ht="15.6" thickTop="1" thickBot="1" x14ac:dyDescent="0.35">
      <c r="A61" s="29" t="s">
        <v>26</v>
      </c>
      <c r="B61" s="30"/>
      <c r="C61" s="15">
        <f>(C27-C$29)/SQRT(27*C30)</f>
        <v>-0.18310487054026922</v>
      </c>
      <c r="D61" s="15">
        <f t="shared" ref="D61:G61" si="27">(D27-D$29)/SQRT(27*D30)</f>
        <v>0.63810869865825082</v>
      </c>
      <c r="E61" s="15">
        <f t="shared" si="27"/>
        <v>0.31162875404869084</v>
      </c>
      <c r="F61" s="15">
        <f t="shared" si="27"/>
        <v>0.39286523213790348</v>
      </c>
      <c r="G61" s="15">
        <f t="shared" si="27"/>
        <v>0.47575892222898336</v>
      </c>
      <c r="H61" s="37"/>
      <c r="J61" s="3">
        <f t="shared" ref="J61:M61" si="28">(J53-1)*(25-5)/(5-1)</f>
        <v>-20.898915289855793</v>
      </c>
      <c r="K61" s="3">
        <f t="shared" si="28"/>
        <v>-32.811261293892606</v>
      </c>
      <c r="L61" s="3">
        <f>(L53-1)*(25-5)/(5-1)</f>
        <v>-22.673235155456311</v>
      </c>
      <c r="M61" s="3">
        <f t="shared" si="28"/>
        <v>51.159310875620498</v>
      </c>
      <c r="N61" s="3">
        <f>(N53-1)*(25-5)/(5-1)</f>
        <v>-11.165082353980091</v>
      </c>
      <c r="Q61" s="2">
        <v>3.2</v>
      </c>
      <c r="R61" s="14" t="s">
        <v>48</v>
      </c>
      <c r="S61" s="23"/>
    </row>
    <row r="62" spans="1:19" ht="15" thickTop="1" x14ac:dyDescent="0.3">
      <c r="J62" s="3">
        <f t="shared" ref="J62:N62" si="29">(J54-1)*(25-5)/(5-1)</f>
        <v>-2.6627511364864045</v>
      </c>
      <c r="K62" s="3">
        <f t="shared" si="29"/>
        <v>-4.9634853618482042</v>
      </c>
      <c r="L62" s="3">
        <f t="shared" si="29"/>
        <v>-6.0023777733512418</v>
      </c>
      <c r="M62" s="3">
        <f t="shared" si="29"/>
        <v>-11.165082353980091</v>
      </c>
      <c r="N62" s="3">
        <f t="shared" si="29"/>
        <v>4.0333648335380961</v>
      </c>
      <c r="Q62" s="2">
        <v>17.61</v>
      </c>
      <c r="R62" s="14" t="s">
        <v>48</v>
      </c>
      <c r="S62" s="23"/>
    </row>
    <row r="63" spans="1:19" x14ac:dyDescent="0.3">
      <c r="Q63" s="2">
        <v>12.81</v>
      </c>
      <c r="R63" s="14" t="s">
        <v>48</v>
      </c>
      <c r="S63" s="23"/>
    </row>
    <row r="64" spans="1:19" x14ac:dyDescent="0.3">
      <c r="Q64" s="2">
        <v>51.16</v>
      </c>
      <c r="R64" s="14" t="s">
        <v>48</v>
      </c>
      <c r="S64" s="23"/>
    </row>
    <row r="65" spans="10:19" x14ac:dyDescent="0.3">
      <c r="Q65" s="2">
        <v>4.03</v>
      </c>
      <c r="R65" s="14" t="s">
        <v>48</v>
      </c>
      <c r="S65" s="24"/>
    </row>
    <row r="66" spans="10:19" x14ac:dyDescent="0.3">
      <c r="J66" s="28" t="s">
        <v>38</v>
      </c>
      <c r="K66" s="28"/>
      <c r="L66" s="28"/>
      <c r="M66" s="28"/>
      <c r="N66" s="28"/>
    </row>
    <row r="67" spans="10:19" x14ac:dyDescent="0.3">
      <c r="J67" s="3">
        <f>-J50/SQRT($J$50*J50)</f>
        <v>-1</v>
      </c>
      <c r="K67" s="3">
        <f>-K50/SQRT($J$50*K51)</f>
        <v>-0.47672784329772333</v>
      </c>
      <c r="L67" s="3">
        <f>-L50/SQRT($J$50*L52)</f>
        <v>4.4158906413912943E-2</v>
      </c>
      <c r="M67" s="3">
        <f>-M50/SQRT($J$50*M53)</f>
        <v>0.58629129934839908</v>
      </c>
      <c r="N67" s="3">
        <f>-N50/SQRT($J$50*N54)</f>
        <v>-0.21490029952353465</v>
      </c>
    </row>
    <row r="68" spans="10:19" x14ac:dyDescent="0.3">
      <c r="J68" s="3"/>
      <c r="K68" s="3">
        <f>-K51/SQRT($K$51*K51)</f>
        <v>-1</v>
      </c>
      <c r="L68" s="3">
        <f>-L51/SQRT($K$51*L52)</f>
        <v>-0.26088622739926182</v>
      </c>
      <c r="M68" s="3">
        <f>-M51/SQRT($K$51*M53)</f>
        <v>0.78039668501282455</v>
      </c>
      <c r="N68" s="3">
        <f>-N51/SQRT($K$51*N54)</f>
        <v>-2.5547466685990707E-3</v>
      </c>
    </row>
    <row r="69" spans="10:19" x14ac:dyDescent="0.3">
      <c r="J69" s="3"/>
      <c r="K69" s="3"/>
      <c r="L69" s="3">
        <f>-L52/SQRT($L$52*L52)</f>
        <v>-1</v>
      </c>
      <c r="M69" s="3">
        <f>-M52/SQRT($L$52*M53)</f>
        <v>0.55875314952179078</v>
      </c>
      <c r="N69" s="3">
        <f>-N52/SQRT($L$52*N54)</f>
        <v>7.9017168988353745E-2</v>
      </c>
    </row>
    <row r="70" spans="10:19" x14ac:dyDescent="0.3">
      <c r="J70" s="3"/>
      <c r="K70" s="3"/>
      <c r="L70" s="3"/>
      <c r="M70" s="3">
        <f>-M53/SQRT($M$53*M53)</f>
        <v>-1</v>
      </c>
      <c r="N70" s="3">
        <f>-N53/SQRT($M$53*N54)</f>
        <v>0.27371791429459658</v>
      </c>
    </row>
    <row r="71" spans="10:19" x14ac:dyDescent="0.3">
      <c r="J71" s="3"/>
      <c r="K71" s="3"/>
      <c r="L71" s="3"/>
      <c r="M71" s="3"/>
      <c r="N71" s="3">
        <f>-N54/SQRT($N$54*N54)</f>
        <v>-1</v>
      </c>
    </row>
    <row r="74" spans="10:19" x14ac:dyDescent="0.3">
      <c r="K74" s="28" t="s">
        <v>39</v>
      </c>
      <c r="L74" s="28"/>
      <c r="M74" s="28"/>
      <c r="N74" s="28"/>
    </row>
    <row r="75" spans="10:19" x14ac:dyDescent="0.3">
      <c r="K75" s="3">
        <f>K67*SQRT(25-5)/SQRT(1-K67^2)</f>
        <v>-2.425333527653823</v>
      </c>
      <c r="L75" s="3">
        <f>L67*SQRT(25-5)/SQRT(1-L67^2)</f>
        <v>0.19767746357636715</v>
      </c>
      <c r="M75" s="3">
        <f>M67*SQRT(25-5)/SQRT(1-M67^2)</f>
        <v>3.2366046123682706</v>
      </c>
      <c r="N75" s="3">
        <f>N67*SQRT(25-5)/SQRT(1-N67^2)</f>
        <v>-0.98405482074476214</v>
      </c>
      <c r="P75" s="2" t="s">
        <v>40</v>
      </c>
    </row>
    <row r="76" spans="10:19" x14ac:dyDescent="0.3">
      <c r="K76" s="3"/>
      <c r="L76" s="3">
        <f>L68*SQRT(25-5)/SQRT(1-L68^2)</f>
        <v>-1.2085720670696427</v>
      </c>
      <c r="M76" s="3">
        <f>M68*SQRT(25-5)/SQRT(1-M68^2)</f>
        <v>5.5815212102445333</v>
      </c>
      <c r="N76" s="3">
        <f>N68*SQRT(25-5)/SQRT(1-N68^2)</f>
        <v>-1.1425211717257262E-2</v>
      </c>
      <c r="P76" s="2">
        <f>_xlfn.T.INV.2T(0.05,25-5)</f>
        <v>2.0859634472658648</v>
      </c>
    </row>
    <row r="77" spans="10:19" x14ac:dyDescent="0.3">
      <c r="K77" s="3"/>
      <c r="L77" s="3"/>
      <c r="M77" s="3">
        <f>M69*SQRT(25-5)/SQRT(1-M69^2)</f>
        <v>3.0130441867320044</v>
      </c>
      <c r="N77" s="3">
        <f>N69*SQRT(25-5)/SQRT(1-N69^2)</f>
        <v>0.35448390318325118</v>
      </c>
    </row>
    <row r="78" spans="10:19" x14ac:dyDescent="0.3">
      <c r="K78" s="3"/>
      <c r="L78" s="3"/>
      <c r="M78" s="3"/>
      <c r="N78" s="3">
        <f>N70*SQRT(25-5)/SQRT(1-N70^2)</f>
        <v>1.2727084434409264</v>
      </c>
    </row>
    <row r="80" spans="10:19" ht="15" thickBot="1" x14ac:dyDescent="0.35">
      <c r="P80" s="9" t="s">
        <v>44</v>
      </c>
      <c r="Q80" s="9" t="s">
        <v>45</v>
      </c>
      <c r="R80" s="9" t="s">
        <v>46</v>
      </c>
      <c r="S80" s="9" t="s">
        <v>47</v>
      </c>
    </row>
    <row r="81" spans="1:19" ht="15.6" thickTop="1" thickBot="1" x14ac:dyDescent="0.35">
      <c r="A81" s="32">
        <v>2015</v>
      </c>
      <c r="B81" s="33"/>
      <c r="C81" s="31" t="s">
        <v>1</v>
      </c>
      <c r="D81" s="31"/>
      <c r="E81" s="31"/>
      <c r="F81" s="31"/>
      <c r="G81" s="31"/>
      <c r="P81" s="9" t="s">
        <v>52</v>
      </c>
      <c r="Q81" s="9">
        <v>3.24</v>
      </c>
      <c r="R81" s="9" t="s">
        <v>48</v>
      </c>
      <c r="S81" s="25">
        <v>2.09</v>
      </c>
    </row>
    <row r="82" spans="1:19" ht="15.6" thickTop="1" thickBot="1" x14ac:dyDescent="0.35">
      <c r="A82" s="29" t="s">
        <v>0</v>
      </c>
      <c r="B82" s="30"/>
      <c r="C82" s="7" t="s">
        <v>54</v>
      </c>
      <c r="D82" s="8" t="s">
        <v>55</v>
      </c>
      <c r="E82" s="8" t="s">
        <v>56</v>
      </c>
      <c r="F82" s="8" t="s">
        <v>58</v>
      </c>
      <c r="G82" s="8" t="s">
        <v>57</v>
      </c>
      <c r="P82" s="9" t="s">
        <v>49</v>
      </c>
      <c r="Q82" s="9">
        <v>5.58</v>
      </c>
      <c r="R82" s="9" t="s">
        <v>48</v>
      </c>
      <c r="S82" s="26"/>
    </row>
    <row r="83" spans="1:19" ht="15.6" thickTop="1" thickBot="1" x14ac:dyDescent="0.35">
      <c r="A83" s="29" t="s">
        <v>2</v>
      </c>
      <c r="B83" s="30"/>
      <c r="C83" s="16">
        <v>28100</v>
      </c>
      <c r="D83" s="6">
        <v>400</v>
      </c>
      <c r="E83" s="6">
        <v>66300</v>
      </c>
      <c r="F83" s="6">
        <v>710400</v>
      </c>
      <c r="G83" s="6"/>
      <c r="P83" s="3" t="s">
        <v>50</v>
      </c>
      <c r="Q83" s="3">
        <v>3.01</v>
      </c>
      <c r="R83" s="9" t="s">
        <v>48</v>
      </c>
      <c r="S83" s="27"/>
    </row>
    <row r="84" spans="1:19" ht="15.6" thickTop="1" thickBot="1" x14ac:dyDescent="0.35">
      <c r="A84" s="29" t="s">
        <v>3</v>
      </c>
      <c r="B84" s="30"/>
      <c r="C84" s="17">
        <v>12500</v>
      </c>
      <c r="D84" s="6">
        <v>800</v>
      </c>
      <c r="E84" s="6">
        <v>43100</v>
      </c>
      <c r="F84" s="6">
        <v>432900</v>
      </c>
      <c r="G84" s="6"/>
    </row>
    <row r="85" spans="1:19" ht="15.6" thickTop="1" thickBot="1" x14ac:dyDescent="0.35">
      <c r="A85" s="29" t="s">
        <v>4</v>
      </c>
      <c r="B85" s="30"/>
      <c r="C85" s="17">
        <v>38800</v>
      </c>
      <c r="D85" s="6">
        <v>2700</v>
      </c>
      <c r="E85" s="6">
        <v>115300</v>
      </c>
      <c r="F85" s="6">
        <v>155500</v>
      </c>
      <c r="G85" s="6"/>
    </row>
    <row r="86" spans="1:19" ht="15.6" thickTop="1" thickBot="1" x14ac:dyDescent="0.35">
      <c r="A86" s="29" t="s">
        <v>5</v>
      </c>
      <c r="B86" s="30"/>
      <c r="C86" s="17">
        <v>17700</v>
      </c>
      <c r="D86" s="6">
        <v>400</v>
      </c>
      <c r="E86" s="6">
        <v>121400</v>
      </c>
      <c r="F86" s="6">
        <v>852100</v>
      </c>
      <c r="G86" s="6"/>
      <c r="P86" s="1" t="s">
        <v>86</v>
      </c>
    </row>
    <row r="87" spans="1:19" ht="15.6" thickTop="1" thickBot="1" x14ac:dyDescent="0.35">
      <c r="A87" s="29" t="s">
        <v>6</v>
      </c>
      <c r="B87" s="30"/>
      <c r="C87" s="17">
        <v>17300</v>
      </c>
      <c r="D87" s="6">
        <v>1300</v>
      </c>
      <c r="E87" s="6">
        <v>64600</v>
      </c>
      <c r="F87" s="6">
        <v>537500</v>
      </c>
      <c r="G87" s="6"/>
    </row>
    <row r="88" spans="1:19" ht="15.6" thickTop="1" thickBot="1" x14ac:dyDescent="0.35">
      <c r="A88" s="29" t="s">
        <v>7</v>
      </c>
      <c r="B88" s="30"/>
      <c r="C88" s="17">
        <v>9100</v>
      </c>
      <c r="D88" s="6">
        <v>200</v>
      </c>
      <c r="E88" s="6">
        <v>52500</v>
      </c>
      <c r="F88" s="6">
        <v>550500</v>
      </c>
      <c r="G88" s="6"/>
    </row>
    <row r="89" spans="1:19" ht="15.6" thickTop="1" thickBot="1" x14ac:dyDescent="0.35">
      <c r="A89" s="29" t="s">
        <v>8</v>
      </c>
      <c r="B89" s="30"/>
      <c r="C89" s="17">
        <v>28400</v>
      </c>
      <c r="D89" s="6">
        <v>200</v>
      </c>
      <c r="E89" s="6">
        <v>80400</v>
      </c>
      <c r="F89" s="6">
        <v>789900</v>
      </c>
      <c r="G89" s="6"/>
    </row>
    <row r="90" spans="1:19" ht="15.6" thickTop="1" thickBot="1" x14ac:dyDescent="0.35">
      <c r="A90" s="29" t="s">
        <v>9</v>
      </c>
      <c r="B90" s="30"/>
      <c r="C90" s="17">
        <v>12400</v>
      </c>
      <c r="D90" s="6">
        <v>500</v>
      </c>
      <c r="E90" s="6">
        <v>51200</v>
      </c>
      <c r="F90" s="6">
        <v>578100</v>
      </c>
      <c r="G90" s="6"/>
    </row>
    <row r="91" spans="1:19" ht="15.6" thickTop="1" thickBot="1" x14ac:dyDescent="0.35">
      <c r="A91" s="29" t="s">
        <v>10</v>
      </c>
      <c r="B91" s="30"/>
      <c r="C91" s="17">
        <v>13200</v>
      </c>
      <c r="D91" s="6">
        <v>1900</v>
      </c>
      <c r="E91" s="6">
        <v>50700</v>
      </c>
      <c r="F91" s="6">
        <v>777600</v>
      </c>
      <c r="G91" s="6"/>
    </row>
    <row r="92" spans="1:19" ht="15.6" thickTop="1" thickBot="1" x14ac:dyDescent="0.35">
      <c r="A92" s="29" t="s">
        <v>11</v>
      </c>
      <c r="B92" s="30"/>
      <c r="C92" s="17">
        <v>17200</v>
      </c>
      <c r="D92" s="6">
        <v>600</v>
      </c>
      <c r="E92" s="6">
        <v>49800</v>
      </c>
      <c r="F92" s="6">
        <v>419700</v>
      </c>
      <c r="G92" s="6"/>
    </row>
    <row r="93" spans="1:19" ht="15.6" thickTop="1" thickBot="1" x14ac:dyDescent="0.35">
      <c r="A93" s="29" t="s">
        <v>12</v>
      </c>
      <c r="B93" s="30"/>
      <c r="C93" s="17">
        <v>8800</v>
      </c>
      <c r="D93" s="6">
        <v>100</v>
      </c>
      <c r="E93" s="6">
        <v>56200</v>
      </c>
      <c r="F93" s="6">
        <v>339500</v>
      </c>
      <c r="G93" s="6"/>
    </row>
    <row r="94" spans="1:19" ht="15.6" thickTop="1" thickBot="1" x14ac:dyDescent="0.35">
      <c r="A94" s="29" t="s">
        <v>13</v>
      </c>
      <c r="B94" s="30"/>
      <c r="C94" s="17">
        <v>23700</v>
      </c>
      <c r="D94" s="6">
        <v>1500</v>
      </c>
      <c r="E94" s="6">
        <v>92700</v>
      </c>
      <c r="F94" s="6">
        <v>1116500</v>
      </c>
      <c r="G94" s="6"/>
    </row>
    <row r="95" spans="1:19" ht="15.6" thickTop="1" thickBot="1" x14ac:dyDescent="0.35">
      <c r="A95" s="29" t="s">
        <v>14</v>
      </c>
      <c r="B95" s="30"/>
      <c r="C95" s="17">
        <v>14800</v>
      </c>
      <c r="D95" s="6">
        <v>1000</v>
      </c>
      <c r="E95" s="6">
        <v>49500</v>
      </c>
      <c r="F95" s="6">
        <v>540900</v>
      </c>
      <c r="G95" s="5"/>
    </row>
    <row r="96" spans="1:19" ht="15.6" thickTop="1" thickBot="1" x14ac:dyDescent="0.35">
      <c r="A96" s="29" t="s">
        <v>15</v>
      </c>
      <c r="B96" s="30"/>
      <c r="C96" s="17">
        <v>18100</v>
      </c>
      <c r="D96" s="6">
        <v>1800</v>
      </c>
      <c r="E96" s="6">
        <v>70100</v>
      </c>
      <c r="F96" s="6">
        <v>1048700</v>
      </c>
      <c r="G96" s="6"/>
    </row>
    <row r="97" spans="1:7" ht="15.6" thickTop="1" thickBot="1" x14ac:dyDescent="0.35">
      <c r="A97" s="29" t="s">
        <v>16</v>
      </c>
      <c r="B97" s="30"/>
      <c r="C97" s="17">
        <v>23200</v>
      </c>
      <c r="D97" s="6">
        <v>1400</v>
      </c>
      <c r="E97" s="6">
        <v>80600</v>
      </c>
      <c r="F97" s="6">
        <v>649100</v>
      </c>
      <c r="G97" s="6"/>
    </row>
    <row r="98" spans="1:7" ht="15.6" thickTop="1" thickBot="1" x14ac:dyDescent="0.35">
      <c r="A98" s="29" t="s">
        <v>17</v>
      </c>
      <c r="B98" s="30"/>
      <c r="C98" s="17">
        <v>14000</v>
      </c>
      <c r="D98" s="6">
        <v>700</v>
      </c>
      <c r="E98" s="6">
        <v>53700</v>
      </c>
      <c r="F98" s="6">
        <v>489900</v>
      </c>
      <c r="G98" s="6"/>
    </row>
    <row r="99" spans="1:7" ht="15.6" thickTop="1" thickBot="1" x14ac:dyDescent="0.35">
      <c r="A99" s="29" t="s">
        <v>18</v>
      </c>
      <c r="B99" s="30"/>
      <c r="C99" s="17">
        <v>13700</v>
      </c>
      <c r="D99" s="6">
        <v>700</v>
      </c>
      <c r="E99" s="6">
        <v>52800</v>
      </c>
      <c r="F99" s="6">
        <v>500400</v>
      </c>
      <c r="G99" s="6"/>
    </row>
    <row r="100" spans="1:7" ht="15.6" thickTop="1" thickBot="1" x14ac:dyDescent="0.35">
      <c r="A100" s="29" t="s">
        <v>19</v>
      </c>
      <c r="B100" s="30"/>
      <c r="C100" s="17">
        <v>10600</v>
      </c>
      <c r="D100" s="6">
        <v>1000</v>
      </c>
      <c r="E100" s="6">
        <v>54100</v>
      </c>
      <c r="F100" s="6">
        <v>449100</v>
      </c>
      <c r="G100" s="6"/>
    </row>
    <row r="101" spans="1:7" ht="15.6" thickTop="1" thickBot="1" x14ac:dyDescent="0.35">
      <c r="A101" s="29" t="s">
        <v>20</v>
      </c>
      <c r="B101" s="30"/>
      <c r="C101" s="17">
        <v>39900</v>
      </c>
      <c r="D101" s="6">
        <v>2200</v>
      </c>
      <c r="E101" s="6">
        <v>93400</v>
      </c>
      <c r="F101" s="6">
        <v>1285800</v>
      </c>
      <c r="G101" s="6"/>
    </row>
    <row r="102" spans="1:7" ht="15.6" thickTop="1" thickBot="1" x14ac:dyDescent="0.35">
      <c r="A102" s="29" t="s">
        <v>21</v>
      </c>
      <c r="B102" s="30"/>
      <c r="C102" s="17">
        <v>13700</v>
      </c>
      <c r="D102" s="6">
        <v>400</v>
      </c>
      <c r="E102" s="6">
        <v>50800</v>
      </c>
      <c r="F102" s="6">
        <v>487200</v>
      </c>
      <c r="G102" s="6"/>
    </row>
    <row r="103" spans="1:7" ht="15.6" thickTop="1" thickBot="1" x14ac:dyDescent="0.35">
      <c r="A103" s="29" t="s">
        <v>22</v>
      </c>
      <c r="B103" s="30"/>
      <c r="C103" s="17">
        <v>15100</v>
      </c>
      <c r="D103" s="6">
        <v>400</v>
      </c>
      <c r="E103" s="6">
        <v>56600</v>
      </c>
      <c r="F103" s="6">
        <v>544300</v>
      </c>
      <c r="G103" s="6"/>
    </row>
    <row r="104" spans="1:7" ht="15.6" thickTop="1" thickBot="1" x14ac:dyDescent="0.35">
      <c r="A104" s="29" t="s">
        <v>23</v>
      </c>
      <c r="B104" s="30"/>
      <c r="C104" s="17">
        <v>23900</v>
      </c>
      <c r="D104" s="6">
        <v>600</v>
      </c>
      <c r="E104" s="6">
        <v>56700</v>
      </c>
      <c r="F104" s="6">
        <v>566300</v>
      </c>
      <c r="G104" s="6"/>
    </row>
    <row r="105" spans="1:7" ht="15.6" thickTop="1" thickBot="1" x14ac:dyDescent="0.35">
      <c r="A105" s="29" t="s">
        <v>24</v>
      </c>
      <c r="B105" s="30"/>
      <c r="C105" s="17">
        <v>6500</v>
      </c>
      <c r="D105" s="6">
        <v>500</v>
      </c>
      <c r="E105" s="6">
        <v>37700</v>
      </c>
      <c r="F105" s="6">
        <v>360500</v>
      </c>
      <c r="G105" s="6"/>
    </row>
    <row r="106" spans="1:7" ht="15.6" thickTop="1" thickBot="1" x14ac:dyDescent="0.35">
      <c r="A106" s="29" t="s">
        <v>25</v>
      </c>
      <c r="B106" s="30"/>
      <c r="C106" s="17">
        <v>14300</v>
      </c>
      <c r="D106" s="6">
        <v>600</v>
      </c>
      <c r="E106" s="6">
        <v>51600</v>
      </c>
      <c r="F106" s="6">
        <v>459700</v>
      </c>
      <c r="G106" s="6"/>
    </row>
    <row r="107" spans="1:7" ht="15.6" thickTop="1" thickBot="1" x14ac:dyDescent="0.35">
      <c r="A107" s="29" t="s">
        <v>26</v>
      </c>
      <c r="B107" s="30"/>
      <c r="C107" s="17">
        <v>9700</v>
      </c>
      <c r="D107" s="6">
        <v>4000</v>
      </c>
      <c r="E107" s="6">
        <v>102200</v>
      </c>
      <c r="F107" s="6">
        <v>1354400</v>
      </c>
      <c r="G107" s="6"/>
    </row>
    <row r="108" spans="1:7" ht="15" thickTop="1" x14ac:dyDescent="0.3"/>
  </sheetData>
  <mergeCells count="92">
    <mergeCell ref="A105:B105"/>
    <mergeCell ref="A106:B106"/>
    <mergeCell ref="A107:B107"/>
    <mergeCell ref="A100:B100"/>
    <mergeCell ref="A101:B101"/>
    <mergeCell ref="A102:B102"/>
    <mergeCell ref="A103:B103"/>
    <mergeCell ref="A104:B104"/>
    <mergeCell ref="A95:B95"/>
    <mergeCell ref="A96:B96"/>
    <mergeCell ref="A97:B97"/>
    <mergeCell ref="A98:B98"/>
    <mergeCell ref="A99:B99"/>
    <mergeCell ref="A90:B90"/>
    <mergeCell ref="A91:B91"/>
    <mergeCell ref="A92:B92"/>
    <mergeCell ref="A93:B93"/>
    <mergeCell ref="A94:B94"/>
    <mergeCell ref="A85:B85"/>
    <mergeCell ref="A86:B86"/>
    <mergeCell ref="A87:B87"/>
    <mergeCell ref="A88:B88"/>
    <mergeCell ref="A89:B89"/>
    <mergeCell ref="A81:B81"/>
    <mergeCell ref="C81:G81"/>
    <mergeCell ref="A82:B82"/>
    <mergeCell ref="A83:B83"/>
    <mergeCell ref="A84:B84"/>
    <mergeCell ref="A27:B27"/>
    <mergeCell ref="A26:B26"/>
    <mergeCell ref="J38:N38"/>
    <mergeCell ref="H37:H61"/>
    <mergeCell ref="A57:B57"/>
    <mergeCell ref="A58:B58"/>
    <mergeCell ref="A59:B59"/>
    <mergeCell ref="A60:B60"/>
    <mergeCell ref="J49:N49"/>
    <mergeCell ref="A37:B37"/>
    <mergeCell ref="A38:B38"/>
    <mergeCell ref="A39:B39"/>
    <mergeCell ref="A40:B40"/>
    <mergeCell ref="A41:B41"/>
    <mergeCell ref="A47:B47"/>
    <mergeCell ref="A48:B48"/>
    <mergeCell ref="A45:B45"/>
    <mergeCell ref="A46:B46"/>
    <mergeCell ref="A44:B44"/>
    <mergeCell ref="A29:B29"/>
    <mergeCell ref="A30:B30"/>
    <mergeCell ref="A42:B42"/>
    <mergeCell ref="A43:B43"/>
    <mergeCell ref="A6:B6"/>
    <mergeCell ref="A7:B7"/>
    <mergeCell ref="A8:B8"/>
    <mergeCell ref="C1:G1"/>
    <mergeCell ref="A3:B3"/>
    <mergeCell ref="A4:B4"/>
    <mergeCell ref="A5:B5"/>
    <mergeCell ref="A2:B2"/>
    <mergeCell ref="A1:B1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4:B24"/>
    <mergeCell ref="A25:B25"/>
    <mergeCell ref="A21:B21"/>
    <mergeCell ref="A20:B20"/>
    <mergeCell ref="A22:B22"/>
    <mergeCell ref="A23:B23"/>
    <mergeCell ref="S60:S65"/>
    <mergeCell ref="S81:S83"/>
    <mergeCell ref="I10:N10"/>
    <mergeCell ref="K74:N74"/>
    <mergeCell ref="A49:B49"/>
    <mergeCell ref="J57:N57"/>
    <mergeCell ref="A50:B50"/>
    <mergeCell ref="A61:B61"/>
    <mergeCell ref="A52:B52"/>
    <mergeCell ref="A53:B53"/>
    <mergeCell ref="A54:B54"/>
    <mergeCell ref="A55:B55"/>
    <mergeCell ref="A56:B56"/>
    <mergeCell ref="A51:B51"/>
    <mergeCell ref="J66:N66"/>
    <mergeCell ref="A19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2018-12-11T18:22:37Z</dcterms:modified>
</cp:coreProperties>
</file>