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3" r:id="rId1"/>
    <sheet name="Лист1" sheetId="1" r:id="rId2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F43" i="1"/>
  <c r="G61" i="1"/>
  <c r="F61" i="1"/>
  <c r="E61" i="1"/>
  <c r="D61" i="1"/>
  <c r="C61" i="1"/>
  <c r="G60" i="1"/>
  <c r="F60" i="1"/>
  <c r="E60" i="1"/>
  <c r="D60" i="1"/>
  <c r="C60" i="1"/>
  <c r="G59" i="1"/>
  <c r="F59" i="1"/>
  <c r="E59" i="1"/>
  <c r="D59" i="1"/>
  <c r="C59" i="1"/>
  <c r="G58" i="1"/>
  <c r="F58" i="1"/>
  <c r="E58" i="1"/>
  <c r="D58" i="1"/>
  <c r="C58" i="1"/>
  <c r="G57" i="1"/>
  <c r="F57" i="1"/>
  <c r="E57" i="1"/>
  <c r="D57" i="1"/>
  <c r="C57" i="1"/>
  <c r="G56" i="1"/>
  <c r="F56" i="1"/>
  <c r="E56" i="1"/>
  <c r="D56" i="1"/>
  <c r="C5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G52" i="1"/>
  <c r="F52" i="1"/>
  <c r="D52" i="1"/>
  <c r="C52" i="1"/>
  <c r="G51" i="1"/>
  <c r="F51" i="1"/>
  <c r="E51" i="1"/>
  <c r="D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G45" i="1"/>
  <c r="F45" i="1"/>
  <c r="E45" i="1"/>
  <c r="D45" i="1"/>
  <c r="C45" i="1"/>
  <c r="G44" i="1"/>
  <c r="F44" i="1"/>
  <c r="E44" i="1"/>
  <c r="D44" i="1"/>
  <c r="C44" i="1"/>
  <c r="G43" i="1"/>
  <c r="E43" i="1"/>
  <c r="D43" i="1"/>
  <c r="C43" i="1"/>
  <c r="G42" i="1"/>
  <c r="F42" i="1"/>
  <c r="E42" i="1"/>
  <c r="D42" i="1"/>
  <c r="C42" i="1"/>
  <c r="G41" i="1"/>
  <c r="F41" i="1"/>
  <c r="E41" i="1"/>
  <c r="D41" i="1"/>
  <c r="C41" i="1"/>
  <c r="G40" i="1"/>
  <c r="F40" i="1"/>
  <c r="E40" i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P46" i="1" l="1"/>
  <c r="P75" i="1" l="1"/>
  <c r="P59" i="1" l="1"/>
  <c r="F30" i="1" l="1"/>
  <c r="E29" i="1"/>
  <c r="D30" i="1"/>
  <c r="C30" i="1"/>
  <c r="G30" i="1"/>
  <c r="E30" i="1"/>
  <c r="G29" i="1"/>
  <c r="F29" i="1"/>
  <c r="D29" i="1"/>
  <c r="C29" i="1"/>
  <c r="J39" i="1" l="1" a="1"/>
  <c r="J39" i="1" l="1"/>
  <c r="L43" i="1"/>
  <c r="N41" i="1"/>
  <c r="N40" i="1"/>
  <c r="K43" i="1"/>
  <c r="J40" i="1"/>
  <c r="K39" i="1"/>
  <c r="M41" i="1"/>
  <c r="L41" i="1"/>
  <c r="L40" i="1"/>
  <c r="J43" i="1"/>
  <c r="N39" i="1"/>
  <c r="K40" i="1"/>
  <c r="M42" i="1"/>
  <c r="N42" i="1"/>
  <c r="N43" i="1"/>
  <c r="J41" i="1"/>
  <c r="K41" i="1"/>
  <c r="K42" i="1"/>
  <c r="L39" i="1"/>
  <c r="M39" i="1"/>
  <c r="M40" i="1"/>
  <c r="M43" i="1"/>
  <c r="J42" i="1"/>
  <c r="L42" i="1"/>
  <c r="J51" i="1" l="1" a="1"/>
  <c r="J46" i="1"/>
  <c r="N46" i="1" s="1"/>
  <c r="J51" i="1" l="1"/>
  <c r="J54" i="1"/>
  <c r="J62" i="1" s="1"/>
  <c r="J52" i="1"/>
  <c r="J60" i="1" s="1"/>
  <c r="L51" i="1"/>
  <c r="L55" i="1"/>
  <c r="L63" i="1" s="1"/>
  <c r="N54" i="1"/>
  <c r="N55" i="1"/>
  <c r="M51" i="1"/>
  <c r="K54" i="1"/>
  <c r="K62" i="1" s="1"/>
  <c r="K52" i="1"/>
  <c r="K55" i="1"/>
  <c r="K63" i="1" s="1"/>
  <c r="M54" i="1"/>
  <c r="M52" i="1"/>
  <c r="N53" i="1"/>
  <c r="M53" i="1"/>
  <c r="J53" i="1"/>
  <c r="J61" i="1" s="1"/>
  <c r="K53" i="1"/>
  <c r="K61" i="1" s="1"/>
  <c r="J55" i="1"/>
  <c r="J63" i="1" s="1"/>
  <c r="L54" i="1"/>
  <c r="L62" i="1" s="1"/>
  <c r="M55" i="1"/>
  <c r="M63" i="1" s="1"/>
  <c r="L53" i="1"/>
  <c r="N52" i="1"/>
  <c r="L52" i="1"/>
  <c r="N51" i="1"/>
  <c r="K51" i="1"/>
  <c r="J67" i="1" l="1"/>
  <c r="J59" i="1"/>
  <c r="N67" i="1"/>
  <c r="N74" i="1" s="1"/>
  <c r="N59" i="1"/>
  <c r="L68" i="1"/>
  <c r="L75" i="1" s="1"/>
  <c r="L60" i="1"/>
  <c r="K67" i="1"/>
  <c r="K74" i="1" s="1"/>
  <c r="K59" i="1"/>
  <c r="M67" i="1"/>
  <c r="M74" i="1" s="1"/>
  <c r="M59" i="1"/>
  <c r="M69" i="1"/>
  <c r="M76" i="1" s="1"/>
  <c r="M61" i="1"/>
  <c r="N71" i="1"/>
  <c r="N63" i="1"/>
  <c r="N68" i="1"/>
  <c r="N75" i="1" s="1"/>
  <c r="N60" i="1"/>
  <c r="N69" i="1"/>
  <c r="N76" i="1" s="1"/>
  <c r="N61" i="1"/>
  <c r="N70" i="1"/>
  <c r="N77" i="1" s="1"/>
  <c r="N62" i="1"/>
  <c r="K68" i="1"/>
  <c r="K60" i="1"/>
  <c r="L69" i="1"/>
  <c r="L61" i="1"/>
  <c r="M68" i="1"/>
  <c r="M75" i="1" s="1"/>
  <c r="M60" i="1"/>
  <c r="M70" i="1"/>
  <c r="M62" i="1"/>
  <c r="L67" i="1"/>
  <c r="L74" i="1" s="1"/>
  <c r="L59" i="1"/>
</calcChain>
</file>

<file path=xl/sharedStrings.xml><?xml version="1.0" encoding="utf-8"?>
<sst xmlns="http://schemas.openxmlformats.org/spreadsheetml/2006/main" count="156" uniqueCount="86">
  <si>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</si>
  <si>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</si>
  <si>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</si>
  <si>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</si>
  <si>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</si>
  <si>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</si>
  <si>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</si>
  <si>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</si>
  <si>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</si>
  <si>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</si>
  <si>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</si>
  <si>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</si>
  <si>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</si>
  <si>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</si>
  <si>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</si>
  <si>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</si>
  <si>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</si>
  <si>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</si>
  <si>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</si>
  <si>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</si>
  <si>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</si>
  <si>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</si>
  <si>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</si>
  <si>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</si>
  <si>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</si>
  <si>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</si>
  <si>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</si>
  <si>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</si>
  <si>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</si>
  <si>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</si>
  <si>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</si>
  <si>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</si>
  <si>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</si>
  <si>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</si>
  <si>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</si>
  <si>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</si>
  <si>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</si>
  <si>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</si>
  <si>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</si>
  <si>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</si>
  <si>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</si>
  <si>
    <t>Кількість вакансій</t>
  </si>
  <si>
    <t>Прцююче населення</t>
  </si>
  <si>
    <t>Економічна активність</t>
  </si>
  <si>
    <t>Фактори</t>
  </si>
  <si>
    <t>Фактичне значення</t>
  </si>
  <si>
    <t>Знак</t>
  </si>
  <si>
    <t>Табличне значення</t>
  </si>
  <si>
    <t>&gt;</t>
  </si>
  <si>
    <t>Прцююче населення і Кількість вакансій</t>
  </si>
  <si>
    <t>Економічна активність і Безробітне населення</t>
  </si>
  <si>
    <t>Прцююче населення і Працевлаштування</t>
  </si>
  <si>
    <t>Працевлаштування</t>
  </si>
  <si>
    <t>Безробітнє населення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</si>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</sst>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2" fontId="0" fillId="0" borderId="0" xfId="0" applyNumberFormat="1"/>
    <xf numFmtId="2" fontId="1" fillId="3" borderId="1" xfId="1" applyNumberFormat="1" applyFill="1"/>
    <xf numFmtId="2" fontId="1" fillId="2" borderId="1" xfId="1" applyNumberFormat="1"/>
    <xf numFmtId="164" fontId="1" fillId="3" borderId="1" xfId="1" applyNumberFormat="1" applyFill="1"/>
    <xf numFmtId="164" fontId="1" fillId="3" borderId="1" xfId="1" applyNumberFormat="1" applyFill="1" applyAlignment="1">
      <alignment horizontal="right" vertical="center" wrapText="1"/>
    </xf>
    <xf numFmtId="0" fontId="1" fillId="2" borderId="2" xfId="1" applyBorder="1" applyAlignment="1"/>
    <xf numFmtId="0" fontId="1" fillId="2" borderId="2" xfId="1" applyBorder="1"/>
    <xf numFmtId="0" fontId="1" fillId="3" borderId="1" xfId="1" applyFill="1"/>
    <xf numFmtId="0" fontId="1" fillId="3" borderId="1" xfId="1" applyFill="1" applyAlignment="1">
      <alignment horizontal="center"/>
    </xf>
    <xf numFmtId="0" fontId="1" fillId="3" borderId="1" xfId="1" applyFill="1" applyAlignment="1"/>
    <xf numFmtId="2" fontId="1" fillId="2" borderId="1" xfId="1" applyNumberFormat="1" applyAlignment="1"/>
    <xf numFmtId="0" fontId="0" fillId="0" borderId="0" xfId="0" applyAlignment="1"/>
    <xf numFmtId="165" fontId="1" fillId="3" borderId="1" xfId="1" applyNumberFormat="1" applyFill="1"/>
    <xf numFmtId="166" fontId="1" fillId="2" borderId="1" xfId="1" applyNumberFormat="1" applyAlignment="1"/>
    <xf numFmtId="164" fontId="1" fillId="4" borderId="1" xfId="1" applyNumberFormat="1" applyFill="1"/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Continuous"/>
    </xf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2" fontId="1" fillId="3" borderId="1" xfId="1" applyNumberFormat="1" applyFill="1" applyAlignment="1">
      <alignment horizontal="center"/>
    </xf>
    <xf numFmtId="2" fontId="1" fillId="2" borderId="3" xfId="1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2" fontId="1" fillId="2" borderId="1" xfId="1" applyNumberFormat="1" applyAlignment="1">
      <alignment horizontal="center"/>
    </xf>
    <xf numFmtId="2" fontId="1" fillId="2" borderId="2" xfId="1" applyNumberFormat="1" applyBorder="1" applyAlignment="1">
      <alignment horizontal="center"/>
    </xf>
    <xf numFmtId="1" fontId="1" fillId="2" borderId="3" xfId="1" applyNumberFormat="1" applyBorder="1" applyAlignment="1">
      <alignment horizontal="center"/>
    </xf>
    <xf numFmtId="1" fontId="1" fillId="2" borderId="4" xfId="1" applyNumberFormat="1" applyBorder="1" applyAlignment="1">
      <alignment horizontal="center"/>
    </xf>
    <xf numFmtId="0" fontId="1" fillId="3" borderId="1" xfId="1" applyFill="1" applyAlignment="1">
      <alignment horizontal="center"/>
    </xf>
    <xf numFmtId="2" fontId="1" fillId="3" borderId="5" xfId="1" applyNumberFormat="1" applyFill="1" applyBorder="1" applyAlignment="1">
      <alignment horizontal="center" vertical="center" textRotation="90" shrinkToFit="1"/>
    </xf>
    <xf numFmtId="2" fontId="1" fillId="3" borderId="6" xfId="1" applyNumberFormat="1" applyFill="1" applyBorder="1" applyAlignment="1">
      <alignment horizontal="center" vertical="center" textRotation="90" shrinkToFit="1"/>
    </xf>
    <xf numFmtId="2" fontId="1" fillId="3" borderId="7" xfId="1" applyNumberFormat="1" applyFill="1" applyBorder="1" applyAlignment="1">
      <alignment horizontal="center" vertical="center" textRotation="90" shrinkToFi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I23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19" t="s">
        <v>60</v>
      </c>
      <c r="B3" s="19"/>
    </row>
    <row r="4" spans="1:9" x14ac:dyDescent="0.25">
      <c r="A4" s="16" t="s">
        <v>61</v>
      </c>
      <c r="B4" s="16">
        <v>0.75970492270391587</v>
      </c>
    </row>
    <row r="5" spans="1:9" x14ac:dyDescent="0.25">
      <c r="A5" s="16" t="s">
        <v>62</v>
      </c>
      <c r="B5" s="16">
        <v>0.5771515695805628</v>
      </c>
    </row>
    <row r="6" spans="1:9" x14ac:dyDescent="0.25">
      <c r="A6" s="16" t="s">
        <v>63</v>
      </c>
      <c r="B6" s="16">
        <v>0.51674465094921462</v>
      </c>
    </row>
    <row r="7" spans="1:9" x14ac:dyDescent="0.25">
      <c r="A7" s="16" t="s">
        <v>64</v>
      </c>
      <c r="B7" s="16">
        <v>6142.1630120222781</v>
      </c>
    </row>
    <row r="8" spans="1:9" ht="15.75" thickBot="1" x14ac:dyDescent="0.3">
      <c r="A8" s="17" t="s">
        <v>65</v>
      </c>
      <c r="B8" s="17">
        <v>25</v>
      </c>
    </row>
    <row r="10" spans="1:9" ht="15.75" thickBot="1" x14ac:dyDescent="0.3">
      <c r="A10" t="s">
        <v>66</v>
      </c>
    </row>
    <row r="11" spans="1:9" x14ac:dyDescent="0.25">
      <c r="A11" s="18"/>
      <c r="B11" s="18" t="s">
        <v>71</v>
      </c>
      <c r="C11" s="18" t="s">
        <v>72</v>
      </c>
      <c r="D11" s="18" t="s">
        <v>73</v>
      </c>
      <c r="E11" s="18" t="s">
        <v>74</v>
      </c>
      <c r="F11" s="18" t="s">
        <v>75</v>
      </c>
    </row>
    <row r="12" spans="1:9" x14ac:dyDescent="0.25">
      <c r="A12" s="16" t="s">
        <v>67</v>
      </c>
      <c r="B12" s="16">
        <v>3</v>
      </c>
      <c r="C12" s="16">
        <v>1081352104.2086537</v>
      </c>
      <c r="D12" s="16">
        <v>360450701.40288454</v>
      </c>
      <c r="E12" s="16">
        <v>9.5543951364711699</v>
      </c>
      <c r="F12" s="16">
        <v>3.5230855806269996E-4</v>
      </c>
    </row>
    <row r="13" spans="1:9" x14ac:dyDescent="0.25">
      <c r="A13" s="16" t="s">
        <v>68</v>
      </c>
      <c r="B13" s="16">
        <v>21</v>
      </c>
      <c r="C13" s="16">
        <v>792249495.79134631</v>
      </c>
      <c r="D13" s="16">
        <v>37726166.466254584</v>
      </c>
      <c r="E13" s="16"/>
      <c r="F13" s="16"/>
    </row>
    <row r="14" spans="1:9" ht="15.75" thickBot="1" x14ac:dyDescent="0.3">
      <c r="A14" s="17" t="s">
        <v>69</v>
      </c>
      <c r="B14" s="17">
        <v>24</v>
      </c>
      <c r="C14" s="17">
        <v>1873601600</v>
      </c>
      <c r="D14" s="17"/>
      <c r="E14" s="17"/>
      <c r="F14" s="17"/>
    </row>
    <row r="15" spans="1:9" ht="15.75" thickBot="1" x14ac:dyDescent="0.3"/>
    <row r="16" spans="1:9" x14ac:dyDescent="0.25">
      <c r="A16" s="18"/>
      <c r="B16" s="18" t="s">
        <v>76</v>
      </c>
      <c r="C16" s="18" t="s">
        <v>64</v>
      </c>
      <c r="D16" s="18" t="s">
        <v>77</v>
      </c>
      <c r="E16" s="18" t="s">
        <v>78</v>
      </c>
      <c r="F16" s="18" t="s">
        <v>79</v>
      </c>
      <c r="G16" s="18" t="s">
        <v>80</v>
      </c>
      <c r="H16" s="18" t="s">
        <v>81</v>
      </c>
      <c r="I16" s="18" t="s">
        <v>82</v>
      </c>
    </row>
    <row r="17" spans="1:9" x14ac:dyDescent="0.25">
      <c r="A17" s="16" t="s">
        <v>70</v>
      </c>
      <c r="B17" s="16">
        <v>-1624.8431382718318</v>
      </c>
      <c r="C17" s="16">
        <v>3854.6707530876815</v>
      </c>
      <c r="D17" s="16">
        <v>-0.42152579100829674</v>
      </c>
      <c r="E17" s="16">
        <v>0.67765463047659635</v>
      </c>
      <c r="F17" s="16">
        <v>-9641.0698032598466</v>
      </c>
      <c r="G17" s="16">
        <v>6391.383526716183</v>
      </c>
      <c r="H17" s="16">
        <v>-9641.0698032598466</v>
      </c>
      <c r="I17" s="16">
        <v>6391.383526716183</v>
      </c>
    </row>
    <row r="18" spans="1:9" x14ac:dyDescent="0.25">
      <c r="A18" s="16" t="s">
        <v>83</v>
      </c>
      <c r="B18" s="16">
        <v>1.1095446915341198</v>
      </c>
      <c r="C18" s="16">
        <v>0.9732099930460445</v>
      </c>
      <c r="D18" s="16">
        <v>1.1400876475398307</v>
      </c>
      <c r="E18" s="16">
        <v>0.2670866391194413</v>
      </c>
      <c r="F18" s="16">
        <v>-0.91435628383176359</v>
      </c>
      <c r="G18" s="16">
        <v>3.1334456669000033</v>
      </c>
      <c r="H18" s="16">
        <v>-0.91435628383176359</v>
      </c>
      <c r="I18" s="16">
        <v>3.1334456669000033</v>
      </c>
    </row>
    <row r="19" spans="1:9" x14ac:dyDescent="0.25">
      <c r="A19" s="16" t="s">
        <v>84</v>
      </c>
      <c r="B19" s="16">
        <v>0.39035830056246656</v>
      </c>
      <c r="C19" s="16">
        <v>7.8639545027375676E-2</v>
      </c>
      <c r="D19" s="16">
        <v>4.9638931713882197</v>
      </c>
      <c r="E19" s="16">
        <v>6.5274975560285006E-5</v>
      </c>
      <c r="F19" s="16">
        <v>0.22681841398045033</v>
      </c>
      <c r="G19" s="16">
        <v>0.5538981871444828</v>
      </c>
      <c r="H19" s="16">
        <v>0.22681841398045033</v>
      </c>
      <c r="I19" s="16">
        <v>0.5538981871444828</v>
      </c>
    </row>
    <row r="20" spans="1:9" ht="15.75" thickBot="1" x14ac:dyDescent="0.3">
      <c r="A20" s="17" t="s">
        <v>85</v>
      </c>
      <c r="B20" s="17">
        <v>-1.7413600352019432E-2</v>
      </c>
      <c r="C20" s="17">
        <v>6.9498386241018039E-3</v>
      </c>
      <c r="D20" s="17">
        <v>-2.5056121866815237</v>
      </c>
      <c r="E20" s="17">
        <v>2.0527753194105571E-2</v>
      </c>
      <c r="F20" s="17">
        <v>-3.1866580973324718E-2</v>
      </c>
      <c r="G20" s="17">
        <v>-2.96061973071415E-3</v>
      </c>
      <c r="H20" s="17">
        <v>-3.1866580973324718E-2</v>
      </c>
      <c r="I20" s="17">
        <v>-2.96061973071415E-3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opLeftCell="A82" zoomScale="85" zoomScaleNormal="85" workbookViewId="0">
      <selection activeCell="J94" sqref="J94"/>
    </sheetView>
  </sheetViews>
  <sheetFormatPr defaultColWidth="8.85546875" defaultRowHeight="15" x14ac:dyDescent="0.25"/>
  <cols>
    <col min="1" max="2" width="8.85546875" style="1"/>
    <col min="3" max="3" width="17.85546875" style="1" customWidth="1"/>
    <col min="4" max="4" width="16.42578125" style="1" customWidth="1"/>
    <col min="5" max="5" width="19.85546875" style="1" customWidth="1"/>
    <col min="6" max="6" width="19.5703125" style="1" customWidth="1"/>
    <col min="7" max="7" width="21.42578125" style="1" customWidth="1"/>
    <col min="8" max="8" width="8.85546875" style="1"/>
    <col min="9" max="9" width="20.28515625" style="1" customWidth="1"/>
    <col min="10" max="10" width="39.7109375" style="1" customWidth="1"/>
    <col min="11" max="11" width="19.85546875" style="1" customWidth="1"/>
    <col min="12" max="12" width="29" style="1" customWidth="1"/>
    <col min="13" max="13" width="28.140625" style="1" customWidth="1"/>
    <col min="14" max="14" width="29.28515625" style="1" customWidth="1"/>
    <col min="15" max="15" width="8.85546875" style="1"/>
    <col min="16" max="16" width="46.85546875" style="1" customWidth="1"/>
    <col min="17" max="17" width="19.140625" style="1" customWidth="1"/>
    <col min="18" max="18" width="5" style="1" customWidth="1"/>
    <col min="19" max="19" width="19.85546875" style="1" customWidth="1"/>
    <col min="20" max="16384" width="8.85546875" style="1"/>
  </cols>
  <sheetData>
    <row r="1" spans="1:14" ht="16.5" thickTop="1" thickBot="1" x14ac:dyDescent="0.3">
      <c r="A1" s="28">
        <v>2017</v>
      </c>
      <c r="B1" s="29"/>
      <c r="C1" s="27" t="s">
        <v>1</v>
      </c>
      <c r="D1" s="27"/>
      <c r="E1" s="27"/>
      <c r="F1" s="27"/>
      <c r="G1" s="27"/>
    </row>
    <row r="2" spans="1:14" ht="16.5" thickTop="1" thickBot="1" x14ac:dyDescent="0.3">
      <c r="A2" s="24" t="s">
        <v>0</v>
      </c>
      <c r="B2" s="25"/>
      <c r="C2" s="6" t="s">
        <v>54</v>
      </c>
      <c r="D2" s="7" t="s">
        <v>55</v>
      </c>
      <c r="E2" s="7" t="s">
        <v>56</v>
      </c>
      <c r="F2" s="7" t="s">
        <v>57</v>
      </c>
      <c r="G2" s="7" t="s">
        <v>58</v>
      </c>
    </row>
    <row r="3" spans="1:14" ht="16.5" thickTop="1" thickBot="1" x14ac:dyDescent="0.3">
      <c r="A3" s="24" t="s">
        <v>2</v>
      </c>
      <c r="B3" s="25"/>
      <c r="C3" s="15">
        <v>22700</v>
      </c>
      <c r="D3" s="4">
        <v>800</v>
      </c>
      <c r="E3" s="4">
        <v>76500</v>
      </c>
      <c r="F3" s="4">
        <v>617800</v>
      </c>
      <c r="G3" s="4">
        <v>694300</v>
      </c>
      <c r="I3" s="12"/>
      <c r="J3" s="12"/>
      <c r="K3" s="12"/>
      <c r="L3" s="12"/>
      <c r="M3" s="12"/>
      <c r="N3" s="12"/>
    </row>
    <row r="4" spans="1:14" ht="16.5" thickTop="1" thickBot="1" x14ac:dyDescent="0.3">
      <c r="A4" s="24" t="s">
        <v>3</v>
      </c>
      <c r="B4" s="25"/>
      <c r="C4" s="15">
        <v>10600</v>
      </c>
      <c r="D4" s="4">
        <v>2200</v>
      </c>
      <c r="E4" s="4">
        <v>52100</v>
      </c>
      <c r="F4" s="4">
        <v>361400</v>
      </c>
      <c r="G4" s="4">
        <v>413500</v>
      </c>
      <c r="I4"/>
      <c r="J4"/>
      <c r="K4"/>
      <c r="L4"/>
      <c r="M4"/>
      <c r="N4"/>
    </row>
    <row r="5" spans="1:14" ht="16.5" thickTop="1" thickBot="1" x14ac:dyDescent="0.3">
      <c r="A5" s="24" t="s">
        <v>4</v>
      </c>
      <c r="B5" s="25"/>
      <c r="C5" s="15">
        <v>40600</v>
      </c>
      <c r="D5" s="4">
        <v>4500</v>
      </c>
      <c r="E5" s="4">
        <v>129200</v>
      </c>
      <c r="F5" s="4">
        <v>1346300</v>
      </c>
      <c r="G5" s="4">
        <v>1475500</v>
      </c>
      <c r="I5"/>
      <c r="J5"/>
      <c r="K5"/>
      <c r="L5"/>
      <c r="M5"/>
      <c r="N5"/>
    </row>
    <row r="6" spans="1:14" ht="16.5" thickTop="1" thickBot="1" x14ac:dyDescent="0.3">
      <c r="A6" s="24" t="s">
        <v>5</v>
      </c>
      <c r="B6" s="25"/>
      <c r="C6" s="15">
        <v>21700</v>
      </c>
      <c r="D6" s="4">
        <v>700</v>
      </c>
      <c r="E6" s="4">
        <v>125300</v>
      </c>
      <c r="F6" s="4">
        <v>705700</v>
      </c>
      <c r="G6" s="4">
        <v>831000</v>
      </c>
      <c r="I6"/>
      <c r="J6"/>
      <c r="K6"/>
      <c r="L6"/>
      <c r="M6"/>
      <c r="N6"/>
    </row>
    <row r="7" spans="1:14" ht="16.5" thickTop="1" thickBot="1" x14ac:dyDescent="0.3">
      <c r="A7" s="24" t="s">
        <v>6</v>
      </c>
      <c r="B7" s="25"/>
      <c r="C7" s="15">
        <v>12900</v>
      </c>
      <c r="D7" s="4">
        <v>1900</v>
      </c>
      <c r="E7" s="4">
        <v>62000</v>
      </c>
      <c r="F7" s="4">
        <v>485200</v>
      </c>
      <c r="G7" s="4">
        <v>547200</v>
      </c>
      <c r="I7"/>
      <c r="J7"/>
      <c r="K7"/>
      <c r="L7"/>
      <c r="M7"/>
      <c r="N7"/>
    </row>
    <row r="8" spans="1:14" ht="16.5" thickTop="1" thickBot="1" x14ac:dyDescent="0.3">
      <c r="A8" s="24" t="s">
        <v>7</v>
      </c>
      <c r="B8" s="25"/>
      <c r="C8" s="15">
        <v>6000</v>
      </c>
      <c r="D8" s="4">
        <v>800</v>
      </c>
      <c r="E8" s="4">
        <v>58200</v>
      </c>
      <c r="F8" s="4">
        <v>481100</v>
      </c>
      <c r="G8" s="4">
        <v>539300</v>
      </c>
      <c r="I8"/>
      <c r="J8"/>
      <c r="K8"/>
      <c r="L8"/>
      <c r="M8"/>
      <c r="N8"/>
    </row>
    <row r="9" spans="1:14" ht="16.5" thickTop="1" thickBot="1" x14ac:dyDescent="0.3">
      <c r="A9" s="24" t="s">
        <v>8</v>
      </c>
      <c r="B9" s="25"/>
      <c r="C9" s="15">
        <v>23500</v>
      </c>
      <c r="D9" s="4">
        <v>800</v>
      </c>
      <c r="E9" s="4">
        <v>86200</v>
      </c>
      <c r="F9" s="4">
        <v>694300</v>
      </c>
      <c r="G9" s="4">
        <v>780500</v>
      </c>
      <c r="I9"/>
      <c r="J9"/>
      <c r="K9"/>
      <c r="L9"/>
      <c r="M9"/>
      <c r="N9"/>
    </row>
    <row r="10" spans="1:14" ht="16.5" thickTop="1" thickBot="1" x14ac:dyDescent="0.3">
      <c r="A10" s="24" t="s">
        <v>9</v>
      </c>
      <c r="B10" s="25"/>
      <c r="C10" s="15">
        <v>10300</v>
      </c>
      <c r="D10" s="4">
        <v>1100</v>
      </c>
      <c r="E10" s="4">
        <v>51900</v>
      </c>
      <c r="F10" s="4">
        <v>526400</v>
      </c>
      <c r="G10" s="4">
        <v>578300</v>
      </c>
      <c r="I10" s="23" t="s">
        <v>27</v>
      </c>
      <c r="J10" s="23"/>
      <c r="K10" s="23"/>
      <c r="L10" s="23"/>
      <c r="M10" s="23"/>
      <c r="N10" s="23"/>
    </row>
    <row r="11" spans="1:14" ht="16.5" thickTop="1" thickBot="1" x14ac:dyDescent="0.3">
      <c r="A11" s="24" t="s">
        <v>10</v>
      </c>
      <c r="B11" s="25"/>
      <c r="C11" s="15">
        <v>12100</v>
      </c>
      <c r="D11" s="4">
        <v>4700</v>
      </c>
      <c r="E11" s="4">
        <v>51900</v>
      </c>
      <c r="F11" s="4">
        <v>728200</v>
      </c>
      <c r="G11" s="4">
        <v>780100</v>
      </c>
      <c r="I11" s="9"/>
      <c r="J11" s="10" t="s">
        <v>52</v>
      </c>
      <c r="K11" s="10" t="s">
        <v>41</v>
      </c>
      <c r="L11" s="10" t="s">
        <v>53</v>
      </c>
      <c r="M11" s="10" t="s">
        <v>42</v>
      </c>
      <c r="N11" s="10" t="s">
        <v>43</v>
      </c>
    </row>
    <row r="12" spans="1:14" ht="16.5" thickTop="1" thickBot="1" x14ac:dyDescent="0.3">
      <c r="A12" s="24" t="s">
        <v>11</v>
      </c>
      <c r="B12" s="25"/>
      <c r="C12" s="15">
        <v>15000</v>
      </c>
      <c r="D12" s="4">
        <v>2000</v>
      </c>
      <c r="E12" s="4">
        <v>52600</v>
      </c>
      <c r="F12" s="4">
        <v>363800</v>
      </c>
      <c r="G12" s="4">
        <v>416400</v>
      </c>
      <c r="I12" s="10" t="s">
        <v>52</v>
      </c>
      <c r="J12" s="10">
        <v>1</v>
      </c>
      <c r="K12" s="10"/>
      <c r="L12" s="10"/>
      <c r="M12" s="10"/>
      <c r="N12" s="10"/>
    </row>
    <row r="13" spans="1:14" ht="16.5" thickTop="1" thickBot="1" x14ac:dyDescent="0.3">
      <c r="A13" s="24" t="s">
        <v>12</v>
      </c>
      <c r="B13" s="25"/>
      <c r="C13" s="15">
        <v>8800</v>
      </c>
      <c r="D13" s="4">
        <v>500</v>
      </c>
      <c r="E13" s="4">
        <v>58300</v>
      </c>
      <c r="F13" s="4">
        <v>272400</v>
      </c>
      <c r="G13" s="4">
        <v>330700</v>
      </c>
      <c r="I13" s="10" t="s">
        <v>41</v>
      </c>
      <c r="J13" s="10">
        <v>0.2488317407782441</v>
      </c>
      <c r="K13" s="10">
        <v>1</v>
      </c>
      <c r="L13" s="10"/>
      <c r="M13" s="10"/>
      <c r="N13" s="10"/>
    </row>
    <row r="14" spans="1:14" ht="16.5" thickTop="1" thickBot="1" x14ac:dyDescent="0.3">
      <c r="A14" s="24" t="s">
        <v>13</v>
      </c>
      <c r="B14" s="25"/>
      <c r="C14" s="15">
        <v>16300</v>
      </c>
      <c r="D14" s="4">
        <v>5700</v>
      </c>
      <c r="E14" s="4">
        <v>85800</v>
      </c>
      <c r="F14" s="4">
        <v>1033900</v>
      </c>
      <c r="G14" s="4">
        <v>1119700</v>
      </c>
      <c r="I14" s="10" t="s">
        <v>53</v>
      </c>
      <c r="J14" s="10">
        <v>0.66997770744998442</v>
      </c>
      <c r="K14" s="10">
        <v>0.42965576234606745</v>
      </c>
      <c r="L14" s="10">
        <v>1</v>
      </c>
      <c r="M14" s="10"/>
      <c r="N14" s="10"/>
    </row>
    <row r="15" spans="1:14" ht="16.5" thickTop="1" thickBot="1" x14ac:dyDescent="0.3">
      <c r="A15" s="24" t="s">
        <v>14</v>
      </c>
      <c r="B15" s="25"/>
      <c r="C15" s="15">
        <v>12200</v>
      </c>
      <c r="D15" s="4">
        <v>1800</v>
      </c>
      <c r="E15" s="4">
        <v>56300</v>
      </c>
      <c r="F15" s="4">
        <v>472700</v>
      </c>
      <c r="G15" s="4">
        <v>529000</v>
      </c>
      <c r="I15" s="10" t="s">
        <v>42</v>
      </c>
      <c r="J15" s="10">
        <v>0.65962307702703282</v>
      </c>
      <c r="K15" s="10">
        <v>0.78655770567078087</v>
      </c>
      <c r="L15" s="10">
        <v>0.76345417033923257</v>
      </c>
      <c r="M15" s="10">
        <v>1</v>
      </c>
      <c r="N15" s="10"/>
    </row>
    <row r="16" spans="1:14" ht="16.5" thickTop="1" thickBot="1" x14ac:dyDescent="0.3">
      <c r="A16" s="24" t="s">
        <v>15</v>
      </c>
      <c r="B16" s="25"/>
      <c r="C16" s="15">
        <v>15400</v>
      </c>
      <c r="D16" s="4">
        <v>3000</v>
      </c>
      <c r="E16" s="4">
        <v>77200</v>
      </c>
      <c r="F16" s="4">
        <v>961000</v>
      </c>
      <c r="G16" s="4">
        <v>1038200</v>
      </c>
      <c r="I16" s="10" t="s">
        <v>43</v>
      </c>
      <c r="J16" s="10">
        <v>0.26765424465762921</v>
      </c>
      <c r="K16" s="10">
        <v>0.65712705347499112</v>
      </c>
      <c r="L16" s="10">
        <v>0.72699222553089282</v>
      </c>
      <c r="M16" s="10">
        <v>0.72604223928775247</v>
      </c>
      <c r="N16" s="10">
        <v>1</v>
      </c>
    </row>
    <row r="17" spans="1:7" ht="16.5" thickTop="1" thickBot="1" x14ac:dyDescent="0.3">
      <c r="A17" s="24" t="s">
        <v>16</v>
      </c>
      <c r="B17" s="25"/>
      <c r="C17" s="15">
        <v>21900</v>
      </c>
      <c r="D17" s="4">
        <v>2200</v>
      </c>
      <c r="E17" s="4">
        <v>78300</v>
      </c>
      <c r="F17" s="4">
        <v>562000</v>
      </c>
      <c r="G17" s="4">
        <v>640300</v>
      </c>
    </row>
    <row r="18" spans="1:7" ht="16.5" thickTop="1" thickBot="1" x14ac:dyDescent="0.3">
      <c r="A18" s="24" t="s">
        <v>17</v>
      </c>
      <c r="B18" s="25"/>
      <c r="C18" s="15">
        <v>13100</v>
      </c>
      <c r="D18" s="4">
        <v>1100</v>
      </c>
      <c r="E18" s="4">
        <v>60100</v>
      </c>
      <c r="F18" s="4">
        <v>416700</v>
      </c>
      <c r="G18" s="4">
        <v>476800</v>
      </c>
    </row>
    <row r="19" spans="1:7" ht="16.5" thickTop="1" thickBot="1" x14ac:dyDescent="0.3">
      <c r="A19" s="24" t="s">
        <v>18</v>
      </c>
      <c r="B19" s="25"/>
      <c r="C19" s="15">
        <v>14200</v>
      </c>
      <c r="D19" s="4">
        <v>1300</v>
      </c>
      <c r="E19" s="4">
        <v>48000</v>
      </c>
      <c r="F19" s="4">
        <v>450000</v>
      </c>
      <c r="G19" s="4">
        <v>498000</v>
      </c>
    </row>
    <row r="20" spans="1:7" ht="16.5" thickTop="1" thickBot="1" x14ac:dyDescent="0.3">
      <c r="A20" s="24" t="s">
        <v>19</v>
      </c>
      <c r="B20" s="25"/>
      <c r="C20" s="15">
        <v>9400</v>
      </c>
      <c r="D20" s="4">
        <v>1000</v>
      </c>
      <c r="E20" s="4">
        <v>53900</v>
      </c>
      <c r="F20" s="4">
        <v>387700</v>
      </c>
      <c r="G20" s="4">
        <v>441600</v>
      </c>
    </row>
    <row r="21" spans="1:7" ht="16.5" thickTop="1" thickBot="1" x14ac:dyDescent="0.3">
      <c r="A21" s="24" t="s">
        <v>20</v>
      </c>
      <c r="B21" s="25"/>
      <c r="C21" s="15">
        <v>40100</v>
      </c>
      <c r="D21" s="4">
        <v>3500</v>
      </c>
      <c r="E21" s="4">
        <v>80400</v>
      </c>
      <c r="F21" s="4">
        <v>1204700</v>
      </c>
      <c r="G21" s="4">
        <v>128510</v>
      </c>
    </row>
    <row r="22" spans="1:7" ht="16.5" thickTop="1" thickBot="1" x14ac:dyDescent="0.3">
      <c r="A22" s="24" t="s">
        <v>21</v>
      </c>
      <c r="B22" s="25"/>
      <c r="C22" s="15">
        <v>10200</v>
      </c>
      <c r="D22" s="4">
        <v>500</v>
      </c>
      <c r="E22" s="4">
        <v>55000</v>
      </c>
      <c r="F22" s="4">
        <v>433100</v>
      </c>
      <c r="G22" s="4">
        <v>488100</v>
      </c>
    </row>
    <row r="23" spans="1:7" ht="16.5" thickTop="1" thickBot="1" x14ac:dyDescent="0.3">
      <c r="A23" s="24" t="s">
        <v>22</v>
      </c>
      <c r="B23" s="25"/>
      <c r="C23" s="15">
        <v>13000</v>
      </c>
      <c r="D23" s="4">
        <v>1200</v>
      </c>
      <c r="E23" s="4">
        <v>50200</v>
      </c>
      <c r="F23" s="4">
        <v>495600</v>
      </c>
      <c r="G23" s="4">
        <v>545800</v>
      </c>
    </row>
    <row r="24" spans="1:7" ht="16.5" thickTop="1" thickBot="1" x14ac:dyDescent="0.3">
      <c r="A24" s="24" t="s">
        <v>23</v>
      </c>
      <c r="B24" s="25"/>
      <c r="C24" s="15">
        <v>20100</v>
      </c>
      <c r="D24" s="4">
        <v>200</v>
      </c>
      <c r="E24" s="4">
        <v>59200</v>
      </c>
      <c r="F24" s="4">
        <v>507400</v>
      </c>
      <c r="G24" s="4">
        <v>566600</v>
      </c>
    </row>
    <row r="25" spans="1:7" ht="16.5" thickTop="1" thickBot="1" x14ac:dyDescent="0.3">
      <c r="A25" s="24" t="s">
        <v>24</v>
      </c>
      <c r="B25" s="25"/>
      <c r="C25" s="15">
        <v>5800</v>
      </c>
      <c r="D25" s="5">
        <v>1200</v>
      </c>
      <c r="E25" s="4">
        <v>34800</v>
      </c>
      <c r="F25" s="4">
        <v>331800</v>
      </c>
      <c r="G25" s="4">
        <v>366600</v>
      </c>
    </row>
    <row r="26" spans="1:7" ht="16.5" thickTop="1" thickBot="1" x14ac:dyDescent="0.3">
      <c r="A26" s="24" t="s">
        <v>25</v>
      </c>
      <c r="B26" s="25"/>
      <c r="C26" s="15">
        <v>12600</v>
      </c>
      <c r="D26" s="4">
        <v>1100</v>
      </c>
      <c r="E26" s="4">
        <v>53500</v>
      </c>
      <c r="F26" s="4">
        <v>404500</v>
      </c>
      <c r="G26" s="4">
        <v>458000</v>
      </c>
    </row>
    <row r="27" spans="1:7" ht="16.5" thickTop="1" thickBot="1" x14ac:dyDescent="0.3">
      <c r="A27" s="24" t="s">
        <v>26</v>
      </c>
      <c r="B27" s="25"/>
      <c r="C27" s="15">
        <v>10100</v>
      </c>
      <c r="D27" s="4">
        <v>6600</v>
      </c>
      <c r="E27" s="4">
        <v>100400</v>
      </c>
      <c r="F27" s="4">
        <v>1252200</v>
      </c>
      <c r="G27" s="4">
        <v>1352600</v>
      </c>
    </row>
    <row r="28" spans="1:7" ht="15.75" thickTop="1" x14ac:dyDescent="0.25"/>
    <row r="29" spans="1:7" x14ac:dyDescent="0.25">
      <c r="A29" s="26" t="s">
        <v>28</v>
      </c>
      <c r="B29" s="26"/>
      <c r="C29" s="3">
        <f>AVERAGE(C3:C27)</f>
        <v>15944</v>
      </c>
      <c r="D29" s="3">
        <f>AVERAGE(D3:D27)</f>
        <v>2016</v>
      </c>
      <c r="E29" s="3">
        <f>AVERAGE(E3:E27)</f>
        <v>67892</v>
      </c>
      <c r="F29" s="3">
        <f>AVERAGE(F3:F27)</f>
        <v>619836</v>
      </c>
      <c r="G29" s="3">
        <f>AVERAGE(G3:G27)</f>
        <v>641464.4</v>
      </c>
    </row>
    <row r="30" spans="1:7" x14ac:dyDescent="0.25">
      <c r="A30" s="26" t="s">
        <v>29</v>
      </c>
      <c r="B30" s="26"/>
      <c r="C30" s="3">
        <f>VARP(C3:C27)</f>
        <v>74944064</v>
      </c>
      <c r="D30" s="3">
        <f>VARP(D3:D27)</f>
        <v>2828544</v>
      </c>
      <c r="E30" s="3">
        <f>VARP(E3:E27)</f>
        <v>522056736</v>
      </c>
      <c r="F30" s="3">
        <f>VARP(F3:F27)</f>
        <v>88905491104</v>
      </c>
      <c r="G30" s="3">
        <f>VARP(G3:G27)</f>
        <v>95924547136.639999</v>
      </c>
    </row>
    <row r="36" spans="1:18" ht="15.75" thickBot="1" x14ac:dyDescent="0.3"/>
    <row r="37" spans="1:18" ht="16.5" thickTop="1" thickBot="1" x14ac:dyDescent="0.3">
      <c r="A37" s="24" t="s">
        <v>2</v>
      </c>
      <c r="B37" s="25"/>
      <c r="C37" s="13">
        <f>(C3-C$29)/SQRT(27*C30)</f>
        <v>0.15018935038987111</v>
      </c>
      <c r="D37" s="13">
        <f t="shared" ref="D37:G37" si="0">(D3-D$29)/SQRT(27*D30)</f>
        <v>-0.13914583888413501</v>
      </c>
      <c r="E37" s="13">
        <f t="shared" si="0"/>
        <v>7.2503926106220168E-2</v>
      </c>
      <c r="F37" s="13">
        <f t="shared" si="0"/>
        <v>-1.3141096331820289E-3</v>
      </c>
      <c r="G37" s="13">
        <f t="shared" si="0"/>
        <v>3.2830680354928851E-2</v>
      </c>
      <c r="H37" s="31" t="s">
        <v>30</v>
      </c>
    </row>
    <row r="38" spans="1:18" ht="16.5" thickTop="1" thickBot="1" x14ac:dyDescent="0.3">
      <c r="A38" s="24" t="s">
        <v>3</v>
      </c>
      <c r="B38" s="25"/>
      <c r="C38" s="13">
        <f>(C4-C29)/SQRT(27*C$30)</f>
        <v>-0.11879986508044275</v>
      </c>
      <c r="D38" s="13">
        <f t="shared" ref="D38:G38" si="1">(D4-D29)/SQRT(27*D$30)</f>
        <v>2.1054962462730954E-2</v>
      </c>
      <c r="E38" s="13">
        <f t="shared" si="1"/>
        <v>-0.13301370830267531</v>
      </c>
      <c r="F38" s="13">
        <f t="shared" si="1"/>
        <v>-0.16680414398871846</v>
      </c>
      <c r="G38" s="13">
        <f t="shared" si="1"/>
        <v>-0.14165120389856739</v>
      </c>
      <c r="H38" s="32"/>
      <c r="J38" s="23" t="s">
        <v>31</v>
      </c>
      <c r="K38" s="23"/>
      <c r="L38" s="23"/>
      <c r="M38" s="23"/>
      <c r="N38" s="23"/>
    </row>
    <row r="39" spans="1:18" ht="16.5" thickTop="1" thickBot="1" x14ac:dyDescent="0.3">
      <c r="A39" s="24" t="s">
        <v>4</v>
      </c>
      <c r="B39" s="25"/>
      <c r="C39" s="13">
        <f>(C5-C29)/SQRT(27*C$30)</f>
        <v>0.54811554517653382</v>
      </c>
      <c r="D39" s="13">
        <f t="shared" ref="D39:G39" si="2">(D5-D29)/SQRT(27*D$30)</f>
        <v>0.28424199324686789</v>
      </c>
      <c r="E39" s="13">
        <f t="shared" si="2"/>
        <v>0.51638832501395748</v>
      </c>
      <c r="F39" s="13">
        <f t="shared" si="2"/>
        <v>0.468886709508816</v>
      </c>
      <c r="G39" s="13">
        <f t="shared" si="2"/>
        <v>0.51824823013709143</v>
      </c>
      <c r="H39" s="32"/>
      <c r="J39" s="2">
        <f t="array" ref="J39:N43">MMULT(TRANSPOSE(C37:G61),C37:G61)</f>
        <v>0.92592592592592593</v>
      </c>
      <c r="K39" s="2">
        <v>0.23039975997985562</v>
      </c>
      <c r="L39" s="2">
        <v>0.62034972912035569</v>
      </c>
      <c r="M39" s="2">
        <v>0.61076210835836364</v>
      </c>
      <c r="N39" s="2">
        <v>0.24782800431262025</v>
      </c>
    </row>
    <row r="40" spans="1:18" ht="16.5" thickTop="1" thickBot="1" x14ac:dyDescent="0.3">
      <c r="A40" s="24" t="s">
        <v>5</v>
      </c>
      <c r="B40" s="25"/>
      <c r="C40" s="13">
        <f>(C6-C29)/SQRT(27*C$30)</f>
        <v>0.12795883671463856</v>
      </c>
      <c r="D40" s="13">
        <f t="shared" ref="D40:G40" si="3">(D6-D29)/SQRT(27*D$30)</f>
        <v>-0.150588753266054</v>
      </c>
      <c r="E40" s="13">
        <f t="shared" si="3"/>
        <v>0.4835391949240111</v>
      </c>
      <c r="F40" s="13">
        <f t="shared" si="3"/>
        <v>5.5419798400560764E-2</v>
      </c>
      <c r="G40" s="13">
        <f t="shared" si="3"/>
        <v>0.1177725378244906</v>
      </c>
      <c r="H40" s="32"/>
      <c r="J40" s="2">
        <v>0.23039975997985562</v>
      </c>
      <c r="K40" s="2">
        <v>0.92592592592592626</v>
      </c>
      <c r="L40" s="2">
        <v>0.39782940957969204</v>
      </c>
      <c r="M40" s="2">
        <v>0.72829417191738965</v>
      </c>
      <c r="N40" s="2">
        <v>0.60845097543980708</v>
      </c>
    </row>
    <row r="41" spans="1:18" ht="16.5" thickTop="1" thickBot="1" x14ac:dyDescent="0.3">
      <c r="A41" s="24" t="s">
        <v>6</v>
      </c>
      <c r="B41" s="25"/>
      <c r="C41" s="13">
        <f>(C7-C29)/SQRT(27*C$30)</f>
        <v>-6.7669683627407884E-2</v>
      </c>
      <c r="D41" s="13">
        <f t="shared" ref="D41:G41" si="4">(D7-D29)/SQRT(27*D$30)</f>
        <v>-1.3273780683026036E-2</v>
      </c>
      <c r="E41" s="13">
        <f t="shared" si="4"/>
        <v>-4.9627454997426726E-2</v>
      </c>
      <c r="F41" s="13">
        <f t="shared" si="4"/>
        <v>-8.6899049397394706E-2</v>
      </c>
      <c r="G41" s="13">
        <f t="shared" si="4"/>
        <v>-5.8573469124021636E-2</v>
      </c>
      <c r="H41" s="32"/>
      <c r="J41" s="2">
        <v>0.62034972912035569</v>
      </c>
      <c r="K41" s="2">
        <v>0.39782940957969204</v>
      </c>
      <c r="L41" s="2">
        <v>0.92592592592592571</v>
      </c>
      <c r="M41" s="2">
        <v>0.70690200957336347</v>
      </c>
      <c r="N41" s="2">
        <v>0.6731409495656413</v>
      </c>
    </row>
    <row r="42" spans="1:18" ht="16.5" thickTop="1" thickBot="1" x14ac:dyDescent="0.3">
      <c r="A42" s="24" t="s">
        <v>7</v>
      </c>
      <c r="B42" s="25"/>
      <c r="C42" s="13">
        <f>(C8-C29)/SQRT(27*C$30)</f>
        <v>-0.22106022798651248</v>
      </c>
      <c r="D42" s="13">
        <f t="shared" ref="D42:G42" si="5">(D8-D29)/SQRT(27*D$30)</f>
        <v>-0.13914583888413501</v>
      </c>
      <c r="E42" s="13">
        <f t="shared" si="5"/>
        <v>-8.1634299700451426E-2</v>
      </c>
      <c r="F42" s="13">
        <f t="shared" si="5"/>
        <v>-8.9545340898399772E-2</v>
      </c>
      <c r="G42" s="13">
        <f t="shared" si="5"/>
        <v>-6.3482325554230404E-2</v>
      </c>
      <c r="H42" s="32"/>
      <c r="J42" s="2">
        <v>0.61076210835836364</v>
      </c>
      <c r="K42" s="2">
        <v>0.72829417191738965</v>
      </c>
      <c r="L42" s="2">
        <v>0.70690200957336347</v>
      </c>
      <c r="M42" s="2">
        <v>0.92592592592592626</v>
      </c>
      <c r="N42" s="2">
        <v>0.67226133267384536</v>
      </c>
    </row>
    <row r="43" spans="1:18" ht="16.5" thickTop="1" thickBot="1" x14ac:dyDescent="0.3">
      <c r="A43" s="24" t="s">
        <v>8</v>
      </c>
      <c r="B43" s="25"/>
      <c r="C43" s="13">
        <f>(C9-C29)/SQRT(27*C$30)</f>
        <v>0.16797376133005715</v>
      </c>
      <c r="D43" s="13">
        <f t="shared" ref="D43:G43" si="6">(D9-D29)/SQRT(27*D$30)</f>
        <v>-0.13914583888413501</v>
      </c>
      <c r="E43" s="13">
        <f t="shared" si="6"/>
        <v>0.15420560863762534</v>
      </c>
      <c r="F43" s="13">
        <f>(F9-F29)/SQRT(27*F$30)</f>
        <v>4.8061817153863748E-2</v>
      </c>
      <c r="G43" s="13">
        <f t="shared" si="6"/>
        <v>8.6393139125054835E-2</v>
      </c>
      <c r="H43" s="32"/>
      <c r="J43" s="2">
        <v>0.24782800431262025</v>
      </c>
      <c r="K43" s="2">
        <v>0.60845097543980708</v>
      </c>
      <c r="L43" s="2">
        <v>0.6731409495656413</v>
      </c>
      <c r="M43" s="2">
        <v>0.67226133267384536</v>
      </c>
      <c r="N43" s="2">
        <v>0.92592592592592615</v>
      </c>
    </row>
    <row r="44" spans="1:18" ht="16.5" thickTop="1" thickBot="1" x14ac:dyDescent="0.3">
      <c r="A44" s="24" t="s">
        <v>9</v>
      </c>
      <c r="B44" s="25"/>
      <c r="C44" s="13">
        <f>(C10-C29)/SQRT(27*C$30)</f>
        <v>-0.12546901918301251</v>
      </c>
      <c r="D44" s="13">
        <f t="shared" ref="D44:G44" si="7">(D10-D29)/SQRT(27*D$30)</f>
        <v>-0.10481709573837801</v>
      </c>
      <c r="E44" s="13">
        <f t="shared" si="7"/>
        <v>-0.13469827907651871</v>
      </c>
      <c r="F44" s="13">
        <f t="shared" si="7"/>
        <v>-6.0307046997051098E-2</v>
      </c>
      <c r="G44" s="13">
        <f t="shared" si="7"/>
        <v>-3.9248730519022584E-2</v>
      </c>
      <c r="H44" s="32"/>
    </row>
    <row r="45" spans="1:18" ht="16.5" thickTop="1" thickBot="1" x14ac:dyDescent="0.3">
      <c r="A45" s="24" t="s">
        <v>10</v>
      </c>
      <c r="B45" s="25"/>
      <c r="C45" s="13">
        <f>(C11-C29)/SQRT(27*C$30)</f>
        <v>-8.5454094567593925E-2</v>
      </c>
      <c r="D45" s="13">
        <f t="shared" ref="D45:G45" si="8">(D11-D29)/SQRT(27*D$30)</f>
        <v>0.30712782201070588</v>
      </c>
      <c r="E45" s="13">
        <f t="shared" si="8"/>
        <v>-0.13469827907651871</v>
      </c>
      <c r="F45" s="13">
        <f t="shared" si="8"/>
        <v>6.9942129808515399E-2</v>
      </c>
      <c r="G45" s="13">
        <f t="shared" si="8"/>
        <v>8.6144589432386037E-2</v>
      </c>
      <c r="H45" s="32"/>
      <c r="J45" s="11" t="s">
        <v>32</v>
      </c>
      <c r="K45"/>
      <c r="L45"/>
      <c r="N45" s="3" t="s">
        <v>33</v>
      </c>
      <c r="P45" s="3" t="s">
        <v>34</v>
      </c>
      <c r="R45"/>
    </row>
    <row r="46" spans="1:18" ht="16.5" thickTop="1" thickBot="1" x14ac:dyDescent="0.3">
      <c r="A46" s="24" t="s">
        <v>11</v>
      </c>
      <c r="B46" s="25"/>
      <c r="C46" s="13">
        <f>(C12-C29)/SQRT(27*C$30)</f>
        <v>-2.0985604909419527E-2</v>
      </c>
      <c r="D46" s="13">
        <f t="shared" ref="D46:G46" si="9">(D12-D29)/SQRT(27*D$30)</f>
        <v>-1.8308663011070395E-3</v>
      </c>
      <c r="E46" s="13">
        <f t="shared" si="9"/>
        <v>-0.12880228136806679</v>
      </c>
      <c r="F46" s="13">
        <f t="shared" si="9"/>
        <v>-0.1652550953052033</v>
      </c>
      <c r="G46" s="13">
        <f t="shared" si="9"/>
        <v>-0.13984921862671859</v>
      </c>
      <c r="H46" s="32"/>
      <c r="J46" s="14">
        <f>MDETERM(J39:N43)</f>
        <v>7.6620369777929557E-3</v>
      </c>
      <c r="K46"/>
      <c r="L46"/>
      <c r="N46" s="3">
        <f>-(25-1-(2*5+5)/5)*LN(J46)</f>
        <v>102.30102553833323</v>
      </c>
      <c r="P46" s="3">
        <f>_xlfn.CHISQ.INV(0.05,5*(5-1)/2)</f>
        <v>3.9402991361190596</v>
      </c>
      <c r="R46"/>
    </row>
    <row r="47" spans="1:18" ht="16.5" thickTop="1" thickBot="1" x14ac:dyDescent="0.3">
      <c r="A47" s="24" t="s">
        <v>12</v>
      </c>
      <c r="B47" s="25"/>
      <c r="C47" s="13">
        <f>(C13-C29)/SQRT(27*C$30)</f>
        <v>-0.15881478969586135</v>
      </c>
      <c r="D47" s="13">
        <f t="shared" ref="D47:G47" si="10">(D13-D29)/SQRT(27*D$30)</f>
        <v>-0.17347458202989199</v>
      </c>
      <c r="E47" s="13">
        <f t="shared" si="10"/>
        <v>-8.0792014313529725E-2</v>
      </c>
      <c r="F47" s="13">
        <f t="shared" si="10"/>
        <v>-0.22424803266907237</v>
      </c>
      <c r="G47" s="13">
        <f t="shared" si="10"/>
        <v>-0.19310099028100858</v>
      </c>
      <c r="H47" s="32"/>
    </row>
    <row r="48" spans="1:18" ht="16.5" thickTop="1" thickBot="1" x14ac:dyDescent="0.3">
      <c r="A48" s="24" t="s">
        <v>13</v>
      </c>
      <c r="B48" s="25"/>
      <c r="C48" s="13">
        <f>(C14-C29)/SQRT(27*C$30)</f>
        <v>7.9140628683827888E-3</v>
      </c>
      <c r="D48" s="13">
        <f t="shared" ref="D48:G48" si="11">(D14-D29)/SQRT(27*D$30)</f>
        <v>0.42155696582989582</v>
      </c>
      <c r="E48" s="13">
        <f t="shared" si="11"/>
        <v>0.15083646708993853</v>
      </c>
      <c r="F48" s="13">
        <f t="shared" si="11"/>
        <v>0.26725220587125914</v>
      </c>
      <c r="G48" s="13">
        <f t="shared" si="11"/>
        <v>0.29716327850819557</v>
      </c>
      <c r="H48" s="32"/>
    </row>
    <row r="49" spans="1:19" ht="16.5" thickTop="1" thickBot="1" x14ac:dyDescent="0.3">
      <c r="A49" s="24" t="s">
        <v>14</v>
      </c>
      <c r="B49" s="25"/>
      <c r="C49" s="13">
        <f>(C15-C29)/SQRT(27*C$30)</f>
        <v>-8.3231043200070673E-2</v>
      </c>
      <c r="D49" s="13">
        <f t="shared" ref="D49:G49" si="12">(D15-D29)/SQRT(27*D$30)</f>
        <v>-2.4716695064945032E-2</v>
      </c>
      <c r="E49" s="13">
        <f t="shared" si="12"/>
        <v>-9.7637722051963791E-2</v>
      </c>
      <c r="F49" s="13">
        <f t="shared" si="12"/>
        <v>-9.4967011290702841E-2</v>
      </c>
      <c r="G49" s="13">
        <f t="shared" si="12"/>
        <v>-6.9882480140451952E-2</v>
      </c>
      <c r="H49" s="32"/>
    </row>
    <row r="50" spans="1:19" ht="16.5" thickTop="1" thickBot="1" x14ac:dyDescent="0.3">
      <c r="A50" s="24" t="s">
        <v>15</v>
      </c>
      <c r="B50" s="25"/>
      <c r="C50" s="13">
        <f>(C16-C29)/SQRT(27*C$30)</f>
        <v>-1.2093399439326507E-2</v>
      </c>
      <c r="D50" s="13">
        <f t="shared" ref="D50:G50" si="13">(D16-D29)/SQRT(27*D$30)</f>
        <v>0.11259827751808293</v>
      </c>
      <c r="E50" s="13">
        <f t="shared" si="13"/>
        <v>7.839992381467209E-2</v>
      </c>
      <c r="F50" s="13">
        <f t="shared" si="13"/>
        <v>0.22019985210948609</v>
      </c>
      <c r="G50" s="13">
        <f t="shared" si="13"/>
        <v>0.24652127862692799</v>
      </c>
      <c r="H50" s="32"/>
      <c r="J50" s="23" t="s">
        <v>35</v>
      </c>
      <c r="K50" s="23"/>
      <c r="L50" s="23"/>
      <c r="M50" s="23"/>
      <c r="N50" s="23"/>
    </row>
    <row r="51" spans="1:19" ht="16.5" thickTop="1" thickBot="1" x14ac:dyDescent="0.3">
      <c r="A51" s="24" t="s">
        <v>16</v>
      </c>
      <c r="B51" s="25"/>
      <c r="C51" s="13">
        <f>(C17-C29)/SQRT(27*C$30)</f>
        <v>0.13240493944968507</v>
      </c>
      <c r="D51" s="13">
        <f t="shared" ref="D51:G51" si="14">(D17-D29)/SQRT(27*D$30)</f>
        <v>2.1054962462730954E-2</v>
      </c>
      <c r="E51" s="13">
        <f t="shared" si="14"/>
        <v>8.7665063070810817E-2</v>
      </c>
      <c r="F51" s="13">
        <f t="shared" si="14"/>
        <v>-3.7329491524909539E-2</v>
      </c>
      <c r="G51" s="13">
        <f t="shared" si="14"/>
        <v>-7.2352815535888567E-4</v>
      </c>
      <c r="H51" s="32"/>
      <c r="J51" s="2">
        <f t="array" ref="J51:N55">MINVERSE(J39:N43)</f>
        <v>4.0171776168621838</v>
      </c>
      <c r="K51" s="2">
        <v>1.484488759198737</v>
      </c>
      <c r="L51" s="2">
        <v>-1.9150740457328024</v>
      </c>
      <c r="M51" s="2">
        <v>-3.9700997994657157</v>
      </c>
      <c r="N51" s="2">
        <v>2.2239917262178897</v>
      </c>
    </row>
    <row r="52" spans="1:19" ht="16.5" thickTop="1" thickBot="1" x14ac:dyDescent="0.3">
      <c r="A52" s="24" t="s">
        <v>17</v>
      </c>
      <c r="B52" s="25"/>
      <c r="C52" s="13">
        <f>(C18-C29)/SQRT(27*C$30)</f>
        <v>-6.3223580892361381E-2</v>
      </c>
      <c r="D52" s="13">
        <f t="shared" ref="D52:G52" si="15">(D18-D29)/SQRT(27*D$30)</f>
        <v>-0.10481709573837801</v>
      </c>
      <c r="E52" s="13">
        <f>(E18-E29)/SQRT(27*E$30)</f>
        <v>-6.5630877348939076E-2</v>
      </c>
      <c r="F52" s="13">
        <f t="shared" si="15"/>
        <v>-0.13111148057272329</v>
      </c>
      <c r="G52" s="13">
        <f t="shared" si="15"/>
        <v>-0.10231821503373009</v>
      </c>
      <c r="H52" s="32"/>
      <c r="J52" s="2">
        <v>1.4844887591987379</v>
      </c>
      <c r="K52" s="2">
        <v>4.8666142596861643</v>
      </c>
      <c r="L52" s="2">
        <v>1.7591148886185171</v>
      </c>
      <c r="M52" s="2">
        <v>-5.5221563964137399</v>
      </c>
      <c r="N52" s="2">
        <v>-0.86485765850491181</v>
      </c>
    </row>
    <row r="53" spans="1:19" ht="16.5" thickTop="1" thickBot="1" x14ac:dyDescent="0.3">
      <c r="A53" s="24" t="s">
        <v>18</v>
      </c>
      <c r="B53" s="25"/>
      <c r="C53" s="13">
        <f>(C19-C29)/SQRT(27*C$30)</f>
        <v>-3.8770015849605571E-2</v>
      </c>
      <c r="D53" s="13">
        <f t="shared" ref="D53:G53" si="16">(D19-D29)/SQRT(27*D$30)</f>
        <v>-8.1931266974540021E-2</v>
      </c>
      <c r="E53" s="13">
        <f t="shared" si="16"/>
        <v>-0.16754740916646513</v>
      </c>
      <c r="F53" s="13">
        <f t="shared" si="16"/>
        <v>-0.10961843008895041</v>
      </c>
      <c r="G53" s="13">
        <f t="shared" si="16"/>
        <v>-8.9145081322283798E-2</v>
      </c>
      <c r="H53" s="32"/>
      <c r="J53" s="2">
        <v>-1.9150740457328015</v>
      </c>
      <c r="K53" s="2">
        <v>1.7591148886185171</v>
      </c>
      <c r="L53" s="2">
        <v>5.372434547508024</v>
      </c>
      <c r="M53" s="2">
        <v>-1.9438738612256328</v>
      </c>
      <c r="N53" s="2">
        <v>-3.137767903422553</v>
      </c>
    </row>
    <row r="54" spans="1:19" ht="16.5" thickTop="1" thickBot="1" x14ac:dyDescent="0.3">
      <c r="A54" s="24" t="s">
        <v>19</v>
      </c>
      <c r="B54" s="25"/>
      <c r="C54" s="13">
        <f>(C20-C29)/SQRT(27*C$30)</f>
        <v>-0.14547648149072182</v>
      </c>
      <c r="D54" s="13">
        <f t="shared" ref="D54:G54" si="17">(D20-D29)/SQRT(27*D$30)</f>
        <v>-0.11626001012029701</v>
      </c>
      <c r="E54" s="13">
        <f t="shared" si="17"/>
        <v>-0.11785257133808465</v>
      </c>
      <c r="F54" s="13">
        <f t="shared" si="17"/>
        <v>-0.14982915216519815</v>
      </c>
      <c r="G54" s="13">
        <f t="shared" si="17"/>
        <v>-0.12419058798858433</v>
      </c>
      <c r="H54" s="32"/>
      <c r="J54" s="2">
        <v>-3.9700997994657157</v>
      </c>
      <c r="K54" s="2">
        <v>-5.5221563964137372</v>
      </c>
      <c r="L54" s="2">
        <v>-1.9438738612256319</v>
      </c>
      <c r="M54" s="2">
        <v>10.773019954940008</v>
      </c>
      <c r="N54" s="2">
        <v>-1.7171139228076973</v>
      </c>
    </row>
    <row r="55" spans="1:19" ht="16.5" thickTop="1" thickBot="1" x14ac:dyDescent="0.3">
      <c r="A55" s="24" t="s">
        <v>20</v>
      </c>
      <c r="B55" s="25"/>
      <c r="C55" s="13">
        <f>(C21-C29)/SQRT(27*C$30)</f>
        <v>0.53700028833891755</v>
      </c>
      <c r="D55" s="13">
        <f t="shared" ref="D55:G55" si="18">(D21-D29)/SQRT(27*D$30)</f>
        <v>0.16981284942767791</v>
      </c>
      <c r="E55" s="13">
        <f t="shared" si="18"/>
        <v>0.10535305619616658</v>
      </c>
      <c r="F55" s="13">
        <f t="shared" si="18"/>
        <v>0.37749283718142146</v>
      </c>
      <c r="G55" s="13">
        <f t="shared" si="18"/>
        <v>-0.31873664618276931</v>
      </c>
      <c r="H55" s="32"/>
      <c r="J55" s="2">
        <v>2.2239917262178879</v>
      </c>
      <c r="K55" s="2">
        <v>-0.86485765850491325</v>
      </c>
      <c r="L55" s="2">
        <v>-3.1377679034225534</v>
      </c>
      <c r="M55" s="2">
        <v>-1.7171139228076955</v>
      </c>
      <c r="N55" s="2">
        <v>4.5808906481389879</v>
      </c>
    </row>
    <row r="56" spans="1:19" ht="16.5" thickTop="1" thickBot="1" x14ac:dyDescent="0.3">
      <c r="A56" s="24" t="s">
        <v>21</v>
      </c>
      <c r="B56" s="25"/>
      <c r="C56" s="13">
        <f>(C22-C29)/SQRT(27*C$30)</f>
        <v>-0.12769207055053577</v>
      </c>
      <c r="D56" s="13">
        <f t="shared" ref="D56:G56" si="19">(D22-D29)/SQRT(27*D$30)</f>
        <v>-0.17347458202989199</v>
      </c>
      <c r="E56" s="13">
        <f t="shared" si="19"/>
        <v>-0.10858743208194592</v>
      </c>
      <c r="F56" s="13">
        <f t="shared" si="19"/>
        <v>-0.12052631456870301</v>
      </c>
      <c r="G56" s="13">
        <f t="shared" si="19"/>
        <v>-9.5296686215836549E-2</v>
      </c>
      <c r="H56" s="32"/>
    </row>
    <row r="57" spans="1:19" ht="16.5" thickTop="1" thickBot="1" x14ac:dyDescent="0.3">
      <c r="A57" s="24" t="s">
        <v>22</v>
      </c>
      <c r="B57" s="25"/>
      <c r="C57" s="13">
        <f>(C23-C29)/SQRT(27*C$30)</f>
        <v>-6.5446632259884632E-2</v>
      </c>
      <c r="D57" s="13">
        <f t="shared" ref="D57:G57" si="20">(D23-D29)/SQRT(27*D$30)</f>
        <v>-9.3374181356459016E-2</v>
      </c>
      <c r="E57" s="13">
        <f t="shared" si="20"/>
        <v>-0.14901713065418765</v>
      </c>
      <c r="F57" s="13">
        <f t="shared" si="20"/>
        <v>-8.0186505102162339E-2</v>
      </c>
      <c r="G57" s="13">
        <f t="shared" si="20"/>
        <v>-5.9443393048362429E-2</v>
      </c>
      <c r="H57" s="32"/>
    </row>
    <row r="58" spans="1:19" ht="16.5" thickTop="1" thickBot="1" x14ac:dyDescent="0.3">
      <c r="A58" s="24" t="s">
        <v>23</v>
      </c>
      <c r="B58" s="25"/>
      <c r="C58" s="13">
        <f>(C24-C29)/SQRT(27*C$30)</f>
        <v>9.2390014834266482E-2</v>
      </c>
      <c r="D58" s="13">
        <f t="shared" ref="D58:G58" si="21">(D24-D29)/SQRT(27*D$30)</f>
        <v>-0.20780332517564898</v>
      </c>
      <c r="E58" s="13">
        <f t="shared" si="21"/>
        <v>-7.3211445831234401E-2</v>
      </c>
      <c r="F58" s="13">
        <f t="shared" si="21"/>
        <v>-7.257034907487947E-2</v>
      </c>
      <c r="G58" s="13">
        <f t="shared" si="21"/>
        <v>-4.6518809029584933E-2</v>
      </c>
      <c r="H58" s="32"/>
      <c r="J58" s="23" t="s">
        <v>36</v>
      </c>
      <c r="K58" s="23"/>
      <c r="L58" s="23"/>
      <c r="M58" s="23"/>
      <c r="N58" s="23"/>
      <c r="P58" s="3" t="s">
        <v>37</v>
      </c>
    </row>
    <row r="59" spans="1:19" ht="16.5" thickTop="1" thickBot="1" x14ac:dyDescent="0.3">
      <c r="A59" s="24" t="s">
        <v>24</v>
      </c>
      <c r="B59" s="25"/>
      <c r="C59" s="13">
        <f>(C25-C29)/SQRT(27*C$30)</f>
        <v>-0.22550633072155898</v>
      </c>
      <c r="D59" s="13">
        <f t="shared" ref="D59:G59" si="22">(D25-D29)/SQRT(27*D$30)</f>
        <v>-9.3374181356459016E-2</v>
      </c>
      <c r="E59" s="13">
        <f t="shared" si="22"/>
        <v>-0.27872908024012988</v>
      </c>
      <c r="F59" s="13">
        <f t="shared" si="22"/>
        <v>-0.18590907775207213</v>
      </c>
      <c r="G59" s="13">
        <f t="shared" si="22"/>
        <v>-0.17079365536398397</v>
      </c>
      <c r="H59" s="32"/>
      <c r="J59" s="2">
        <f>(J51-1)*(25-5)/(5-1)</f>
        <v>15.08588808431092</v>
      </c>
      <c r="K59" s="2">
        <f t="shared" ref="K59:N59" si="23">(K51-1)*(25-5)/(5-1)</f>
        <v>2.4224437959936851</v>
      </c>
      <c r="L59" s="2">
        <f t="shared" si="23"/>
        <v>-14.57537022866401</v>
      </c>
      <c r="M59" s="2">
        <f t="shared" si="23"/>
        <v>-24.850498997328579</v>
      </c>
      <c r="N59" s="2">
        <f t="shared" si="23"/>
        <v>6.1199586310894478</v>
      </c>
      <c r="P59" s="3">
        <f>FINV(0.05,(5-1),(25-5))</f>
        <v>2.8660814020156589</v>
      </c>
    </row>
    <row r="60" spans="1:19" ht="16.5" thickTop="1" thickBot="1" x14ac:dyDescent="0.3">
      <c r="A60" s="24" t="s">
        <v>25</v>
      </c>
      <c r="B60" s="25"/>
      <c r="C60" s="13">
        <f>(C26-C29)/SQRT(27*C$30)</f>
        <v>-7.4338837729977653E-2</v>
      </c>
      <c r="D60" s="13">
        <f t="shared" ref="D60:G60" si="24">(D26-D29)/SQRT(27*D$30)</f>
        <v>-0.10481709573837801</v>
      </c>
      <c r="E60" s="13">
        <f t="shared" si="24"/>
        <v>-0.12122171288577147</v>
      </c>
      <c r="F60" s="13">
        <f t="shared" si="24"/>
        <v>-0.13898581138059202</v>
      </c>
      <c r="G60" s="13">
        <f t="shared" si="24"/>
        <v>-0.1140000505891636</v>
      </c>
      <c r="H60" s="32"/>
      <c r="J60" s="2">
        <f t="shared" ref="J60:N60" si="25">(J52-1)*(25-5)/(5-1)</f>
        <v>2.4224437959936895</v>
      </c>
      <c r="K60" s="2">
        <f t="shared" si="25"/>
        <v>19.333071298430824</v>
      </c>
      <c r="L60" s="2">
        <f t="shared" si="25"/>
        <v>3.7955744430925851</v>
      </c>
      <c r="M60" s="2">
        <f t="shared" si="25"/>
        <v>-32.610781982068701</v>
      </c>
      <c r="N60" s="2">
        <f t="shared" si="25"/>
        <v>-9.3242882925245585</v>
      </c>
      <c r="Q60" s="8" t="s">
        <v>45</v>
      </c>
      <c r="R60" s="8" t="s">
        <v>46</v>
      </c>
      <c r="S60" s="8" t="s">
        <v>47</v>
      </c>
    </row>
    <row r="61" spans="1:19" ht="16.5" thickTop="1" thickBot="1" x14ac:dyDescent="0.3">
      <c r="A61" s="24" t="s">
        <v>26</v>
      </c>
      <c r="B61" s="25"/>
      <c r="C61" s="13">
        <f>(C27-C29)/SQRT(27*C$30)</f>
        <v>-0.12991512191805904</v>
      </c>
      <c r="D61" s="13">
        <f t="shared" ref="D61:G61" si="26">(D27-D29)/SQRT(27*D$30)</f>
        <v>0.52454319526716686</v>
      </c>
      <c r="E61" s="13">
        <f t="shared" si="26"/>
        <v>0.27381013358050715</v>
      </c>
      <c r="F61" s="13">
        <f t="shared" si="26"/>
        <v>0.40815109237599234</v>
      </c>
      <c r="G61" s="13">
        <f t="shared" si="26"/>
        <v>0.44188133706460325</v>
      </c>
      <c r="H61" s="33"/>
      <c r="J61" s="2">
        <f t="shared" ref="J61:N61" si="27">(J53-1)*(25-5)/(5-1)</f>
        <v>-14.575370228664006</v>
      </c>
      <c r="K61" s="2">
        <f t="shared" si="27"/>
        <v>3.7955744430925851</v>
      </c>
      <c r="L61" s="2">
        <f t="shared" si="27"/>
        <v>21.862172737540121</v>
      </c>
      <c r="M61" s="2">
        <f t="shared" si="27"/>
        <v>-14.719369306128165</v>
      </c>
      <c r="N61" s="2">
        <f t="shared" si="27"/>
        <v>-20.688839517112765</v>
      </c>
      <c r="Q61" s="8">
        <v>13.6</v>
      </c>
      <c r="R61" s="8" t="s">
        <v>48</v>
      </c>
      <c r="S61" s="30">
        <v>2.87</v>
      </c>
    </row>
    <row r="62" spans="1:19" ht="15.75" thickTop="1" x14ac:dyDescent="0.25">
      <c r="J62" s="2">
        <f t="shared" ref="J62:N62" si="28">(J54-1)*(25-5)/(5-1)</f>
        <v>-24.850498997328579</v>
      </c>
      <c r="K62" s="2">
        <f t="shared" si="28"/>
        <v>-32.610781982068687</v>
      </c>
      <c r="L62" s="2">
        <f>(L54-1)*(25-5)/(5-1)</f>
        <v>-14.719369306128161</v>
      </c>
      <c r="M62" s="2">
        <f t="shared" si="28"/>
        <v>48.865099774700042</v>
      </c>
      <c r="N62" s="2">
        <f t="shared" si="28"/>
        <v>-13.585569614038487</v>
      </c>
      <c r="Q62" s="8">
        <v>5.3</v>
      </c>
      <c r="R62" s="8" t="s">
        <v>48</v>
      </c>
      <c r="S62" s="30"/>
    </row>
    <row r="63" spans="1:19" x14ac:dyDescent="0.25">
      <c r="J63" s="2">
        <f t="shared" ref="J63:N63" si="29">(J55-1)*(25-5)/(5-1)</f>
        <v>6.1199586310894389</v>
      </c>
      <c r="K63" s="2">
        <f>(K55-1)*(25-5)/(5-1)</f>
        <v>-9.3242882925245656</v>
      </c>
      <c r="L63" s="2">
        <f t="shared" si="29"/>
        <v>-20.688839517112765</v>
      </c>
      <c r="M63" s="2">
        <f t="shared" si="29"/>
        <v>-13.585569614038477</v>
      </c>
      <c r="N63" s="2">
        <f t="shared" si="29"/>
        <v>17.904453240694941</v>
      </c>
      <c r="Q63" s="2">
        <v>17.53</v>
      </c>
      <c r="R63" s="8" t="s">
        <v>48</v>
      </c>
      <c r="S63" s="30"/>
    </row>
    <row r="64" spans="1:19" x14ac:dyDescent="0.25">
      <c r="Q64" s="2">
        <v>3.14</v>
      </c>
      <c r="R64" s="2"/>
      <c r="S64" s="30"/>
    </row>
    <row r="65" spans="10:19" x14ac:dyDescent="0.25">
      <c r="Q65" s="2">
        <v>19.87</v>
      </c>
      <c r="R65" s="2"/>
      <c r="S65" s="30"/>
    </row>
    <row r="66" spans="10:19" x14ac:dyDescent="0.25">
      <c r="J66" s="23" t="s">
        <v>38</v>
      </c>
      <c r="K66" s="23"/>
      <c r="L66" s="23"/>
      <c r="M66" s="23"/>
      <c r="N66" s="23"/>
      <c r="Q66" s="2">
        <v>44.88</v>
      </c>
      <c r="R66" s="2"/>
      <c r="S66" s="30"/>
    </row>
    <row r="67" spans="10:19" x14ac:dyDescent="0.25">
      <c r="J67" s="2">
        <f>-J51/SQRT($J$51*J51)</f>
        <v>-1</v>
      </c>
      <c r="K67" s="2">
        <f>-K51/SQRT($J$51*K52)</f>
        <v>-0.33573988252626114</v>
      </c>
      <c r="L67" s="2">
        <f>-L51/SQRT($J$51*L53)</f>
        <v>0.41222989792916792</v>
      </c>
      <c r="M67" s="2">
        <f>-M51/SQRT($J$51*M54)</f>
        <v>0.6034929136081022</v>
      </c>
      <c r="N67" s="2">
        <f>-N51/SQRT($J$51*N55)</f>
        <v>-0.51843902807880893</v>
      </c>
      <c r="Q67" s="2">
        <v>16.21</v>
      </c>
      <c r="R67" s="2"/>
      <c r="S67" s="30"/>
    </row>
    <row r="68" spans="10:19" x14ac:dyDescent="0.25">
      <c r="J68" s="2"/>
      <c r="K68" s="2">
        <f>-K52/SQRT($K$52*K52)</f>
        <v>-1</v>
      </c>
      <c r="L68" s="2">
        <f>-L52/SQRT($K$52*L53)</f>
        <v>-0.34402909707997448</v>
      </c>
      <c r="M68" s="2">
        <f>-M52/SQRT($K$52*M54)</f>
        <v>0.76265216611160302</v>
      </c>
      <c r="N68" s="2">
        <f>-N52/SQRT($K$52*N55)</f>
        <v>0.18317078684910568</v>
      </c>
    </row>
    <row r="69" spans="10:19" x14ac:dyDescent="0.25">
      <c r="J69" s="2"/>
      <c r="K69" s="2"/>
      <c r="L69" s="2">
        <f>-L53/SQRT($L$53*L53)</f>
        <v>-1</v>
      </c>
      <c r="M69" s="2">
        <f>-M53/SQRT($L$53*M54)</f>
        <v>0.2555134589874517</v>
      </c>
      <c r="N69" s="2">
        <f>-N53/SQRT($L$53*N55)</f>
        <v>0.63249964675222292</v>
      </c>
    </row>
    <row r="70" spans="10:19" x14ac:dyDescent="0.25">
      <c r="J70" s="2"/>
      <c r="K70" s="2"/>
      <c r="L70" s="2"/>
      <c r="M70" s="2">
        <f>-M54/SQRT($M$54*M54)</f>
        <v>-1</v>
      </c>
      <c r="N70" s="2">
        <f>-N54/SQRT($M$54*N55)</f>
        <v>0.24443051066571203</v>
      </c>
    </row>
    <row r="71" spans="10:19" x14ac:dyDescent="0.25">
      <c r="J71" s="2"/>
      <c r="K71" s="2"/>
      <c r="L71" s="2"/>
      <c r="M71" s="2"/>
      <c r="N71" s="2">
        <f>-N55/SQRT($N$55*N55)</f>
        <v>-1</v>
      </c>
    </row>
    <row r="73" spans="10:19" x14ac:dyDescent="0.25">
      <c r="K73" s="23" t="s">
        <v>39</v>
      </c>
      <c r="L73" s="23"/>
      <c r="M73" s="23"/>
      <c r="N73" s="23"/>
    </row>
    <row r="74" spans="10:19" x14ac:dyDescent="0.25">
      <c r="K74" s="2">
        <f>K67*SQRT(25-5)/SQRT(1-K67^2)</f>
        <v>-1.5939984557618505</v>
      </c>
      <c r="L74" s="2">
        <f>L67*SQRT(25-5)/SQRT(1-L67^2)</f>
        <v>2.0234759094598425</v>
      </c>
      <c r="M74" s="2">
        <f>M67*SQRT(25-5)/SQRT(1-M67^2)</f>
        <v>3.384762287200819</v>
      </c>
      <c r="N74" s="2">
        <f>N67*SQRT(25-5)/SQRT(1-N67^2)</f>
        <v>-2.7113673720729214</v>
      </c>
      <c r="P74" s="3" t="s">
        <v>40</v>
      </c>
    </row>
    <row r="75" spans="10:19" x14ac:dyDescent="0.25">
      <c r="K75" s="2"/>
      <c r="L75" s="2">
        <f>L68*SQRT(25-5)/SQRT(1-L68^2)</f>
        <v>-1.6385645325982654</v>
      </c>
      <c r="M75" s="2">
        <f>M68*SQRT(25-5)/SQRT(1-M68^2)</f>
        <v>5.2730945688438471</v>
      </c>
      <c r="N75" s="2">
        <f>N68*SQRT(25-5)/SQRT(1-N68^2)</f>
        <v>0.83326254159599411</v>
      </c>
      <c r="P75" s="3">
        <f>_xlfn.T.INV.2T(0.05,25-5)</f>
        <v>2.0859634472658648</v>
      </c>
    </row>
    <row r="76" spans="10:19" x14ac:dyDescent="0.25">
      <c r="K76" s="2"/>
      <c r="L76" s="2"/>
      <c r="M76" s="2">
        <f>M69*SQRT(25-5)/SQRT(1-M69^2)</f>
        <v>1.1819243151649643</v>
      </c>
      <c r="N76" s="2">
        <f>N69*SQRT(25-5)/SQRT(1-N69^2)</f>
        <v>3.6519082403903265</v>
      </c>
    </row>
    <row r="77" spans="10:19" x14ac:dyDescent="0.25">
      <c r="K77" s="2"/>
      <c r="L77" s="2"/>
      <c r="M77" s="2"/>
      <c r="N77" s="2">
        <f>N70*SQRT(25-5)/SQRT(1-N70^2)</f>
        <v>1.1273217379481471</v>
      </c>
    </row>
    <row r="80" spans="10:19" x14ac:dyDescent="0.25">
      <c r="P80" s="8" t="s">
        <v>44</v>
      </c>
      <c r="Q80" s="8" t="s">
        <v>45</v>
      </c>
      <c r="R80" s="8" t="s">
        <v>46</v>
      </c>
      <c r="S80" s="8" t="s">
        <v>47</v>
      </c>
    </row>
    <row r="81" spans="1:19" x14ac:dyDescent="0.25">
      <c r="P81" s="8" t="s">
        <v>50</v>
      </c>
      <c r="Q81" s="8">
        <v>3.65</v>
      </c>
      <c r="R81" s="8" t="s">
        <v>48</v>
      </c>
      <c r="S81" s="20">
        <v>2.09</v>
      </c>
    </row>
    <row r="82" spans="1:19" x14ac:dyDescent="0.25">
      <c r="P82" s="8" t="s">
        <v>49</v>
      </c>
      <c r="Q82" s="8">
        <v>5.27</v>
      </c>
      <c r="R82" s="8" t="s">
        <v>48</v>
      </c>
      <c r="S82" s="21"/>
    </row>
    <row r="83" spans="1:19" ht="15.75" thickBot="1" x14ac:dyDescent="0.3">
      <c r="P83" s="2" t="s">
        <v>51</v>
      </c>
      <c r="Q83" s="2">
        <v>3.38</v>
      </c>
      <c r="R83" s="8" t="s">
        <v>48</v>
      </c>
      <c r="S83" s="22"/>
    </row>
    <row r="84" spans="1:19" ht="16.5" thickTop="1" thickBot="1" x14ac:dyDescent="0.3">
      <c r="A84" s="28">
        <v>2017</v>
      </c>
      <c r="B84" s="29"/>
      <c r="C84" s="27" t="s">
        <v>1</v>
      </c>
      <c r="D84" s="27"/>
      <c r="E84" s="27"/>
      <c r="F84" s="27"/>
      <c r="G84" s="27"/>
    </row>
    <row r="85" spans="1:19" ht="16.5" thickTop="1" thickBot="1" x14ac:dyDescent="0.3">
      <c r="A85" s="24" t="s">
        <v>0</v>
      </c>
      <c r="B85" s="25"/>
      <c r="C85" s="6" t="s">
        <v>54</v>
      </c>
      <c r="D85" s="7" t="s">
        <v>55</v>
      </c>
      <c r="E85" s="7" t="s">
        <v>56</v>
      </c>
      <c r="F85" s="7" t="s">
        <v>58</v>
      </c>
    </row>
    <row r="86" spans="1:19" ht="16.5" thickTop="1" thickBot="1" x14ac:dyDescent="0.3">
      <c r="A86" s="24" t="s">
        <v>2</v>
      </c>
      <c r="B86" s="25"/>
      <c r="C86" s="15">
        <v>22700</v>
      </c>
      <c r="D86" s="4">
        <v>800</v>
      </c>
      <c r="E86" s="4">
        <v>76500</v>
      </c>
      <c r="F86" s="4">
        <v>694300</v>
      </c>
    </row>
    <row r="87" spans="1:19" ht="16.5" thickTop="1" thickBot="1" x14ac:dyDescent="0.3">
      <c r="A87" s="24" t="s">
        <v>3</v>
      </c>
      <c r="B87" s="25"/>
      <c r="C87" s="15">
        <v>10600</v>
      </c>
      <c r="D87" s="4">
        <v>2200</v>
      </c>
      <c r="E87" s="4">
        <v>52100</v>
      </c>
      <c r="F87" s="4">
        <v>413500</v>
      </c>
    </row>
    <row r="88" spans="1:19" ht="16.5" thickTop="1" thickBot="1" x14ac:dyDescent="0.3">
      <c r="A88" s="24" t="s">
        <v>4</v>
      </c>
      <c r="B88" s="25"/>
      <c r="C88" s="15">
        <v>40600</v>
      </c>
      <c r="D88" s="4">
        <v>4500</v>
      </c>
      <c r="E88" s="4">
        <v>129200</v>
      </c>
      <c r="F88" s="4">
        <v>1475500</v>
      </c>
    </row>
    <row r="89" spans="1:19" ht="16.5" thickTop="1" thickBot="1" x14ac:dyDescent="0.3">
      <c r="A89" s="24" t="s">
        <v>5</v>
      </c>
      <c r="B89" s="25"/>
      <c r="C89" s="15">
        <v>21700</v>
      </c>
      <c r="D89" s="4">
        <v>700</v>
      </c>
      <c r="E89" s="4">
        <v>125300</v>
      </c>
      <c r="F89" s="4">
        <v>831000</v>
      </c>
    </row>
    <row r="90" spans="1:19" ht="16.5" thickTop="1" thickBot="1" x14ac:dyDescent="0.3">
      <c r="A90" s="24" t="s">
        <v>6</v>
      </c>
      <c r="B90" s="25"/>
      <c r="C90" s="15">
        <v>12900</v>
      </c>
      <c r="D90" s="4">
        <v>1900</v>
      </c>
      <c r="E90" s="4">
        <v>62000</v>
      </c>
      <c r="F90" s="4">
        <v>547200</v>
      </c>
    </row>
    <row r="91" spans="1:19" ht="16.5" thickTop="1" thickBot="1" x14ac:dyDescent="0.3">
      <c r="A91" s="24" t="s">
        <v>7</v>
      </c>
      <c r="B91" s="25"/>
      <c r="C91" s="15">
        <v>6000</v>
      </c>
      <c r="D91" s="4">
        <v>800</v>
      </c>
      <c r="E91" s="4">
        <v>58200</v>
      </c>
      <c r="F91" s="4">
        <v>539300</v>
      </c>
    </row>
    <row r="92" spans="1:19" ht="16.5" thickTop="1" thickBot="1" x14ac:dyDescent="0.3">
      <c r="A92" s="24" t="s">
        <v>8</v>
      </c>
      <c r="B92" s="25"/>
      <c r="C92" s="15">
        <v>23500</v>
      </c>
      <c r="D92" s="4">
        <v>800</v>
      </c>
      <c r="E92" s="4">
        <v>86200</v>
      </c>
      <c r="F92" s="4">
        <v>780500</v>
      </c>
    </row>
    <row r="93" spans="1:19" ht="16.5" thickTop="1" thickBot="1" x14ac:dyDescent="0.3">
      <c r="A93" s="24" t="s">
        <v>9</v>
      </c>
      <c r="B93" s="25"/>
      <c r="C93" s="15">
        <v>10300</v>
      </c>
      <c r="D93" s="4">
        <v>1100</v>
      </c>
      <c r="E93" s="4">
        <v>51900</v>
      </c>
      <c r="F93" s="4">
        <v>578300</v>
      </c>
    </row>
    <row r="94" spans="1:19" ht="16.5" thickTop="1" thickBot="1" x14ac:dyDescent="0.3">
      <c r="A94" s="24" t="s">
        <v>10</v>
      </c>
      <c r="B94" s="25"/>
      <c r="C94" s="15">
        <v>12100</v>
      </c>
      <c r="D94" s="4">
        <v>4700</v>
      </c>
      <c r="E94" s="4">
        <v>51900</v>
      </c>
      <c r="F94" s="4">
        <v>780100</v>
      </c>
    </row>
    <row r="95" spans="1:19" ht="16.5" thickTop="1" thickBot="1" x14ac:dyDescent="0.3">
      <c r="A95" s="24" t="s">
        <v>11</v>
      </c>
      <c r="B95" s="25"/>
      <c r="C95" s="15">
        <v>15000</v>
      </c>
      <c r="D95" s="4">
        <v>2000</v>
      </c>
      <c r="E95" s="4">
        <v>52600</v>
      </c>
      <c r="F95" s="4">
        <v>416400</v>
      </c>
    </row>
    <row r="96" spans="1:19" ht="16.5" thickTop="1" thickBot="1" x14ac:dyDescent="0.3">
      <c r="A96" s="24" t="s">
        <v>12</v>
      </c>
      <c r="B96" s="25"/>
      <c r="C96" s="15">
        <v>8800</v>
      </c>
      <c r="D96" s="4">
        <v>500</v>
      </c>
      <c r="E96" s="4">
        <v>58300</v>
      </c>
      <c r="F96" s="4">
        <v>330700</v>
      </c>
    </row>
    <row r="97" spans="1:6" ht="16.5" thickTop="1" thickBot="1" x14ac:dyDescent="0.3">
      <c r="A97" s="24" t="s">
        <v>13</v>
      </c>
      <c r="B97" s="25"/>
      <c r="C97" s="15">
        <v>16300</v>
      </c>
      <c r="D97" s="4">
        <v>5700</v>
      </c>
      <c r="E97" s="4">
        <v>85800</v>
      </c>
      <c r="F97" s="4">
        <v>1119700</v>
      </c>
    </row>
    <row r="98" spans="1:6" ht="16.5" thickTop="1" thickBot="1" x14ac:dyDescent="0.3">
      <c r="A98" s="24" t="s">
        <v>14</v>
      </c>
      <c r="B98" s="25"/>
      <c r="C98" s="15">
        <v>12200</v>
      </c>
      <c r="D98" s="4">
        <v>1800</v>
      </c>
      <c r="E98" s="4">
        <v>56300</v>
      </c>
      <c r="F98" s="4">
        <v>529000</v>
      </c>
    </row>
    <row r="99" spans="1:6" ht="16.5" thickTop="1" thickBot="1" x14ac:dyDescent="0.3">
      <c r="A99" s="24" t="s">
        <v>15</v>
      </c>
      <c r="B99" s="25"/>
      <c r="C99" s="15">
        <v>15400</v>
      </c>
      <c r="D99" s="4">
        <v>3000</v>
      </c>
      <c r="E99" s="4">
        <v>77200</v>
      </c>
      <c r="F99" s="4">
        <v>1038200</v>
      </c>
    </row>
    <row r="100" spans="1:6" ht="16.5" thickTop="1" thickBot="1" x14ac:dyDescent="0.3">
      <c r="A100" s="24" t="s">
        <v>16</v>
      </c>
      <c r="B100" s="25"/>
      <c r="C100" s="15">
        <v>21900</v>
      </c>
      <c r="D100" s="4">
        <v>2200</v>
      </c>
      <c r="E100" s="4">
        <v>78300</v>
      </c>
      <c r="F100" s="4">
        <v>640300</v>
      </c>
    </row>
    <row r="101" spans="1:6" ht="16.5" thickTop="1" thickBot="1" x14ac:dyDescent="0.3">
      <c r="A101" s="24" t="s">
        <v>17</v>
      </c>
      <c r="B101" s="25"/>
      <c r="C101" s="15">
        <v>13100</v>
      </c>
      <c r="D101" s="4">
        <v>1100</v>
      </c>
      <c r="E101" s="4">
        <v>60100</v>
      </c>
      <c r="F101" s="4">
        <v>476800</v>
      </c>
    </row>
    <row r="102" spans="1:6" ht="16.5" thickTop="1" thickBot="1" x14ac:dyDescent="0.3">
      <c r="A102" s="24" t="s">
        <v>18</v>
      </c>
      <c r="B102" s="25"/>
      <c r="C102" s="15">
        <v>14200</v>
      </c>
      <c r="D102" s="4">
        <v>1300</v>
      </c>
      <c r="E102" s="4">
        <v>48000</v>
      </c>
      <c r="F102" s="4">
        <v>498000</v>
      </c>
    </row>
    <row r="103" spans="1:6" ht="16.5" thickTop="1" thickBot="1" x14ac:dyDescent="0.3">
      <c r="A103" s="24" t="s">
        <v>19</v>
      </c>
      <c r="B103" s="25"/>
      <c r="C103" s="15">
        <v>9400</v>
      </c>
      <c r="D103" s="4">
        <v>1000</v>
      </c>
      <c r="E103" s="4">
        <v>53900</v>
      </c>
      <c r="F103" s="4">
        <v>441600</v>
      </c>
    </row>
    <row r="104" spans="1:6" ht="16.5" thickTop="1" thickBot="1" x14ac:dyDescent="0.3">
      <c r="A104" s="24" t="s">
        <v>20</v>
      </c>
      <c r="B104" s="25"/>
      <c r="C104" s="15">
        <v>40100</v>
      </c>
      <c r="D104" s="4">
        <v>3500</v>
      </c>
      <c r="E104" s="4">
        <v>80400</v>
      </c>
      <c r="F104" s="4">
        <v>128510</v>
      </c>
    </row>
    <row r="105" spans="1:6" ht="16.5" thickTop="1" thickBot="1" x14ac:dyDescent="0.3">
      <c r="A105" s="24" t="s">
        <v>21</v>
      </c>
      <c r="B105" s="25"/>
      <c r="C105" s="15">
        <v>10200</v>
      </c>
      <c r="D105" s="4">
        <v>500</v>
      </c>
      <c r="E105" s="4">
        <v>55000</v>
      </c>
      <c r="F105" s="4">
        <v>488100</v>
      </c>
    </row>
    <row r="106" spans="1:6" ht="16.5" thickTop="1" thickBot="1" x14ac:dyDescent="0.3">
      <c r="A106" s="24" t="s">
        <v>22</v>
      </c>
      <c r="B106" s="25"/>
      <c r="C106" s="15">
        <v>13000</v>
      </c>
      <c r="D106" s="4">
        <v>1200</v>
      </c>
      <c r="E106" s="4">
        <v>50200</v>
      </c>
      <c r="F106" s="4">
        <v>545800</v>
      </c>
    </row>
    <row r="107" spans="1:6" ht="16.5" thickTop="1" thickBot="1" x14ac:dyDescent="0.3">
      <c r="A107" s="24" t="s">
        <v>23</v>
      </c>
      <c r="B107" s="25"/>
      <c r="C107" s="15">
        <v>20100</v>
      </c>
      <c r="D107" s="4">
        <v>200</v>
      </c>
      <c r="E107" s="4">
        <v>59200</v>
      </c>
      <c r="F107" s="4">
        <v>566600</v>
      </c>
    </row>
    <row r="108" spans="1:6" ht="16.5" thickTop="1" thickBot="1" x14ac:dyDescent="0.3">
      <c r="A108" s="24" t="s">
        <v>24</v>
      </c>
      <c r="B108" s="25"/>
      <c r="C108" s="15">
        <v>5800</v>
      </c>
      <c r="D108" s="5">
        <v>1200</v>
      </c>
      <c r="E108" s="4">
        <v>34800</v>
      </c>
      <c r="F108" s="4">
        <v>366600</v>
      </c>
    </row>
    <row r="109" spans="1:6" ht="16.5" thickTop="1" thickBot="1" x14ac:dyDescent="0.3">
      <c r="A109" s="24" t="s">
        <v>25</v>
      </c>
      <c r="B109" s="25"/>
      <c r="C109" s="15">
        <v>12600</v>
      </c>
      <c r="D109" s="4">
        <v>1100</v>
      </c>
      <c r="E109" s="4">
        <v>53500</v>
      </c>
      <c r="F109" s="4">
        <v>458000</v>
      </c>
    </row>
    <row r="110" spans="1:6" ht="16.5" thickTop="1" thickBot="1" x14ac:dyDescent="0.3">
      <c r="A110" s="24" t="s">
        <v>26</v>
      </c>
      <c r="B110" s="25"/>
      <c r="C110" s="15">
        <v>10100</v>
      </c>
      <c r="D110" s="4">
        <v>6600</v>
      </c>
      <c r="E110" s="4">
        <v>100400</v>
      </c>
      <c r="F110" s="4">
        <v>1352600</v>
      </c>
    </row>
    <row r="111" spans="1:6" ht="15.75" thickTop="1" x14ac:dyDescent="0.25"/>
  </sheetData>
  <mergeCells count="92">
    <mergeCell ref="A108:B108"/>
    <mergeCell ref="A109:B109"/>
    <mergeCell ref="A110:B110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4:B84"/>
    <mergeCell ref="C84:G84"/>
    <mergeCell ref="A85:B85"/>
    <mergeCell ref="A86:B86"/>
    <mergeCell ref="A87:B87"/>
    <mergeCell ref="S61:S67"/>
    <mergeCell ref="J66:N66"/>
    <mergeCell ref="J50:N50"/>
    <mergeCell ref="A47:B47"/>
    <mergeCell ref="A48:B48"/>
    <mergeCell ref="A49:B49"/>
    <mergeCell ref="A50:B50"/>
    <mergeCell ref="H37:H61"/>
    <mergeCell ref="A51:B51"/>
    <mergeCell ref="A59:B59"/>
    <mergeCell ref="A60:B60"/>
    <mergeCell ref="A61:B61"/>
    <mergeCell ref="A52:B52"/>
    <mergeCell ref="A53:B53"/>
    <mergeCell ref="A54:B54"/>
    <mergeCell ref="A43:B43"/>
    <mergeCell ref="A6:B6"/>
    <mergeCell ref="A7:B7"/>
    <mergeCell ref="A8:B8"/>
    <mergeCell ref="A26:B2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:G1"/>
    <mergeCell ref="A3:B3"/>
    <mergeCell ref="A4:B4"/>
    <mergeCell ref="A5:B5"/>
    <mergeCell ref="A1:B1"/>
    <mergeCell ref="A2:B2"/>
    <mergeCell ref="A42:B42"/>
    <mergeCell ref="A56:B56"/>
    <mergeCell ref="A57:B57"/>
    <mergeCell ref="A58:B58"/>
    <mergeCell ref="A37:B37"/>
    <mergeCell ref="A44:B44"/>
    <mergeCell ref="A30:B30"/>
    <mergeCell ref="A27:B27"/>
    <mergeCell ref="A39:B39"/>
    <mergeCell ref="A40:B40"/>
    <mergeCell ref="A41:B41"/>
    <mergeCell ref="S81:S83"/>
    <mergeCell ref="I10:N10"/>
    <mergeCell ref="A45:B45"/>
    <mergeCell ref="A55:B55"/>
    <mergeCell ref="A19:B19"/>
    <mergeCell ref="A21:B21"/>
    <mergeCell ref="A22:B22"/>
    <mergeCell ref="A23:B23"/>
    <mergeCell ref="A38:B38"/>
    <mergeCell ref="A46:B46"/>
    <mergeCell ref="K73:N73"/>
    <mergeCell ref="A24:B24"/>
    <mergeCell ref="A25:B25"/>
    <mergeCell ref="J58:N58"/>
    <mergeCell ref="J38:N38"/>
    <mergeCell ref="A29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2018-12-01T13:31:56Z</dcterms:modified>
</cp:coreProperties>
</file>