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Ex1.xml" ContentType="application/vnd.ms-office.chartex+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https://morningstaronline-my.sharepoint.com/personal/ameya_panchpor_morningstar_com/Documents/Desktop/PERSONAL/Courses/PROJECTS/FINANCIAL MODELING/"/>
    </mc:Choice>
  </mc:AlternateContent>
  <xr:revisionPtr revIDLastSave="3202" documentId="11_F25DC773A252ABDACC104897495A55845BDE58ED" xr6:coauthVersionLast="47" xr6:coauthVersionMax="47" xr10:uidLastSave="{F908FB13-BA15-4B7D-84EC-BC6BC5C3994A}"/>
  <bookViews>
    <workbookView xWindow="-110" yWindow="-110" windowWidth="19420" windowHeight="10300" firstSheet="5" activeTab="9" xr2:uid="{00000000-000D-0000-FFFF-FFFF00000000}"/>
  </bookViews>
  <sheets>
    <sheet name="About" sheetId="24" r:id="rId1"/>
    <sheet name="Contents" sheetId="23" r:id="rId2"/>
    <sheet name="Historical Statement" sheetId="2" r:id="rId3"/>
    <sheet name="Ratio Analysis" sheetId="3" r:id="rId4"/>
    <sheet name="Forecasting" sheetId="4" r:id="rId5"/>
    <sheet name="Common Size Statements" sheetId="5" r:id="rId6"/>
    <sheet name="Beta-Regression" sheetId="6" r:id="rId7"/>
    <sheet name="WACC" sheetId="8" r:id="rId8"/>
    <sheet name="Intrinsic Growth" sheetId="10" r:id="rId9"/>
    <sheet name="DCF" sheetId="12" r:id="rId10"/>
    <sheet name="VaR" sheetId="17" r:id="rId11"/>
    <sheet name="Football Field Analysis" sheetId="15" r:id="rId12"/>
    <sheet name="DuPont Analysis" sheetId="18" r:id="rId13"/>
    <sheet name="Altman's Z-score" sheetId="21" r:id="rId14"/>
    <sheet name="Data Sheet" sheetId="1" state="hidden" r:id="rId15"/>
    <sheet name="Comparable Companies" sheetId="13" state="hidden" r:id="rId16"/>
    <sheet name="Raw Balance Sheet" sheetId="11" state="hidden" r:id="rId17"/>
    <sheet name="Beta-Comps" sheetId="7" state="hidden" r:id="rId18"/>
    <sheet name="Miscellaneous Calculations" sheetId="9" state="hidden" r:id="rId19"/>
  </sheets>
  <definedNames>
    <definedName name="_xlchart.v1.0" hidden="1">VaR!$G$4:$G$6890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12" l="1"/>
  <c r="H10" i="12"/>
  <c r="I10" i="12"/>
  <c r="J10" i="12"/>
  <c r="K10" i="12"/>
  <c r="F10" i="12"/>
  <c r="I34" i="8" l="1"/>
  <c r="I33" i="8"/>
  <c r="E28" i="8"/>
  <c r="E25" i="8"/>
  <c r="E24" i="8"/>
  <c r="I10" i="9"/>
  <c r="I6" i="9"/>
  <c r="I7" i="9"/>
  <c r="I8" i="9"/>
  <c r="I9" i="9"/>
  <c r="I5" i="9"/>
  <c r="M50" i="2" l="1"/>
  <c r="M48" i="2"/>
  <c r="M47" i="2"/>
  <c r="M45" i="2"/>
  <c r="M44" i="2"/>
  <c r="M42" i="2"/>
  <c r="M40" i="2"/>
  <c r="M37" i="2"/>
  <c r="M34" i="2"/>
  <c r="M31" i="2"/>
  <c r="M28" i="2"/>
  <c r="M25" i="2"/>
  <c r="M22" i="2"/>
  <c r="M19" i="2"/>
  <c r="M24" i="2"/>
  <c r="M9" i="2"/>
  <c r="M10" i="2" s="1"/>
  <c r="M7" i="2"/>
  <c r="M36" i="2"/>
  <c r="M30" i="2"/>
  <c r="M21" i="2"/>
  <c r="M6" i="2"/>
  <c r="D28" i="21"/>
  <c r="E28" i="21"/>
  <c r="F28" i="21"/>
  <c r="G28" i="21"/>
  <c r="H28" i="21"/>
  <c r="I28" i="21"/>
  <c r="C28" i="21"/>
  <c r="D23" i="21"/>
  <c r="E23" i="21"/>
  <c r="F23" i="21"/>
  <c r="G23" i="21"/>
  <c r="H23" i="21"/>
  <c r="I23" i="21"/>
  <c r="C23" i="21"/>
  <c r="D22" i="21"/>
  <c r="E22" i="21"/>
  <c r="F22" i="21"/>
  <c r="G22" i="21"/>
  <c r="H22" i="21"/>
  <c r="I22" i="21"/>
  <c r="C22" i="21"/>
  <c r="D17" i="21"/>
  <c r="E17" i="21"/>
  <c r="F17" i="21"/>
  <c r="G17" i="21"/>
  <c r="H17" i="21"/>
  <c r="I17" i="21"/>
  <c r="C17" i="21"/>
  <c r="D12" i="21"/>
  <c r="E12" i="21"/>
  <c r="F12" i="21"/>
  <c r="G12" i="21"/>
  <c r="H12" i="21"/>
  <c r="I12" i="21"/>
  <c r="C12" i="21"/>
  <c r="D7" i="21"/>
  <c r="D13" i="21" s="1"/>
  <c r="E7" i="21"/>
  <c r="E18" i="21" s="1"/>
  <c r="F7" i="21"/>
  <c r="F13" i="21" s="1"/>
  <c r="G7" i="21"/>
  <c r="G13" i="21" s="1"/>
  <c r="H7" i="21"/>
  <c r="H13" i="21" s="1"/>
  <c r="I7" i="21"/>
  <c r="I13" i="21" s="1"/>
  <c r="C7" i="21"/>
  <c r="C13" i="21" s="1"/>
  <c r="D6" i="21"/>
  <c r="E6" i="21"/>
  <c r="F6" i="21"/>
  <c r="G6" i="21"/>
  <c r="H6" i="21"/>
  <c r="I6" i="21"/>
  <c r="C6" i="21"/>
  <c r="D18" i="21" l="1"/>
  <c r="I29" i="21"/>
  <c r="H29" i="21"/>
  <c r="G29" i="21"/>
  <c r="F29" i="21"/>
  <c r="E29" i="21"/>
  <c r="D29" i="21"/>
  <c r="C29" i="21"/>
  <c r="M12" i="2"/>
  <c r="E13" i="21"/>
  <c r="C18" i="21"/>
  <c r="I18" i="21"/>
  <c r="H18" i="21"/>
  <c r="G18" i="21"/>
  <c r="F18" i="21"/>
  <c r="M18" i="2" l="1"/>
  <c r="M27" i="2" s="1"/>
  <c r="M33" i="2" s="1"/>
  <c r="M39" i="2" s="1"/>
  <c r="M13" i="2"/>
  <c r="I33" i="21"/>
  <c r="H33" i="21"/>
  <c r="G33" i="21"/>
  <c r="F33" i="21"/>
  <c r="E33" i="21"/>
  <c r="D33" i="21"/>
  <c r="C33" i="21"/>
  <c r="I27" i="21"/>
  <c r="H27" i="21"/>
  <c r="G27" i="21"/>
  <c r="F27" i="21"/>
  <c r="E27" i="21"/>
  <c r="D27" i="21"/>
  <c r="C27" i="21"/>
  <c r="G19" i="21"/>
  <c r="F19" i="21"/>
  <c r="F14" i="21"/>
  <c r="I11" i="21"/>
  <c r="H11" i="21"/>
  <c r="G11" i="21"/>
  <c r="F11" i="21"/>
  <c r="E11" i="21"/>
  <c r="D11" i="21"/>
  <c r="C11" i="21"/>
  <c r="G8" i="21"/>
  <c r="D8" i="21"/>
  <c r="I8" i="21"/>
  <c r="H8" i="21"/>
  <c r="F8" i="21"/>
  <c r="E8" i="21"/>
  <c r="I5" i="21"/>
  <c r="H5" i="21"/>
  <c r="G5" i="21"/>
  <c r="F5" i="21"/>
  <c r="E5" i="21"/>
  <c r="D5" i="21"/>
  <c r="C5" i="21"/>
  <c r="D33" i="18"/>
  <c r="E33" i="18"/>
  <c r="F33" i="18"/>
  <c r="G33" i="18"/>
  <c r="H33" i="18"/>
  <c r="I33" i="18"/>
  <c r="C33" i="18"/>
  <c r="D27" i="18"/>
  <c r="E27" i="18"/>
  <c r="F27" i="18"/>
  <c r="G27" i="18"/>
  <c r="H27" i="18"/>
  <c r="I27" i="18"/>
  <c r="C27" i="18"/>
  <c r="F21" i="18"/>
  <c r="G21" i="18"/>
  <c r="D17" i="18"/>
  <c r="D20" i="18" s="1"/>
  <c r="E17" i="18"/>
  <c r="E20" i="18" s="1"/>
  <c r="F17" i="18"/>
  <c r="F20" i="18" s="1"/>
  <c r="G17" i="18"/>
  <c r="G20" i="18" s="1"/>
  <c r="H17" i="18"/>
  <c r="H29" i="18" s="1"/>
  <c r="I17" i="18"/>
  <c r="I20" i="18" s="1"/>
  <c r="C17" i="18"/>
  <c r="C20" i="18" s="1"/>
  <c r="D13" i="18"/>
  <c r="D16" i="18" s="1"/>
  <c r="E13" i="18"/>
  <c r="E35" i="18" s="1"/>
  <c r="E38" i="18" s="1"/>
  <c r="F13" i="18"/>
  <c r="F35" i="18" s="1"/>
  <c r="F38" i="18" s="1"/>
  <c r="G13" i="18"/>
  <c r="G35" i="18" s="1"/>
  <c r="G38" i="18" s="1"/>
  <c r="H13" i="18"/>
  <c r="H35" i="18" s="1"/>
  <c r="H38" i="18" s="1"/>
  <c r="I13" i="18"/>
  <c r="I35" i="18" s="1"/>
  <c r="I38" i="18" s="1"/>
  <c r="C13" i="18"/>
  <c r="C16" i="18" s="1"/>
  <c r="C11" i="18"/>
  <c r="D11" i="18"/>
  <c r="E11" i="18"/>
  <c r="F11" i="18"/>
  <c r="G11" i="18"/>
  <c r="H11" i="18"/>
  <c r="I11" i="18"/>
  <c r="E8" i="18"/>
  <c r="D7" i="18"/>
  <c r="D21" i="18" s="1"/>
  <c r="E7" i="18"/>
  <c r="E21" i="18" s="1"/>
  <c r="F7" i="18"/>
  <c r="G7" i="18"/>
  <c r="H7" i="18"/>
  <c r="H21" i="18" s="1"/>
  <c r="I7" i="18"/>
  <c r="I21" i="18" s="1"/>
  <c r="C7" i="18"/>
  <c r="C21" i="18" s="1"/>
  <c r="D6" i="18"/>
  <c r="D12" i="18" s="1"/>
  <c r="D28" i="18" s="1"/>
  <c r="E6" i="18"/>
  <c r="E12" i="18" s="1"/>
  <c r="E34" i="18" s="1"/>
  <c r="F6" i="18"/>
  <c r="F12" i="18" s="1"/>
  <c r="F28" i="18" s="1"/>
  <c r="G6" i="18"/>
  <c r="G8" i="18" s="1"/>
  <c r="H6" i="18"/>
  <c r="H12" i="18" s="1"/>
  <c r="I6" i="18"/>
  <c r="I12" i="18" s="1"/>
  <c r="C6" i="18"/>
  <c r="C12" i="18" s="1"/>
  <c r="E36" i="18" l="1"/>
  <c r="D18" i="18"/>
  <c r="E16" i="18"/>
  <c r="C18" i="18"/>
  <c r="D8" i="18"/>
  <c r="E18" i="18"/>
  <c r="G29" i="18"/>
  <c r="D35" i="18"/>
  <c r="D38" i="18" s="1"/>
  <c r="F29" i="18"/>
  <c r="F30" i="18" s="1"/>
  <c r="E29" i="18"/>
  <c r="F8" i="18"/>
  <c r="G12" i="18"/>
  <c r="G28" i="18" s="1"/>
  <c r="D29" i="18"/>
  <c r="D30" i="18" s="1"/>
  <c r="H34" i="18"/>
  <c r="H36" i="18" s="1"/>
  <c r="H14" i="18"/>
  <c r="H28" i="18"/>
  <c r="H30" i="18" s="1"/>
  <c r="G22" i="18"/>
  <c r="G39" i="18"/>
  <c r="F22" i="18"/>
  <c r="F39" i="18"/>
  <c r="F40" i="18" s="1"/>
  <c r="E22" i="18"/>
  <c r="E39" i="18"/>
  <c r="E40" i="18" s="1"/>
  <c r="E42" i="18" s="1"/>
  <c r="G40" i="18"/>
  <c r="D22" i="18"/>
  <c r="D39" i="18"/>
  <c r="C14" i="18"/>
  <c r="C28" i="18"/>
  <c r="C34" i="18"/>
  <c r="C39" i="18"/>
  <c r="C22" i="18"/>
  <c r="I28" i="18"/>
  <c r="I34" i="18"/>
  <c r="I36" i="18" s="1"/>
  <c r="I14" i="18"/>
  <c r="I39" i="18"/>
  <c r="I40" i="18" s="1"/>
  <c r="I22" i="18"/>
  <c r="F14" i="18"/>
  <c r="G34" i="18"/>
  <c r="G36" i="18" s="1"/>
  <c r="D14" i="18"/>
  <c r="F34" i="18"/>
  <c r="F36" i="18" s="1"/>
  <c r="C8" i="18"/>
  <c r="I16" i="18"/>
  <c r="I18" i="18" s="1"/>
  <c r="E28" i="18"/>
  <c r="C35" i="18"/>
  <c r="C38" i="18" s="1"/>
  <c r="D34" i="18"/>
  <c r="D36" i="18" s="1"/>
  <c r="I8" i="18"/>
  <c r="H16" i="18"/>
  <c r="H18" i="18" s="1"/>
  <c r="H8" i="18"/>
  <c r="G16" i="18"/>
  <c r="G18" i="18" s="1"/>
  <c r="C29" i="18"/>
  <c r="F16" i="18"/>
  <c r="F18" i="18" s="1"/>
  <c r="I29" i="18"/>
  <c r="E14" i="18"/>
  <c r="H20" i="18"/>
  <c r="E19" i="21"/>
  <c r="D19" i="21"/>
  <c r="I19" i="21"/>
  <c r="I24" i="21"/>
  <c r="D30" i="21"/>
  <c r="D14" i="21"/>
  <c r="D24" i="21"/>
  <c r="C14" i="21"/>
  <c r="C30" i="21"/>
  <c r="G30" i="21"/>
  <c r="G14" i="21"/>
  <c r="C8" i="21"/>
  <c r="H19" i="21"/>
  <c r="I14" i="21"/>
  <c r="C19" i="21"/>
  <c r="F30" i="21"/>
  <c r="C5" i="18"/>
  <c r="D5" i="18"/>
  <c r="E5" i="18"/>
  <c r="F5" i="18"/>
  <c r="G5" i="18"/>
  <c r="H5" i="18"/>
  <c r="I5" i="18"/>
  <c r="D34" i="21" l="1"/>
  <c r="D35" i="21" s="1"/>
  <c r="D40" i="18"/>
  <c r="D42" i="18" s="1"/>
  <c r="I30" i="18"/>
  <c r="G42" i="18"/>
  <c r="G14" i="18"/>
  <c r="E30" i="18"/>
  <c r="G30" i="18"/>
  <c r="I42" i="18"/>
  <c r="E24" i="18"/>
  <c r="C36" i="18"/>
  <c r="D24" i="18"/>
  <c r="G24" i="18"/>
  <c r="H22" i="18"/>
  <c r="H24" i="18" s="1"/>
  <c r="H39" i="18"/>
  <c r="H40" i="18" s="1"/>
  <c r="H42" i="18" s="1"/>
  <c r="F42" i="18"/>
  <c r="C30" i="18"/>
  <c r="F24" i="18"/>
  <c r="C24" i="18"/>
  <c r="C40" i="18"/>
  <c r="I24" i="18"/>
  <c r="G24" i="21"/>
  <c r="G34" i="21" s="1"/>
  <c r="G35" i="21" s="1"/>
  <c r="I30" i="21"/>
  <c r="I34" i="21" s="1"/>
  <c r="I35" i="21" s="1"/>
  <c r="C24" i="21"/>
  <c r="C34" i="21" s="1"/>
  <c r="C35" i="21" s="1"/>
  <c r="H14" i="21"/>
  <c r="H30" i="21"/>
  <c r="E24" i="21"/>
  <c r="E14" i="21"/>
  <c r="E30" i="21"/>
  <c r="H24" i="21"/>
  <c r="F24" i="21"/>
  <c r="F34" i="21" s="1"/>
  <c r="F35" i="21" s="1"/>
  <c r="E34" i="21" l="1"/>
  <c r="E35" i="21" s="1"/>
  <c r="H34" i="21"/>
  <c r="H35" i="21" s="1"/>
  <c r="C42" i="18"/>
  <c r="J19" i="8"/>
  <c r="E1" i="17"/>
  <c r="D6890" i="17"/>
  <c r="D6889" i="17"/>
  <c r="D6888" i="17"/>
  <c r="D6887" i="17"/>
  <c r="D6886" i="17"/>
  <c r="D6885" i="17"/>
  <c r="D6884" i="17"/>
  <c r="D6883" i="17"/>
  <c r="D6882" i="17"/>
  <c r="D6881" i="17"/>
  <c r="D6880" i="17"/>
  <c r="D6879" i="17"/>
  <c r="D6878" i="17"/>
  <c r="D6877" i="17"/>
  <c r="D6876" i="17"/>
  <c r="D6875" i="17"/>
  <c r="D6874" i="17"/>
  <c r="D6873" i="17"/>
  <c r="D6872" i="17"/>
  <c r="D6871" i="17"/>
  <c r="D6870" i="17"/>
  <c r="D6869" i="17"/>
  <c r="D6868" i="17"/>
  <c r="D6867" i="17"/>
  <c r="D6866" i="17"/>
  <c r="D6865" i="17"/>
  <c r="D6864" i="17"/>
  <c r="D6863" i="17"/>
  <c r="D6862" i="17"/>
  <c r="D6861" i="17"/>
  <c r="D6860" i="17"/>
  <c r="D6859" i="17"/>
  <c r="D6858" i="17"/>
  <c r="D6857" i="17"/>
  <c r="D6856" i="17"/>
  <c r="D6855" i="17"/>
  <c r="D6854" i="17"/>
  <c r="D6853" i="17"/>
  <c r="D6852" i="17"/>
  <c r="D6851" i="17"/>
  <c r="D6850" i="17"/>
  <c r="D6849" i="17"/>
  <c r="D6848" i="17"/>
  <c r="D6847" i="17"/>
  <c r="D6846" i="17"/>
  <c r="D6845" i="17"/>
  <c r="D6844" i="17"/>
  <c r="D6843" i="17"/>
  <c r="D6842" i="17"/>
  <c r="D6841" i="17"/>
  <c r="D6840" i="17"/>
  <c r="D6839" i="17"/>
  <c r="D6838" i="17"/>
  <c r="D6837" i="17"/>
  <c r="D6836" i="17"/>
  <c r="D6835" i="17"/>
  <c r="D6834" i="17"/>
  <c r="D6833" i="17"/>
  <c r="D6832" i="17"/>
  <c r="D6831" i="17"/>
  <c r="D6830" i="17"/>
  <c r="D6829" i="17"/>
  <c r="D6828" i="17"/>
  <c r="D6827" i="17"/>
  <c r="D6826" i="17"/>
  <c r="D6825" i="17"/>
  <c r="D6824" i="17"/>
  <c r="D6823" i="17"/>
  <c r="D6822" i="17"/>
  <c r="D6821" i="17"/>
  <c r="D6820" i="17"/>
  <c r="D6819" i="17"/>
  <c r="D6818" i="17"/>
  <c r="D6817" i="17"/>
  <c r="D6816" i="17"/>
  <c r="D6815" i="17"/>
  <c r="D6814" i="17"/>
  <c r="D6813" i="17"/>
  <c r="D6812" i="17"/>
  <c r="D6811" i="17"/>
  <c r="D6810" i="17"/>
  <c r="D6809" i="17"/>
  <c r="D6808" i="17"/>
  <c r="D6807" i="17"/>
  <c r="D6806" i="17"/>
  <c r="D6805" i="17"/>
  <c r="D6804" i="17"/>
  <c r="D6803" i="17"/>
  <c r="D6802" i="17"/>
  <c r="D6801" i="17"/>
  <c r="D6800" i="17"/>
  <c r="D6799" i="17"/>
  <c r="D6798" i="17"/>
  <c r="D6797" i="17"/>
  <c r="D6796" i="17"/>
  <c r="D6795" i="17"/>
  <c r="D6794" i="17"/>
  <c r="D6793" i="17"/>
  <c r="D6792" i="17"/>
  <c r="D6791" i="17"/>
  <c r="D6790" i="17"/>
  <c r="D6789" i="17"/>
  <c r="D6788" i="17"/>
  <c r="D6787" i="17"/>
  <c r="D6786" i="17"/>
  <c r="D6785" i="17"/>
  <c r="D6784" i="17"/>
  <c r="D6783" i="17"/>
  <c r="D6782" i="17"/>
  <c r="D6781" i="17"/>
  <c r="D6780" i="17"/>
  <c r="D6779" i="17"/>
  <c r="D6778" i="17"/>
  <c r="D6777" i="17"/>
  <c r="D6776" i="17"/>
  <c r="D6775" i="17"/>
  <c r="D6774" i="17"/>
  <c r="D6773" i="17"/>
  <c r="D6772" i="17"/>
  <c r="D6771" i="17"/>
  <c r="D6770" i="17"/>
  <c r="D6769" i="17"/>
  <c r="D6768" i="17"/>
  <c r="D6767" i="17"/>
  <c r="D6766" i="17"/>
  <c r="D6765" i="17"/>
  <c r="D6764" i="17"/>
  <c r="D6763" i="17"/>
  <c r="D6762" i="17"/>
  <c r="D6761" i="17"/>
  <c r="D6760" i="17"/>
  <c r="D6759" i="17"/>
  <c r="D6758" i="17"/>
  <c r="D6757" i="17"/>
  <c r="D6756" i="17"/>
  <c r="D6755" i="17"/>
  <c r="D6754" i="17"/>
  <c r="D6753" i="17"/>
  <c r="D6752" i="17"/>
  <c r="D6751" i="17"/>
  <c r="D6750" i="17"/>
  <c r="D6749" i="17"/>
  <c r="D6748" i="17"/>
  <c r="D6747" i="17"/>
  <c r="D6746" i="17"/>
  <c r="D6745" i="17"/>
  <c r="D6744" i="17"/>
  <c r="D6743" i="17"/>
  <c r="D6742" i="17"/>
  <c r="D6741" i="17"/>
  <c r="D6740" i="17"/>
  <c r="D6739" i="17"/>
  <c r="D6738" i="17"/>
  <c r="D6737" i="17"/>
  <c r="D6736" i="17"/>
  <c r="D6735" i="17"/>
  <c r="D6734" i="17"/>
  <c r="D6733" i="17"/>
  <c r="D6732" i="17"/>
  <c r="D6731" i="17"/>
  <c r="D6730" i="17"/>
  <c r="D6729" i="17"/>
  <c r="D6728" i="17"/>
  <c r="D6727" i="17"/>
  <c r="D6726" i="17"/>
  <c r="D6725" i="17"/>
  <c r="D6724" i="17"/>
  <c r="D6723" i="17"/>
  <c r="D6722" i="17"/>
  <c r="D6721" i="17"/>
  <c r="D6720" i="17"/>
  <c r="D6719" i="17"/>
  <c r="D6718" i="17"/>
  <c r="D6717" i="17"/>
  <c r="D6716" i="17"/>
  <c r="D6715" i="17"/>
  <c r="D6714" i="17"/>
  <c r="D6713" i="17"/>
  <c r="D6712" i="17"/>
  <c r="D6711" i="17"/>
  <c r="D6710" i="17"/>
  <c r="D6709" i="17"/>
  <c r="D6708" i="17"/>
  <c r="D6707" i="17"/>
  <c r="D6706" i="17"/>
  <c r="D6705" i="17"/>
  <c r="D6704" i="17"/>
  <c r="D6703" i="17"/>
  <c r="D6702" i="17"/>
  <c r="D6701" i="17"/>
  <c r="D6700" i="17"/>
  <c r="D6699" i="17"/>
  <c r="D6698" i="17"/>
  <c r="D6697" i="17"/>
  <c r="D6696" i="17"/>
  <c r="D6695" i="17"/>
  <c r="D6694" i="17"/>
  <c r="D6693" i="17"/>
  <c r="D6692" i="17"/>
  <c r="D6691" i="17"/>
  <c r="D6690" i="17"/>
  <c r="D6689" i="17"/>
  <c r="D6688" i="17"/>
  <c r="D6687" i="17"/>
  <c r="D6686" i="17"/>
  <c r="D6685" i="17"/>
  <c r="D6684" i="17"/>
  <c r="D6683" i="17"/>
  <c r="D6682" i="17"/>
  <c r="D6681" i="17"/>
  <c r="D6680" i="17"/>
  <c r="D6679" i="17"/>
  <c r="D6678" i="17"/>
  <c r="D6677" i="17"/>
  <c r="D6676" i="17"/>
  <c r="D6675" i="17"/>
  <c r="D6674" i="17"/>
  <c r="D6673" i="17"/>
  <c r="D6672" i="17"/>
  <c r="D6671" i="17"/>
  <c r="D6670" i="17"/>
  <c r="D6669" i="17"/>
  <c r="D6668" i="17"/>
  <c r="D6667" i="17"/>
  <c r="D6666" i="17"/>
  <c r="D6665" i="17"/>
  <c r="D6664" i="17"/>
  <c r="D6663" i="17"/>
  <c r="D6662" i="17"/>
  <c r="D6661" i="17"/>
  <c r="D6660" i="17"/>
  <c r="D6659" i="17"/>
  <c r="D6658" i="17"/>
  <c r="D6657" i="17"/>
  <c r="D6656" i="17"/>
  <c r="D6655" i="17"/>
  <c r="D6654" i="17"/>
  <c r="D6653" i="17"/>
  <c r="D6652" i="17"/>
  <c r="D6651" i="17"/>
  <c r="D6650" i="17"/>
  <c r="D6649" i="17"/>
  <c r="D6648" i="17"/>
  <c r="D6647" i="17"/>
  <c r="D6646" i="17"/>
  <c r="D6645" i="17"/>
  <c r="D6644" i="17"/>
  <c r="D6643" i="17"/>
  <c r="D6642" i="17"/>
  <c r="D6641" i="17"/>
  <c r="D6640" i="17"/>
  <c r="D6639" i="17"/>
  <c r="D6638" i="17"/>
  <c r="D6637" i="17"/>
  <c r="D6636" i="17"/>
  <c r="D6635" i="17"/>
  <c r="D6634" i="17"/>
  <c r="D6633" i="17"/>
  <c r="D6632" i="17"/>
  <c r="D6631" i="17"/>
  <c r="D6630" i="17"/>
  <c r="D6629" i="17"/>
  <c r="D6628" i="17"/>
  <c r="D6627" i="17"/>
  <c r="D6626" i="17"/>
  <c r="D6625" i="17"/>
  <c r="D6624" i="17"/>
  <c r="D6623" i="17"/>
  <c r="D6622" i="17"/>
  <c r="D6621" i="17"/>
  <c r="D6620" i="17"/>
  <c r="D6619" i="17"/>
  <c r="D6618" i="17"/>
  <c r="D6617" i="17"/>
  <c r="D6616" i="17"/>
  <c r="D6615" i="17"/>
  <c r="D6614" i="17"/>
  <c r="D6613" i="17"/>
  <c r="D6612" i="17"/>
  <c r="D6611" i="17"/>
  <c r="D6610" i="17"/>
  <c r="D6609" i="17"/>
  <c r="D6608" i="17"/>
  <c r="D6607" i="17"/>
  <c r="D6606" i="17"/>
  <c r="D6605" i="17"/>
  <c r="D6604" i="17"/>
  <c r="D6603" i="17"/>
  <c r="D6602" i="17"/>
  <c r="D6601" i="17"/>
  <c r="D6600" i="17"/>
  <c r="D6599" i="17"/>
  <c r="D6598" i="17"/>
  <c r="D6597" i="17"/>
  <c r="D6596" i="17"/>
  <c r="D6595" i="17"/>
  <c r="D6594" i="17"/>
  <c r="D6593" i="17"/>
  <c r="D6592" i="17"/>
  <c r="D6591" i="17"/>
  <c r="D6590" i="17"/>
  <c r="D6589" i="17"/>
  <c r="D6588" i="17"/>
  <c r="D6587" i="17"/>
  <c r="D6586" i="17"/>
  <c r="D6585" i="17"/>
  <c r="D6584" i="17"/>
  <c r="D6583" i="17"/>
  <c r="D6582" i="17"/>
  <c r="D6581" i="17"/>
  <c r="D6580" i="17"/>
  <c r="D6579" i="17"/>
  <c r="D6578" i="17"/>
  <c r="D6577" i="17"/>
  <c r="D6576" i="17"/>
  <c r="D6575" i="17"/>
  <c r="D6574" i="17"/>
  <c r="D6573" i="17"/>
  <c r="D6572" i="17"/>
  <c r="D6571" i="17"/>
  <c r="D6570" i="17"/>
  <c r="D6569" i="17"/>
  <c r="D6568" i="17"/>
  <c r="D6567" i="17"/>
  <c r="D6566" i="17"/>
  <c r="D6565" i="17"/>
  <c r="D6564" i="17"/>
  <c r="D6563" i="17"/>
  <c r="D6562" i="17"/>
  <c r="D6561" i="17"/>
  <c r="D6560" i="17"/>
  <c r="D6559" i="17"/>
  <c r="D6558" i="17"/>
  <c r="D6557" i="17"/>
  <c r="D6556" i="17"/>
  <c r="D6555" i="17"/>
  <c r="D6554" i="17"/>
  <c r="D6553" i="17"/>
  <c r="D6552" i="17"/>
  <c r="D6551" i="17"/>
  <c r="D6550" i="17"/>
  <c r="D6549" i="17"/>
  <c r="D6548" i="17"/>
  <c r="D6547" i="17"/>
  <c r="D6546" i="17"/>
  <c r="D6545" i="17"/>
  <c r="D6544" i="17"/>
  <c r="D6543" i="17"/>
  <c r="D6542" i="17"/>
  <c r="D6541" i="17"/>
  <c r="D6540" i="17"/>
  <c r="D6539" i="17"/>
  <c r="D6538" i="17"/>
  <c r="D6537" i="17"/>
  <c r="D6536" i="17"/>
  <c r="D6535" i="17"/>
  <c r="D6534" i="17"/>
  <c r="D6533" i="17"/>
  <c r="D6532" i="17"/>
  <c r="D6531" i="17"/>
  <c r="D6530" i="17"/>
  <c r="D6529" i="17"/>
  <c r="D6528" i="17"/>
  <c r="D6527" i="17"/>
  <c r="D6526" i="17"/>
  <c r="D6525" i="17"/>
  <c r="D6524" i="17"/>
  <c r="D6523" i="17"/>
  <c r="D6522" i="17"/>
  <c r="D6521" i="17"/>
  <c r="D6520" i="17"/>
  <c r="D6519" i="17"/>
  <c r="D6518" i="17"/>
  <c r="D6517" i="17"/>
  <c r="D6516" i="17"/>
  <c r="D6515" i="17"/>
  <c r="D6514" i="17"/>
  <c r="D6513" i="17"/>
  <c r="D6512" i="17"/>
  <c r="D6511" i="17"/>
  <c r="D6510" i="17"/>
  <c r="D6509" i="17"/>
  <c r="D6508" i="17"/>
  <c r="D6507" i="17"/>
  <c r="D6506" i="17"/>
  <c r="D6505" i="17"/>
  <c r="D6504" i="17"/>
  <c r="D6503" i="17"/>
  <c r="D6502" i="17"/>
  <c r="D6501" i="17"/>
  <c r="D6500" i="17"/>
  <c r="D6499" i="17"/>
  <c r="D6498" i="17"/>
  <c r="D6497" i="17"/>
  <c r="D6496" i="17"/>
  <c r="D6495" i="17"/>
  <c r="D6494" i="17"/>
  <c r="D6493" i="17"/>
  <c r="D6492" i="17"/>
  <c r="D6491" i="17"/>
  <c r="D6490" i="17"/>
  <c r="D6489" i="17"/>
  <c r="D6488" i="17"/>
  <c r="D6487" i="17"/>
  <c r="D6486" i="17"/>
  <c r="D6485" i="17"/>
  <c r="D6484" i="17"/>
  <c r="D6483" i="17"/>
  <c r="D6482" i="17"/>
  <c r="D6481" i="17"/>
  <c r="D6480" i="17"/>
  <c r="D6479" i="17"/>
  <c r="D6478" i="17"/>
  <c r="D6477" i="17"/>
  <c r="D6476" i="17"/>
  <c r="D6475" i="17"/>
  <c r="D6474" i="17"/>
  <c r="D6473" i="17"/>
  <c r="D6472" i="17"/>
  <c r="D6471" i="17"/>
  <c r="D6470" i="17"/>
  <c r="D6469" i="17"/>
  <c r="D6468" i="17"/>
  <c r="D6467" i="17"/>
  <c r="D6466" i="17"/>
  <c r="D6465" i="17"/>
  <c r="D6464" i="17"/>
  <c r="D6463" i="17"/>
  <c r="D6462" i="17"/>
  <c r="D6461" i="17"/>
  <c r="D6460" i="17"/>
  <c r="D6459" i="17"/>
  <c r="D6458" i="17"/>
  <c r="D6457" i="17"/>
  <c r="D6456" i="17"/>
  <c r="D6455" i="17"/>
  <c r="D6454" i="17"/>
  <c r="D6453" i="17"/>
  <c r="D6452" i="17"/>
  <c r="D6451" i="17"/>
  <c r="D6450" i="17"/>
  <c r="D6449" i="17"/>
  <c r="D6448" i="17"/>
  <c r="D6447" i="17"/>
  <c r="D6446" i="17"/>
  <c r="D6445" i="17"/>
  <c r="D6444" i="17"/>
  <c r="D6443" i="17"/>
  <c r="D6442" i="17"/>
  <c r="D6441" i="17"/>
  <c r="D6440" i="17"/>
  <c r="D6439" i="17"/>
  <c r="D6438" i="17"/>
  <c r="D6437" i="17"/>
  <c r="D6436" i="17"/>
  <c r="D6435" i="17"/>
  <c r="D6434" i="17"/>
  <c r="D6433" i="17"/>
  <c r="D6432" i="17"/>
  <c r="D6431" i="17"/>
  <c r="D6430" i="17"/>
  <c r="D6429" i="17"/>
  <c r="D6428" i="17"/>
  <c r="D6427" i="17"/>
  <c r="D6426" i="17"/>
  <c r="D6425" i="17"/>
  <c r="D6424" i="17"/>
  <c r="D6423" i="17"/>
  <c r="D6422" i="17"/>
  <c r="D6421" i="17"/>
  <c r="D6420" i="17"/>
  <c r="D6419" i="17"/>
  <c r="D6418" i="17"/>
  <c r="D6417" i="17"/>
  <c r="D6416" i="17"/>
  <c r="D6415" i="17"/>
  <c r="D6414" i="17"/>
  <c r="D6413" i="17"/>
  <c r="D6412" i="17"/>
  <c r="D6411" i="17"/>
  <c r="D6410" i="17"/>
  <c r="D6409" i="17"/>
  <c r="D6408" i="17"/>
  <c r="D6407" i="17"/>
  <c r="D6406" i="17"/>
  <c r="D6405" i="17"/>
  <c r="D6404" i="17"/>
  <c r="D6403" i="17"/>
  <c r="D6402" i="17"/>
  <c r="D6401" i="17"/>
  <c r="D6400" i="17"/>
  <c r="D6399" i="17"/>
  <c r="D6398" i="17"/>
  <c r="D6397" i="17"/>
  <c r="D6396" i="17"/>
  <c r="D6395" i="17"/>
  <c r="D6394" i="17"/>
  <c r="D6393" i="17"/>
  <c r="D6392" i="17"/>
  <c r="D6391" i="17"/>
  <c r="D6390" i="17"/>
  <c r="D6389" i="17"/>
  <c r="D6388" i="17"/>
  <c r="D6387" i="17"/>
  <c r="D6386" i="17"/>
  <c r="D6385" i="17"/>
  <c r="D6384" i="17"/>
  <c r="D6383" i="17"/>
  <c r="D6382" i="17"/>
  <c r="D6381" i="17"/>
  <c r="D6380" i="17"/>
  <c r="D6379" i="17"/>
  <c r="D6378" i="17"/>
  <c r="D6377" i="17"/>
  <c r="D6376" i="17"/>
  <c r="D6375" i="17"/>
  <c r="D6374" i="17"/>
  <c r="D6373" i="17"/>
  <c r="D6372" i="17"/>
  <c r="D6371" i="17"/>
  <c r="D6370" i="17"/>
  <c r="D6369" i="17"/>
  <c r="D6368" i="17"/>
  <c r="D6367" i="17"/>
  <c r="D6366" i="17"/>
  <c r="D6365" i="17"/>
  <c r="D6364" i="17"/>
  <c r="D6363" i="17"/>
  <c r="D6362" i="17"/>
  <c r="D6361" i="17"/>
  <c r="D6360" i="17"/>
  <c r="D6359" i="17"/>
  <c r="D6358" i="17"/>
  <c r="D6357" i="17"/>
  <c r="D6356" i="17"/>
  <c r="D6355" i="17"/>
  <c r="D6354" i="17"/>
  <c r="D6353" i="17"/>
  <c r="D6352" i="17"/>
  <c r="D6351" i="17"/>
  <c r="D6350" i="17"/>
  <c r="D6349" i="17"/>
  <c r="D6348" i="17"/>
  <c r="D6347" i="17"/>
  <c r="D6346" i="17"/>
  <c r="D6345" i="17"/>
  <c r="D6344" i="17"/>
  <c r="D6343" i="17"/>
  <c r="D6342" i="17"/>
  <c r="D6341" i="17"/>
  <c r="D6340" i="17"/>
  <c r="D6339" i="17"/>
  <c r="D6338" i="17"/>
  <c r="D6337" i="17"/>
  <c r="D6336" i="17"/>
  <c r="D6335" i="17"/>
  <c r="D6334" i="17"/>
  <c r="D6333" i="17"/>
  <c r="D6332" i="17"/>
  <c r="D6331" i="17"/>
  <c r="D6330" i="17"/>
  <c r="D6329" i="17"/>
  <c r="D6328" i="17"/>
  <c r="D6327" i="17"/>
  <c r="D6326" i="17"/>
  <c r="D6325" i="17"/>
  <c r="D6324" i="17"/>
  <c r="D6323" i="17"/>
  <c r="D6322" i="17"/>
  <c r="D6321" i="17"/>
  <c r="D6320" i="17"/>
  <c r="D6319" i="17"/>
  <c r="D6318" i="17"/>
  <c r="D6317" i="17"/>
  <c r="D6316" i="17"/>
  <c r="D6315" i="17"/>
  <c r="D6314" i="17"/>
  <c r="D6313" i="17"/>
  <c r="D6312" i="17"/>
  <c r="D6311" i="17"/>
  <c r="D6310" i="17"/>
  <c r="D6309" i="17"/>
  <c r="D6308" i="17"/>
  <c r="D6307" i="17"/>
  <c r="D6306" i="17"/>
  <c r="D6305" i="17"/>
  <c r="D6304" i="17"/>
  <c r="D6303" i="17"/>
  <c r="D6302" i="17"/>
  <c r="D6301" i="17"/>
  <c r="D6300" i="17"/>
  <c r="D6299" i="17"/>
  <c r="D6298" i="17"/>
  <c r="D6297" i="17"/>
  <c r="D6296" i="17"/>
  <c r="D6295" i="17"/>
  <c r="D6294" i="17"/>
  <c r="D6293" i="17"/>
  <c r="D6292" i="17"/>
  <c r="D6291" i="17"/>
  <c r="D6290" i="17"/>
  <c r="D6289" i="17"/>
  <c r="D6288" i="17"/>
  <c r="D6287" i="17"/>
  <c r="D6286" i="17"/>
  <c r="D6285" i="17"/>
  <c r="D6284" i="17"/>
  <c r="D6283" i="17"/>
  <c r="D6282" i="17"/>
  <c r="D6281" i="17"/>
  <c r="D6280" i="17"/>
  <c r="D6279" i="17"/>
  <c r="D6278" i="17"/>
  <c r="D6277" i="17"/>
  <c r="D6276" i="17"/>
  <c r="D6275" i="17"/>
  <c r="D6274" i="17"/>
  <c r="D6273" i="17"/>
  <c r="D6272" i="17"/>
  <c r="D6271" i="17"/>
  <c r="D6270" i="17"/>
  <c r="D6269" i="17"/>
  <c r="D6268" i="17"/>
  <c r="D6267" i="17"/>
  <c r="D6266" i="17"/>
  <c r="D6265" i="17"/>
  <c r="D6264" i="17"/>
  <c r="D6263" i="17"/>
  <c r="D6262" i="17"/>
  <c r="D6261" i="17"/>
  <c r="D6260" i="17"/>
  <c r="D6259" i="17"/>
  <c r="D6258" i="17"/>
  <c r="D6257" i="17"/>
  <c r="D6256" i="17"/>
  <c r="D6255" i="17"/>
  <c r="D6254" i="17"/>
  <c r="D6253" i="17"/>
  <c r="D6252" i="17"/>
  <c r="D6251" i="17"/>
  <c r="D6250" i="17"/>
  <c r="D6249" i="17"/>
  <c r="D6248" i="17"/>
  <c r="D6247" i="17"/>
  <c r="D6246" i="17"/>
  <c r="D6245" i="17"/>
  <c r="D6244" i="17"/>
  <c r="D6243" i="17"/>
  <c r="D6242" i="17"/>
  <c r="D6241" i="17"/>
  <c r="D6240" i="17"/>
  <c r="D6239" i="17"/>
  <c r="D6238" i="17"/>
  <c r="D6237" i="17"/>
  <c r="D6236" i="17"/>
  <c r="D6235" i="17"/>
  <c r="D6234" i="17"/>
  <c r="D6233" i="17"/>
  <c r="D6232" i="17"/>
  <c r="D6231" i="17"/>
  <c r="D6230" i="17"/>
  <c r="D6229" i="17"/>
  <c r="D6228" i="17"/>
  <c r="D6227" i="17"/>
  <c r="D6226" i="17"/>
  <c r="D6225" i="17"/>
  <c r="D6224" i="17"/>
  <c r="D6223" i="17"/>
  <c r="D6222" i="17"/>
  <c r="D6221" i="17"/>
  <c r="D6220" i="17"/>
  <c r="D6219" i="17"/>
  <c r="D6218" i="17"/>
  <c r="D6217" i="17"/>
  <c r="D6216" i="17"/>
  <c r="D6215" i="17"/>
  <c r="D6214" i="17"/>
  <c r="D6213" i="17"/>
  <c r="D6212" i="17"/>
  <c r="D6211" i="17"/>
  <c r="D6210" i="17"/>
  <c r="D6209" i="17"/>
  <c r="D6208" i="17"/>
  <c r="D6207" i="17"/>
  <c r="D6206" i="17"/>
  <c r="D6205" i="17"/>
  <c r="D6204" i="17"/>
  <c r="D6203" i="17"/>
  <c r="D6202" i="17"/>
  <c r="D6201" i="17"/>
  <c r="D6200" i="17"/>
  <c r="D6199" i="17"/>
  <c r="D6198" i="17"/>
  <c r="D6197" i="17"/>
  <c r="D6196" i="17"/>
  <c r="D6195" i="17"/>
  <c r="D6194" i="17"/>
  <c r="D6193" i="17"/>
  <c r="D6192" i="17"/>
  <c r="D6191" i="17"/>
  <c r="D6190" i="17"/>
  <c r="D6189" i="17"/>
  <c r="D6188" i="17"/>
  <c r="D6187" i="17"/>
  <c r="D6186" i="17"/>
  <c r="D6185" i="17"/>
  <c r="D6184" i="17"/>
  <c r="D6183" i="17"/>
  <c r="D6182" i="17"/>
  <c r="D6181" i="17"/>
  <c r="D6180" i="17"/>
  <c r="D6179" i="17"/>
  <c r="D6178" i="17"/>
  <c r="D6177" i="17"/>
  <c r="D6176" i="17"/>
  <c r="D6175" i="17"/>
  <c r="D6174" i="17"/>
  <c r="D6173" i="17"/>
  <c r="D6172" i="17"/>
  <c r="D6171" i="17"/>
  <c r="D6170" i="17"/>
  <c r="D6169" i="17"/>
  <c r="D6168" i="17"/>
  <c r="D6167" i="17"/>
  <c r="D6166" i="17"/>
  <c r="D6165" i="17"/>
  <c r="D6164" i="17"/>
  <c r="D6163" i="17"/>
  <c r="D6162" i="17"/>
  <c r="D6161" i="17"/>
  <c r="D6160" i="17"/>
  <c r="D6159" i="17"/>
  <c r="D6158" i="17"/>
  <c r="D6157" i="17"/>
  <c r="D6156" i="17"/>
  <c r="D6155" i="17"/>
  <c r="D6154" i="17"/>
  <c r="D6153" i="17"/>
  <c r="D6152" i="17"/>
  <c r="D6151" i="17"/>
  <c r="D6150" i="17"/>
  <c r="D6149" i="17"/>
  <c r="D6148" i="17"/>
  <c r="D6147" i="17"/>
  <c r="D6146" i="17"/>
  <c r="D6145" i="17"/>
  <c r="D6144" i="17"/>
  <c r="D6143" i="17"/>
  <c r="D6142" i="17"/>
  <c r="D6141" i="17"/>
  <c r="D6140" i="17"/>
  <c r="D6139" i="17"/>
  <c r="D6138" i="17"/>
  <c r="D6137" i="17"/>
  <c r="D6136" i="17"/>
  <c r="D6135" i="17"/>
  <c r="D6134" i="17"/>
  <c r="D6133" i="17"/>
  <c r="D6132" i="17"/>
  <c r="D6131" i="17"/>
  <c r="D6130" i="17"/>
  <c r="D6129" i="17"/>
  <c r="D6128" i="17"/>
  <c r="D6127" i="17"/>
  <c r="D6126" i="17"/>
  <c r="D6125" i="17"/>
  <c r="D6124" i="17"/>
  <c r="D6123" i="17"/>
  <c r="D6122" i="17"/>
  <c r="D6121" i="17"/>
  <c r="D6120" i="17"/>
  <c r="D6119" i="17"/>
  <c r="D6118" i="17"/>
  <c r="D6117" i="17"/>
  <c r="D6116" i="17"/>
  <c r="D6115" i="17"/>
  <c r="D6114" i="17"/>
  <c r="D6113" i="17"/>
  <c r="D6112" i="17"/>
  <c r="D6111" i="17"/>
  <c r="D6110" i="17"/>
  <c r="D6109" i="17"/>
  <c r="D6108" i="17"/>
  <c r="D6107" i="17"/>
  <c r="D6106" i="17"/>
  <c r="D6105" i="17"/>
  <c r="D6104" i="17"/>
  <c r="D6103" i="17"/>
  <c r="D6102" i="17"/>
  <c r="D6101" i="17"/>
  <c r="D6100" i="17"/>
  <c r="D6099" i="17"/>
  <c r="D6098" i="17"/>
  <c r="D6097" i="17"/>
  <c r="D6096" i="17"/>
  <c r="D6095" i="17"/>
  <c r="D6094" i="17"/>
  <c r="D6093" i="17"/>
  <c r="D6092" i="17"/>
  <c r="D6091" i="17"/>
  <c r="D6090" i="17"/>
  <c r="D6089" i="17"/>
  <c r="D6088" i="17"/>
  <c r="D6087" i="17"/>
  <c r="D6086" i="17"/>
  <c r="D6085" i="17"/>
  <c r="D6084" i="17"/>
  <c r="D6083" i="17"/>
  <c r="D6082" i="17"/>
  <c r="D6081" i="17"/>
  <c r="D6080" i="17"/>
  <c r="D6079" i="17"/>
  <c r="D6078" i="17"/>
  <c r="D6077" i="17"/>
  <c r="D6076" i="17"/>
  <c r="D6075" i="17"/>
  <c r="D6074" i="17"/>
  <c r="D6073" i="17"/>
  <c r="D6072" i="17"/>
  <c r="D6071" i="17"/>
  <c r="D6070" i="17"/>
  <c r="D6069" i="17"/>
  <c r="D6068" i="17"/>
  <c r="D6067" i="17"/>
  <c r="D6066" i="17"/>
  <c r="D6065" i="17"/>
  <c r="D6064" i="17"/>
  <c r="D6063" i="17"/>
  <c r="D6062" i="17"/>
  <c r="D6061" i="17"/>
  <c r="D6060" i="17"/>
  <c r="D6059" i="17"/>
  <c r="D6058" i="17"/>
  <c r="D6057" i="17"/>
  <c r="D6056" i="17"/>
  <c r="D6055" i="17"/>
  <c r="D6054" i="17"/>
  <c r="D6053" i="17"/>
  <c r="D6052" i="17"/>
  <c r="D6051" i="17"/>
  <c r="D6050" i="17"/>
  <c r="D6049" i="17"/>
  <c r="D6048" i="17"/>
  <c r="D6047" i="17"/>
  <c r="D6046" i="17"/>
  <c r="D6045" i="17"/>
  <c r="D6044" i="17"/>
  <c r="D6043" i="17"/>
  <c r="D6042" i="17"/>
  <c r="D6041" i="17"/>
  <c r="D6040" i="17"/>
  <c r="D6039" i="17"/>
  <c r="D6038" i="17"/>
  <c r="D6037" i="17"/>
  <c r="D6036" i="17"/>
  <c r="D6035" i="17"/>
  <c r="D6034" i="17"/>
  <c r="D6033" i="17"/>
  <c r="D6032" i="17"/>
  <c r="D6031" i="17"/>
  <c r="D6030" i="17"/>
  <c r="D6029" i="17"/>
  <c r="D6028" i="17"/>
  <c r="D6027" i="17"/>
  <c r="D6026" i="17"/>
  <c r="D6025" i="17"/>
  <c r="D6024" i="17"/>
  <c r="D6023" i="17"/>
  <c r="D6022" i="17"/>
  <c r="D6021" i="17"/>
  <c r="D6020" i="17"/>
  <c r="D6019" i="17"/>
  <c r="D6018" i="17"/>
  <c r="D6017" i="17"/>
  <c r="D6016" i="17"/>
  <c r="D6015" i="17"/>
  <c r="D6014" i="17"/>
  <c r="D6013" i="17"/>
  <c r="D6012" i="17"/>
  <c r="D6011" i="17"/>
  <c r="D6010" i="17"/>
  <c r="D6009" i="17"/>
  <c r="D6008" i="17"/>
  <c r="D6007" i="17"/>
  <c r="D6006" i="17"/>
  <c r="D6005" i="17"/>
  <c r="D6004" i="17"/>
  <c r="D6003" i="17"/>
  <c r="D6002" i="17"/>
  <c r="D6001" i="17"/>
  <c r="D6000" i="17"/>
  <c r="D5999" i="17"/>
  <c r="D5998" i="17"/>
  <c r="D5997" i="17"/>
  <c r="D5996" i="17"/>
  <c r="D5995" i="17"/>
  <c r="D5994" i="17"/>
  <c r="D5993" i="17"/>
  <c r="D5992" i="17"/>
  <c r="D5991" i="17"/>
  <c r="D5990" i="17"/>
  <c r="D5989" i="17"/>
  <c r="D5988" i="17"/>
  <c r="D5987" i="17"/>
  <c r="D5986" i="17"/>
  <c r="D5985" i="17"/>
  <c r="D5984" i="17"/>
  <c r="D5983" i="17"/>
  <c r="D5982" i="17"/>
  <c r="D5981" i="17"/>
  <c r="D5980" i="17"/>
  <c r="D5979" i="17"/>
  <c r="D5978" i="17"/>
  <c r="D5977" i="17"/>
  <c r="D5976" i="17"/>
  <c r="D5975" i="17"/>
  <c r="D5974" i="17"/>
  <c r="D5973" i="17"/>
  <c r="D5972" i="17"/>
  <c r="D5971" i="17"/>
  <c r="D5970" i="17"/>
  <c r="D5969" i="17"/>
  <c r="D5968" i="17"/>
  <c r="D5967" i="17"/>
  <c r="D5966" i="17"/>
  <c r="D5965" i="17"/>
  <c r="D5964" i="17"/>
  <c r="D5963" i="17"/>
  <c r="D5962" i="17"/>
  <c r="D5961" i="17"/>
  <c r="D5960" i="17"/>
  <c r="D5959" i="17"/>
  <c r="D5958" i="17"/>
  <c r="D5957" i="17"/>
  <c r="D5956" i="17"/>
  <c r="D5955" i="17"/>
  <c r="D5954" i="17"/>
  <c r="D5953" i="17"/>
  <c r="D5952" i="17"/>
  <c r="D5951" i="17"/>
  <c r="D5950" i="17"/>
  <c r="D5949" i="17"/>
  <c r="D5948" i="17"/>
  <c r="D5947" i="17"/>
  <c r="D5946" i="17"/>
  <c r="D5945" i="17"/>
  <c r="D5944" i="17"/>
  <c r="D5943" i="17"/>
  <c r="D5942" i="17"/>
  <c r="D5941" i="17"/>
  <c r="D5940" i="17"/>
  <c r="D5939" i="17"/>
  <c r="D5938" i="17"/>
  <c r="D5937" i="17"/>
  <c r="D5936" i="17"/>
  <c r="D5935" i="17"/>
  <c r="D5934" i="17"/>
  <c r="D5933" i="17"/>
  <c r="D5932" i="17"/>
  <c r="D5931" i="17"/>
  <c r="D5930" i="17"/>
  <c r="D5929" i="17"/>
  <c r="D5928" i="17"/>
  <c r="D5927" i="17"/>
  <c r="D5926" i="17"/>
  <c r="D5925" i="17"/>
  <c r="D5924" i="17"/>
  <c r="D5923" i="17"/>
  <c r="D5922" i="17"/>
  <c r="D5921" i="17"/>
  <c r="D5920" i="17"/>
  <c r="D5919" i="17"/>
  <c r="D5918" i="17"/>
  <c r="D5917" i="17"/>
  <c r="D5916" i="17"/>
  <c r="D5915" i="17"/>
  <c r="D5914" i="17"/>
  <c r="D5913" i="17"/>
  <c r="D5912" i="17"/>
  <c r="D5911" i="17"/>
  <c r="D5910" i="17"/>
  <c r="D5909" i="17"/>
  <c r="D5908" i="17"/>
  <c r="D5907" i="17"/>
  <c r="D5906" i="17"/>
  <c r="D5905" i="17"/>
  <c r="D5904" i="17"/>
  <c r="D5903" i="17"/>
  <c r="D5902" i="17"/>
  <c r="D5901" i="17"/>
  <c r="D5900" i="17"/>
  <c r="D5899" i="17"/>
  <c r="D5898" i="17"/>
  <c r="D5897" i="17"/>
  <c r="D5896" i="17"/>
  <c r="D5895" i="17"/>
  <c r="D5894" i="17"/>
  <c r="D5893" i="17"/>
  <c r="D5892" i="17"/>
  <c r="D5891" i="17"/>
  <c r="D5890" i="17"/>
  <c r="D5889" i="17"/>
  <c r="D5888" i="17"/>
  <c r="D5887" i="17"/>
  <c r="D5886" i="17"/>
  <c r="D5885" i="17"/>
  <c r="D5884" i="17"/>
  <c r="D5883" i="17"/>
  <c r="D5882" i="17"/>
  <c r="D5881" i="17"/>
  <c r="D5880" i="17"/>
  <c r="D5879" i="17"/>
  <c r="D5878" i="17"/>
  <c r="D5877" i="17"/>
  <c r="D5876" i="17"/>
  <c r="D5875" i="17"/>
  <c r="D5874" i="17"/>
  <c r="D5873" i="17"/>
  <c r="D5872" i="17"/>
  <c r="D5871" i="17"/>
  <c r="D5870" i="17"/>
  <c r="D5869" i="17"/>
  <c r="D5868" i="17"/>
  <c r="D5867" i="17"/>
  <c r="D5866" i="17"/>
  <c r="D5865" i="17"/>
  <c r="D5864" i="17"/>
  <c r="D5863" i="17"/>
  <c r="D5862" i="17"/>
  <c r="D5861" i="17"/>
  <c r="D5860" i="17"/>
  <c r="D5859" i="17"/>
  <c r="D5858" i="17"/>
  <c r="D5857" i="17"/>
  <c r="D5856" i="17"/>
  <c r="D5855" i="17"/>
  <c r="D5854" i="17"/>
  <c r="D5853" i="17"/>
  <c r="D5852" i="17"/>
  <c r="D5851" i="17"/>
  <c r="D5850" i="17"/>
  <c r="D5849" i="17"/>
  <c r="D5848" i="17"/>
  <c r="D5847" i="17"/>
  <c r="D5846" i="17"/>
  <c r="D5845" i="17"/>
  <c r="D5844" i="17"/>
  <c r="D5843" i="17"/>
  <c r="D5842" i="17"/>
  <c r="D5841" i="17"/>
  <c r="D5840" i="17"/>
  <c r="D5839" i="17"/>
  <c r="D5838" i="17"/>
  <c r="D5837" i="17"/>
  <c r="D5836" i="17"/>
  <c r="D5835" i="17"/>
  <c r="D5834" i="17"/>
  <c r="D5833" i="17"/>
  <c r="D5832" i="17"/>
  <c r="D5831" i="17"/>
  <c r="D5830" i="17"/>
  <c r="D5829" i="17"/>
  <c r="D5828" i="17"/>
  <c r="D5827" i="17"/>
  <c r="D5826" i="17"/>
  <c r="D5825" i="17"/>
  <c r="D5824" i="17"/>
  <c r="D5823" i="17"/>
  <c r="D5822" i="17"/>
  <c r="D5821" i="17"/>
  <c r="D5820" i="17"/>
  <c r="D5819" i="17"/>
  <c r="D5818" i="17"/>
  <c r="D5817" i="17"/>
  <c r="D5816" i="17"/>
  <c r="D5815" i="17"/>
  <c r="D5814" i="17"/>
  <c r="D5813" i="17"/>
  <c r="D5812" i="17"/>
  <c r="D5811" i="17"/>
  <c r="D5810" i="17"/>
  <c r="D5809" i="17"/>
  <c r="D5808" i="17"/>
  <c r="D5807" i="17"/>
  <c r="D5806" i="17"/>
  <c r="D5805" i="17"/>
  <c r="D5804" i="17"/>
  <c r="D5803" i="17"/>
  <c r="D5802" i="17"/>
  <c r="D5801" i="17"/>
  <c r="D5800" i="17"/>
  <c r="D5799" i="17"/>
  <c r="D5798" i="17"/>
  <c r="D5797" i="17"/>
  <c r="D5796" i="17"/>
  <c r="D5795" i="17"/>
  <c r="D5794" i="17"/>
  <c r="D5793" i="17"/>
  <c r="D5792" i="17"/>
  <c r="D5791" i="17"/>
  <c r="D5790" i="17"/>
  <c r="D5789" i="17"/>
  <c r="D5788" i="17"/>
  <c r="D5787" i="17"/>
  <c r="D5786" i="17"/>
  <c r="D5785" i="17"/>
  <c r="D5784" i="17"/>
  <c r="D5783" i="17"/>
  <c r="D5782" i="17"/>
  <c r="D5781" i="17"/>
  <c r="D5780" i="17"/>
  <c r="D5779" i="17"/>
  <c r="D5778" i="17"/>
  <c r="D5777" i="17"/>
  <c r="D5776" i="17"/>
  <c r="D5775" i="17"/>
  <c r="D5774" i="17"/>
  <c r="D5773" i="17"/>
  <c r="D5772" i="17"/>
  <c r="D5771" i="17"/>
  <c r="D5770" i="17"/>
  <c r="D5769" i="17"/>
  <c r="D5768" i="17"/>
  <c r="D5767" i="17"/>
  <c r="D5766" i="17"/>
  <c r="D5765" i="17"/>
  <c r="D5764" i="17"/>
  <c r="D5763" i="17"/>
  <c r="D5762" i="17"/>
  <c r="D5761" i="17"/>
  <c r="D5760" i="17"/>
  <c r="D5759" i="17"/>
  <c r="D5758" i="17"/>
  <c r="D5757" i="17"/>
  <c r="D5756" i="17"/>
  <c r="D5755" i="17"/>
  <c r="D5754" i="17"/>
  <c r="D5753" i="17"/>
  <c r="D5752" i="17"/>
  <c r="D5751" i="17"/>
  <c r="D5750" i="17"/>
  <c r="D5749" i="17"/>
  <c r="D5748" i="17"/>
  <c r="D5747" i="17"/>
  <c r="D5746" i="17"/>
  <c r="D5745" i="17"/>
  <c r="D5744" i="17"/>
  <c r="D5743" i="17"/>
  <c r="D5742" i="17"/>
  <c r="D5741" i="17"/>
  <c r="D5740" i="17"/>
  <c r="D5739" i="17"/>
  <c r="D5738" i="17"/>
  <c r="D5737" i="17"/>
  <c r="D5736" i="17"/>
  <c r="D5735" i="17"/>
  <c r="D5734" i="17"/>
  <c r="D5733" i="17"/>
  <c r="D5732" i="17"/>
  <c r="D5731" i="17"/>
  <c r="D5730" i="17"/>
  <c r="D5729" i="17"/>
  <c r="D5728" i="17"/>
  <c r="D5727" i="17"/>
  <c r="D5726" i="17"/>
  <c r="D5725" i="17"/>
  <c r="D5724" i="17"/>
  <c r="D5723" i="17"/>
  <c r="D5722" i="17"/>
  <c r="D5721" i="17"/>
  <c r="D5720" i="17"/>
  <c r="D5719" i="17"/>
  <c r="D5718" i="17"/>
  <c r="D5717" i="17"/>
  <c r="D5716" i="17"/>
  <c r="D5715" i="17"/>
  <c r="D5714" i="17"/>
  <c r="D5713" i="17"/>
  <c r="D5712" i="17"/>
  <c r="D5711" i="17"/>
  <c r="D5710" i="17"/>
  <c r="D5709" i="17"/>
  <c r="D5708" i="17"/>
  <c r="D5707" i="17"/>
  <c r="D5706" i="17"/>
  <c r="D5705" i="17"/>
  <c r="D5704" i="17"/>
  <c r="D5703" i="17"/>
  <c r="D5702" i="17"/>
  <c r="D5701" i="17"/>
  <c r="D5700" i="17"/>
  <c r="D5699" i="17"/>
  <c r="D5698" i="17"/>
  <c r="D5697" i="17"/>
  <c r="D5696" i="17"/>
  <c r="D5695" i="17"/>
  <c r="D5694" i="17"/>
  <c r="D5693" i="17"/>
  <c r="D5692" i="17"/>
  <c r="D5691" i="17"/>
  <c r="D5690" i="17"/>
  <c r="D5689" i="17"/>
  <c r="D5688" i="17"/>
  <c r="D5687" i="17"/>
  <c r="D5686" i="17"/>
  <c r="D5685" i="17"/>
  <c r="D5684" i="17"/>
  <c r="D5683" i="17"/>
  <c r="D5682" i="17"/>
  <c r="D5681" i="17"/>
  <c r="D5680" i="17"/>
  <c r="D5679" i="17"/>
  <c r="D5678" i="17"/>
  <c r="D5677" i="17"/>
  <c r="D5676" i="17"/>
  <c r="D5675" i="17"/>
  <c r="D5674" i="17"/>
  <c r="D5673" i="17"/>
  <c r="D5672" i="17"/>
  <c r="D5671" i="17"/>
  <c r="D5670" i="17"/>
  <c r="D5669" i="17"/>
  <c r="D5668" i="17"/>
  <c r="D5667" i="17"/>
  <c r="D5666" i="17"/>
  <c r="D5665" i="17"/>
  <c r="D5664" i="17"/>
  <c r="D5663" i="17"/>
  <c r="D5662" i="17"/>
  <c r="D5661" i="17"/>
  <c r="D5660" i="17"/>
  <c r="D5659" i="17"/>
  <c r="D5658" i="17"/>
  <c r="D5657" i="17"/>
  <c r="D5656" i="17"/>
  <c r="D5655" i="17"/>
  <c r="D5654" i="17"/>
  <c r="D5653" i="17"/>
  <c r="D5652" i="17"/>
  <c r="D5651" i="17"/>
  <c r="D5650" i="17"/>
  <c r="D5649" i="17"/>
  <c r="D5648" i="17"/>
  <c r="D5647" i="17"/>
  <c r="D5646" i="17"/>
  <c r="D5645" i="17"/>
  <c r="D5644" i="17"/>
  <c r="D5643" i="17"/>
  <c r="D5642" i="17"/>
  <c r="D5641" i="17"/>
  <c r="D5640" i="17"/>
  <c r="D5639" i="17"/>
  <c r="D5638" i="17"/>
  <c r="D5637" i="17"/>
  <c r="D5636" i="17"/>
  <c r="D5635" i="17"/>
  <c r="D5634" i="17"/>
  <c r="D5633" i="17"/>
  <c r="D5632" i="17"/>
  <c r="D5631" i="17"/>
  <c r="D5630" i="17"/>
  <c r="D5629" i="17"/>
  <c r="D5628" i="17"/>
  <c r="D5627" i="17"/>
  <c r="D5626" i="17"/>
  <c r="D5625" i="17"/>
  <c r="D5624" i="17"/>
  <c r="D5623" i="17"/>
  <c r="D5622" i="17"/>
  <c r="D5621" i="17"/>
  <c r="D5620" i="17"/>
  <c r="D5619" i="17"/>
  <c r="D5618" i="17"/>
  <c r="D5617" i="17"/>
  <c r="D5616" i="17"/>
  <c r="D5615" i="17"/>
  <c r="D5614" i="17"/>
  <c r="D5613" i="17"/>
  <c r="D5612" i="17"/>
  <c r="D5611" i="17"/>
  <c r="D5610" i="17"/>
  <c r="D5609" i="17"/>
  <c r="D5608" i="17"/>
  <c r="D5607" i="17"/>
  <c r="D5606" i="17"/>
  <c r="D5605" i="17"/>
  <c r="D5604" i="17"/>
  <c r="D5603" i="17"/>
  <c r="D5602" i="17"/>
  <c r="D5601" i="17"/>
  <c r="D5600" i="17"/>
  <c r="D5599" i="17"/>
  <c r="D5598" i="17"/>
  <c r="D5597" i="17"/>
  <c r="D5596" i="17"/>
  <c r="D5595" i="17"/>
  <c r="D5594" i="17"/>
  <c r="D5593" i="17"/>
  <c r="D5592" i="17"/>
  <c r="D5591" i="17"/>
  <c r="D5590" i="17"/>
  <c r="D5589" i="17"/>
  <c r="D5588" i="17"/>
  <c r="D5587" i="17"/>
  <c r="D5586" i="17"/>
  <c r="D5585" i="17"/>
  <c r="D5584" i="17"/>
  <c r="D5583" i="17"/>
  <c r="D5582" i="17"/>
  <c r="D5581" i="17"/>
  <c r="D5580" i="17"/>
  <c r="D5579" i="17"/>
  <c r="D5578" i="17"/>
  <c r="D5577" i="17"/>
  <c r="D5576" i="17"/>
  <c r="D5575" i="17"/>
  <c r="D5574" i="17"/>
  <c r="D5573" i="17"/>
  <c r="D5572" i="17"/>
  <c r="D5571" i="17"/>
  <c r="D5570" i="17"/>
  <c r="D5569" i="17"/>
  <c r="D5568" i="17"/>
  <c r="D5567" i="17"/>
  <c r="D5566" i="17"/>
  <c r="D5565" i="17"/>
  <c r="D5564" i="17"/>
  <c r="D5563" i="17"/>
  <c r="D5562" i="17"/>
  <c r="D5561" i="17"/>
  <c r="D5560" i="17"/>
  <c r="D5559" i="17"/>
  <c r="D5558" i="17"/>
  <c r="D5557" i="17"/>
  <c r="D5556" i="17"/>
  <c r="D5555" i="17"/>
  <c r="D5554" i="17"/>
  <c r="D5553" i="17"/>
  <c r="D5552" i="17"/>
  <c r="D5551" i="17"/>
  <c r="D5550" i="17"/>
  <c r="D5549" i="17"/>
  <c r="D5548" i="17"/>
  <c r="D5547" i="17"/>
  <c r="D5546" i="17"/>
  <c r="D5545" i="17"/>
  <c r="D5544" i="17"/>
  <c r="D5543" i="17"/>
  <c r="D5542" i="17"/>
  <c r="D5541" i="17"/>
  <c r="D5540" i="17"/>
  <c r="D5539" i="17"/>
  <c r="D5538" i="17"/>
  <c r="D5537" i="17"/>
  <c r="D5536" i="17"/>
  <c r="D5535" i="17"/>
  <c r="D5534" i="17"/>
  <c r="D5533" i="17"/>
  <c r="D5532" i="17"/>
  <c r="D5531" i="17"/>
  <c r="D5530" i="17"/>
  <c r="D5529" i="17"/>
  <c r="D5528" i="17"/>
  <c r="D5527" i="17"/>
  <c r="D5526" i="17"/>
  <c r="D5525" i="17"/>
  <c r="D5524" i="17"/>
  <c r="D5523" i="17"/>
  <c r="D5522" i="17"/>
  <c r="D5521" i="17"/>
  <c r="D5520" i="17"/>
  <c r="D5519" i="17"/>
  <c r="D5518" i="17"/>
  <c r="D5517" i="17"/>
  <c r="D5516" i="17"/>
  <c r="D5515" i="17"/>
  <c r="D5514" i="17"/>
  <c r="D5513" i="17"/>
  <c r="D5512" i="17"/>
  <c r="D5511" i="17"/>
  <c r="D5510" i="17"/>
  <c r="D5509" i="17"/>
  <c r="D5508" i="17"/>
  <c r="D5507" i="17"/>
  <c r="D5506" i="17"/>
  <c r="D5505" i="17"/>
  <c r="D5504" i="17"/>
  <c r="D5503" i="17"/>
  <c r="D5502" i="17"/>
  <c r="D5501" i="17"/>
  <c r="D5500" i="17"/>
  <c r="D5499" i="17"/>
  <c r="D5498" i="17"/>
  <c r="D5497" i="17"/>
  <c r="D5496" i="17"/>
  <c r="D5495" i="17"/>
  <c r="D5494" i="17"/>
  <c r="D5493" i="17"/>
  <c r="D5492" i="17"/>
  <c r="D5491" i="17"/>
  <c r="D5490" i="17"/>
  <c r="D5489" i="17"/>
  <c r="D5488" i="17"/>
  <c r="D5487" i="17"/>
  <c r="D5486" i="17"/>
  <c r="D5485" i="17"/>
  <c r="D5484" i="17"/>
  <c r="D5483" i="17"/>
  <c r="D5482" i="17"/>
  <c r="D5481" i="17"/>
  <c r="D5480" i="17"/>
  <c r="D5479" i="17"/>
  <c r="D5478" i="17"/>
  <c r="D5477" i="17"/>
  <c r="D5476" i="17"/>
  <c r="D5475" i="17"/>
  <c r="D5474" i="17"/>
  <c r="D5473" i="17"/>
  <c r="D5472" i="17"/>
  <c r="D5471" i="17"/>
  <c r="D5470" i="17"/>
  <c r="D5469" i="17"/>
  <c r="D5468" i="17"/>
  <c r="D5467" i="17"/>
  <c r="D5466" i="17"/>
  <c r="D5465" i="17"/>
  <c r="D5464" i="17"/>
  <c r="D5463" i="17"/>
  <c r="D5462" i="17"/>
  <c r="D5461" i="17"/>
  <c r="D5460" i="17"/>
  <c r="D5459" i="17"/>
  <c r="D5458" i="17"/>
  <c r="D5457" i="17"/>
  <c r="D5456" i="17"/>
  <c r="D5455" i="17"/>
  <c r="D5454" i="17"/>
  <c r="D5453" i="17"/>
  <c r="D5452" i="17"/>
  <c r="D5451" i="17"/>
  <c r="D5450" i="17"/>
  <c r="D5449" i="17"/>
  <c r="D5448" i="17"/>
  <c r="D5447" i="17"/>
  <c r="D5446" i="17"/>
  <c r="D5445" i="17"/>
  <c r="D5444" i="17"/>
  <c r="D5443" i="17"/>
  <c r="D5442" i="17"/>
  <c r="D5441" i="17"/>
  <c r="D5440" i="17"/>
  <c r="D5439" i="17"/>
  <c r="D5438" i="17"/>
  <c r="D5437" i="17"/>
  <c r="D5436" i="17"/>
  <c r="D5435" i="17"/>
  <c r="D5434" i="17"/>
  <c r="D5433" i="17"/>
  <c r="D5432" i="17"/>
  <c r="D5431" i="17"/>
  <c r="D5430" i="17"/>
  <c r="D5429" i="17"/>
  <c r="D5428" i="17"/>
  <c r="D5427" i="17"/>
  <c r="D5426" i="17"/>
  <c r="D5425" i="17"/>
  <c r="D5424" i="17"/>
  <c r="D5423" i="17"/>
  <c r="D5422" i="17"/>
  <c r="D5421" i="17"/>
  <c r="D5420" i="17"/>
  <c r="D5419" i="17"/>
  <c r="D5418" i="17"/>
  <c r="D5417" i="17"/>
  <c r="D5416" i="17"/>
  <c r="D5415" i="17"/>
  <c r="D5414" i="17"/>
  <c r="D5413" i="17"/>
  <c r="D5412" i="17"/>
  <c r="D5411" i="17"/>
  <c r="D5410" i="17"/>
  <c r="D5409" i="17"/>
  <c r="D5408" i="17"/>
  <c r="D5407" i="17"/>
  <c r="D5406" i="17"/>
  <c r="D5405" i="17"/>
  <c r="D5404" i="17"/>
  <c r="D5403" i="17"/>
  <c r="D5402" i="17"/>
  <c r="D5401" i="17"/>
  <c r="D5400" i="17"/>
  <c r="D5399" i="17"/>
  <c r="D5398" i="17"/>
  <c r="D5397" i="17"/>
  <c r="D5396" i="17"/>
  <c r="D5395" i="17"/>
  <c r="D5394" i="17"/>
  <c r="D5393" i="17"/>
  <c r="D5392" i="17"/>
  <c r="D5391" i="17"/>
  <c r="D5390" i="17"/>
  <c r="D5389" i="17"/>
  <c r="D5388" i="17"/>
  <c r="D5387" i="17"/>
  <c r="D5386" i="17"/>
  <c r="D5385" i="17"/>
  <c r="D5384" i="17"/>
  <c r="D5383" i="17"/>
  <c r="D5382" i="17"/>
  <c r="D5381" i="17"/>
  <c r="D5380" i="17"/>
  <c r="D5379" i="17"/>
  <c r="D5378" i="17"/>
  <c r="D5377" i="17"/>
  <c r="D5376" i="17"/>
  <c r="D5375" i="17"/>
  <c r="D5374" i="17"/>
  <c r="D5373" i="17"/>
  <c r="D5372" i="17"/>
  <c r="D5371" i="17"/>
  <c r="D5370" i="17"/>
  <c r="D5369" i="17"/>
  <c r="D5368" i="17"/>
  <c r="D5367" i="17"/>
  <c r="D5366" i="17"/>
  <c r="D5365" i="17"/>
  <c r="D5364" i="17"/>
  <c r="D5363" i="17"/>
  <c r="D5362" i="17"/>
  <c r="D5361" i="17"/>
  <c r="D5360" i="17"/>
  <c r="D5359" i="17"/>
  <c r="D5358" i="17"/>
  <c r="D5357" i="17"/>
  <c r="D5356" i="17"/>
  <c r="D5355" i="17"/>
  <c r="D5354" i="17"/>
  <c r="D5353" i="17"/>
  <c r="D5352" i="17"/>
  <c r="D5351" i="17"/>
  <c r="D5350" i="17"/>
  <c r="D5349" i="17"/>
  <c r="D5348" i="17"/>
  <c r="D5347" i="17"/>
  <c r="D5346" i="17"/>
  <c r="D5345" i="17"/>
  <c r="D5344" i="17"/>
  <c r="D5343" i="17"/>
  <c r="D5342" i="17"/>
  <c r="D5341" i="17"/>
  <c r="D5340" i="17"/>
  <c r="D5339" i="17"/>
  <c r="D5338" i="17"/>
  <c r="D5337" i="17"/>
  <c r="D5336" i="17"/>
  <c r="D5335" i="17"/>
  <c r="D5334" i="17"/>
  <c r="D5333" i="17"/>
  <c r="D5332" i="17"/>
  <c r="D5331" i="17"/>
  <c r="D5330" i="17"/>
  <c r="D5329" i="17"/>
  <c r="D5328" i="17"/>
  <c r="D5327" i="17"/>
  <c r="D5326" i="17"/>
  <c r="D5325" i="17"/>
  <c r="D5324" i="17"/>
  <c r="D5323" i="17"/>
  <c r="D5322" i="17"/>
  <c r="D5321" i="17"/>
  <c r="D5320" i="17"/>
  <c r="D5319" i="17"/>
  <c r="D5318" i="17"/>
  <c r="D5317" i="17"/>
  <c r="D5316" i="17"/>
  <c r="D5315" i="17"/>
  <c r="D5314" i="17"/>
  <c r="D5313" i="17"/>
  <c r="D5312" i="17"/>
  <c r="D5311" i="17"/>
  <c r="D5310" i="17"/>
  <c r="D5309" i="17"/>
  <c r="D5308" i="17"/>
  <c r="D5307" i="17"/>
  <c r="D5306" i="17"/>
  <c r="D5305" i="17"/>
  <c r="D5304" i="17"/>
  <c r="D5303" i="17"/>
  <c r="D5302" i="17"/>
  <c r="D5301" i="17"/>
  <c r="D5300" i="17"/>
  <c r="D5299" i="17"/>
  <c r="D5298" i="17"/>
  <c r="D5297" i="17"/>
  <c r="D5296" i="17"/>
  <c r="D5295" i="17"/>
  <c r="D5294" i="17"/>
  <c r="D5293" i="17"/>
  <c r="D5292" i="17"/>
  <c r="D5291" i="17"/>
  <c r="D5290" i="17"/>
  <c r="D5289" i="17"/>
  <c r="D5288" i="17"/>
  <c r="D5287" i="17"/>
  <c r="D5286" i="17"/>
  <c r="D5285" i="17"/>
  <c r="D5284" i="17"/>
  <c r="D5283" i="17"/>
  <c r="D5282" i="17"/>
  <c r="D5281" i="17"/>
  <c r="D5280" i="17"/>
  <c r="D5279" i="17"/>
  <c r="D5278" i="17"/>
  <c r="D5277" i="17"/>
  <c r="D5276" i="17"/>
  <c r="D5275" i="17"/>
  <c r="D5274" i="17"/>
  <c r="D5273" i="17"/>
  <c r="D5272" i="17"/>
  <c r="D5271" i="17"/>
  <c r="D5270" i="17"/>
  <c r="D5269" i="17"/>
  <c r="D5268" i="17"/>
  <c r="D5267" i="17"/>
  <c r="D5266" i="17"/>
  <c r="D5265" i="17"/>
  <c r="D5264" i="17"/>
  <c r="D5263" i="17"/>
  <c r="D5262" i="17"/>
  <c r="D5261" i="17"/>
  <c r="D5260" i="17"/>
  <c r="D5259" i="17"/>
  <c r="D5258" i="17"/>
  <c r="D5257" i="17"/>
  <c r="D5256" i="17"/>
  <c r="D5255" i="17"/>
  <c r="D5254" i="17"/>
  <c r="D5253" i="17"/>
  <c r="D5252" i="17"/>
  <c r="D5251" i="17"/>
  <c r="D5250" i="17"/>
  <c r="D5249" i="17"/>
  <c r="D5248" i="17"/>
  <c r="D5247" i="17"/>
  <c r="D5246" i="17"/>
  <c r="D5245" i="17"/>
  <c r="D5244" i="17"/>
  <c r="D5243" i="17"/>
  <c r="D5242" i="17"/>
  <c r="D5241" i="17"/>
  <c r="D5240" i="17"/>
  <c r="D5239" i="17"/>
  <c r="D5238" i="17"/>
  <c r="D5237" i="17"/>
  <c r="D5236" i="17"/>
  <c r="D5235" i="17"/>
  <c r="D5234" i="17"/>
  <c r="D5233" i="17"/>
  <c r="D5232" i="17"/>
  <c r="D5231" i="17"/>
  <c r="D5230" i="17"/>
  <c r="D5229" i="17"/>
  <c r="D5228" i="17"/>
  <c r="D5227" i="17"/>
  <c r="D5226" i="17"/>
  <c r="D5225" i="17"/>
  <c r="D5224" i="17"/>
  <c r="D5223" i="17"/>
  <c r="D5222" i="17"/>
  <c r="D5221" i="17"/>
  <c r="D5220" i="17"/>
  <c r="D5219" i="17"/>
  <c r="D5218" i="17"/>
  <c r="D5217" i="17"/>
  <c r="D5216" i="17"/>
  <c r="D5215" i="17"/>
  <c r="D5214" i="17"/>
  <c r="D5213" i="17"/>
  <c r="D5212" i="17"/>
  <c r="D5211" i="17"/>
  <c r="D5210" i="17"/>
  <c r="D5209" i="17"/>
  <c r="D5208" i="17"/>
  <c r="D5207" i="17"/>
  <c r="D5206" i="17"/>
  <c r="D5205" i="17"/>
  <c r="D5204" i="17"/>
  <c r="D5203" i="17"/>
  <c r="D5202" i="17"/>
  <c r="D5201" i="17"/>
  <c r="D5200" i="17"/>
  <c r="D5199" i="17"/>
  <c r="D5198" i="17"/>
  <c r="D5197" i="17"/>
  <c r="D5196" i="17"/>
  <c r="D5195" i="17"/>
  <c r="D5194" i="17"/>
  <c r="D5193" i="17"/>
  <c r="D5192" i="17"/>
  <c r="D5191" i="17"/>
  <c r="D5190" i="17"/>
  <c r="D5189" i="17"/>
  <c r="D5188" i="17"/>
  <c r="D5187" i="17"/>
  <c r="D5186" i="17"/>
  <c r="D5185" i="17"/>
  <c r="D5184" i="17"/>
  <c r="D5183" i="17"/>
  <c r="D5182" i="17"/>
  <c r="D5181" i="17"/>
  <c r="D5180" i="17"/>
  <c r="D5179" i="17"/>
  <c r="D5178" i="17"/>
  <c r="D5177" i="17"/>
  <c r="D5176" i="17"/>
  <c r="D5175" i="17"/>
  <c r="D5174" i="17"/>
  <c r="D5173" i="17"/>
  <c r="D5172" i="17"/>
  <c r="D5171" i="17"/>
  <c r="D5170" i="17"/>
  <c r="D5169" i="17"/>
  <c r="D5168" i="17"/>
  <c r="D5167" i="17"/>
  <c r="D5166" i="17"/>
  <c r="D5165" i="17"/>
  <c r="D5164" i="17"/>
  <c r="D5163" i="17"/>
  <c r="D5162" i="17"/>
  <c r="D5161" i="17"/>
  <c r="D5160" i="17"/>
  <c r="D5159" i="17"/>
  <c r="D5158" i="17"/>
  <c r="D5157" i="17"/>
  <c r="D5156" i="17"/>
  <c r="D5155" i="17"/>
  <c r="D5154" i="17"/>
  <c r="D5153" i="17"/>
  <c r="D5152" i="17"/>
  <c r="D5151" i="17"/>
  <c r="D5150" i="17"/>
  <c r="D5149" i="17"/>
  <c r="D5148" i="17"/>
  <c r="D5147" i="17"/>
  <c r="D5146" i="17"/>
  <c r="D5145" i="17"/>
  <c r="D5144" i="17"/>
  <c r="D5143" i="17"/>
  <c r="D5142" i="17"/>
  <c r="D5141" i="17"/>
  <c r="D5140" i="17"/>
  <c r="D5139" i="17"/>
  <c r="D5138" i="17"/>
  <c r="D5137" i="17"/>
  <c r="D5136" i="17"/>
  <c r="D5135" i="17"/>
  <c r="D5134" i="17"/>
  <c r="D5133" i="17"/>
  <c r="D5132" i="17"/>
  <c r="D5131" i="17"/>
  <c r="D5130" i="17"/>
  <c r="D5129" i="17"/>
  <c r="D5128" i="17"/>
  <c r="D5127" i="17"/>
  <c r="D5126" i="17"/>
  <c r="D5125" i="17"/>
  <c r="D5124" i="17"/>
  <c r="D5123" i="17"/>
  <c r="D5122" i="17"/>
  <c r="D5121" i="17"/>
  <c r="D5120" i="17"/>
  <c r="D5119" i="17"/>
  <c r="D5118" i="17"/>
  <c r="D5117" i="17"/>
  <c r="D5116" i="17"/>
  <c r="D5115" i="17"/>
  <c r="D5114" i="17"/>
  <c r="D5113" i="17"/>
  <c r="D5112" i="17"/>
  <c r="D5111" i="17"/>
  <c r="D5110" i="17"/>
  <c r="D5109" i="17"/>
  <c r="D5108" i="17"/>
  <c r="D5107" i="17"/>
  <c r="D5106" i="17"/>
  <c r="D5105" i="17"/>
  <c r="D5104" i="17"/>
  <c r="D5103" i="17"/>
  <c r="D5102" i="17"/>
  <c r="D5101" i="17"/>
  <c r="D5100" i="17"/>
  <c r="D5099" i="17"/>
  <c r="D5098" i="17"/>
  <c r="D5097" i="17"/>
  <c r="D5096" i="17"/>
  <c r="D5095" i="17"/>
  <c r="D5094" i="17"/>
  <c r="D5093" i="17"/>
  <c r="D5092" i="17"/>
  <c r="D5091" i="17"/>
  <c r="D5090" i="17"/>
  <c r="D5089" i="17"/>
  <c r="D5088" i="17"/>
  <c r="D5087" i="17"/>
  <c r="D5086" i="17"/>
  <c r="D5085" i="17"/>
  <c r="D5084" i="17"/>
  <c r="D5083" i="17"/>
  <c r="D5082" i="17"/>
  <c r="D5081" i="17"/>
  <c r="D5080" i="17"/>
  <c r="D5079" i="17"/>
  <c r="D5078" i="17"/>
  <c r="D5077" i="17"/>
  <c r="D5076" i="17"/>
  <c r="D5075" i="17"/>
  <c r="D5074" i="17"/>
  <c r="D5073" i="17"/>
  <c r="D5072" i="17"/>
  <c r="D5071" i="17"/>
  <c r="D5070" i="17"/>
  <c r="D5069" i="17"/>
  <c r="D5068" i="17"/>
  <c r="D5067" i="17"/>
  <c r="D5066" i="17"/>
  <c r="D5065" i="17"/>
  <c r="D5064" i="17"/>
  <c r="D5063" i="17"/>
  <c r="D5062" i="17"/>
  <c r="D5061" i="17"/>
  <c r="D5060" i="17"/>
  <c r="D5059" i="17"/>
  <c r="D5058" i="17"/>
  <c r="D5057" i="17"/>
  <c r="D5056" i="17"/>
  <c r="D5055" i="17"/>
  <c r="D5054" i="17"/>
  <c r="D5053" i="17"/>
  <c r="D5052" i="17"/>
  <c r="D5051" i="17"/>
  <c r="D5050" i="17"/>
  <c r="D5049" i="17"/>
  <c r="D5048" i="17"/>
  <c r="D5047" i="17"/>
  <c r="D5046" i="17"/>
  <c r="D5045" i="17"/>
  <c r="D5044" i="17"/>
  <c r="D5043" i="17"/>
  <c r="D5042" i="17"/>
  <c r="D5041" i="17"/>
  <c r="D5040" i="17"/>
  <c r="D5039" i="17"/>
  <c r="D5038" i="17"/>
  <c r="D5037" i="17"/>
  <c r="D5036" i="17"/>
  <c r="D5035" i="17"/>
  <c r="D5034" i="17"/>
  <c r="D5033" i="17"/>
  <c r="D5032" i="17"/>
  <c r="D5031" i="17"/>
  <c r="D5030" i="17"/>
  <c r="D5029" i="17"/>
  <c r="D5028" i="17"/>
  <c r="D5027" i="17"/>
  <c r="D5026" i="17"/>
  <c r="D5025" i="17"/>
  <c r="D5024" i="17"/>
  <c r="D5023" i="17"/>
  <c r="D5022" i="17"/>
  <c r="D5021" i="17"/>
  <c r="D5020" i="17"/>
  <c r="D5019" i="17"/>
  <c r="D5018" i="17"/>
  <c r="D5017" i="17"/>
  <c r="D5016" i="17"/>
  <c r="D5015" i="17"/>
  <c r="D5014" i="17"/>
  <c r="D5013" i="17"/>
  <c r="D5012" i="17"/>
  <c r="D5011" i="17"/>
  <c r="D5010" i="17"/>
  <c r="D5009" i="17"/>
  <c r="D5008" i="17"/>
  <c r="D5007" i="17"/>
  <c r="D5006" i="17"/>
  <c r="D5005" i="17"/>
  <c r="D5004" i="17"/>
  <c r="D5003" i="17"/>
  <c r="D5002" i="17"/>
  <c r="D5001" i="17"/>
  <c r="D5000" i="17"/>
  <c r="D4999" i="17"/>
  <c r="D4998" i="17"/>
  <c r="D4997" i="17"/>
  <c r="D4996" i="17"/>
  <c r="D4995" i="17"/>
  <c r="D4994" i="17"/>
  <c r="D4993" i="17"/>
  <c r="D4992" i="17"/>
  <c r="D4991" i="17"/>
  <c r="D4990" i="17"/>
  <c r="D4989" i="17"/>
  <c r="D4988" i="17"/>
  <c r="D4987" i="17"/>
  <c r="D4986" i="17"/>
  <c r="D4985" i="17"/>
  <c r="D4984" i="17"/>
  <c r="D4983" i="17"/>
  <c r="D4982" i="17"/>
  <c r="D4981" i="17"/>
  <c r="D4980" i="17"/>
  <c r="D4979" i="17"/>
  <c r="D4978" i="17"/>
  <c r="D4977" i="17"/>
  <c r="D4976" i="17"/>
  <c r="D4975" i="17"/>
  <c r="D4974" i="17"/>
  <c r="D4973" i="17"/>
  <c r="D4972" i="17"/>
  <c r="D4971" i="17"/>
  <c r="D4970" i="17"/>
  <c r="D4969" i="17"/>
  <c r="D4968" i="17"/>
  <c r="D4967" i="17"/>
  <c r="D4966" i="17"/>
  <c r="D4965" i="17"/>
  <c r="D4964" i="17"/>
  <c r="D4963" i="17"/>
  <c r="D4962" i="17"/>
  <c r="D4961" i="17"/>
  <c r="D4960" i="17"/>
  <c r="D4959" i="17"/>
  <c r="D4958" i="17"/>
  <c r="D4957" i="17"/>
  <c r="D4956" i="17"/>
  <c r="D4955" i="17"/>
  <c r="D4954" i="17"/>
  <c r="D4953" i="17"/>
  <c r="D4952" i="17"/>
  <c r="D4951" i="17"/>
  <c r="D4950" i="17"/>
  <c r="D4949" i="17"/>
  <c r="D4948" i="17"/>
  <c r="D4947" i="17"/>
  <c r="D4946" i="17"/>
  <c r="D4945" i="17"/>
  <c r="D4944" i="17"/>
  <c r="D4943" i="17"/>
  <c r="D4942" i="17"/>
  <c r="D4941" i="17"/>
  <c r="D4940" i="17"/>
  <c r="D4939" i="17"/>
  <c r="D4938" i="17"/>
  <c r="D4937" i="17"/>
  <c r="D4936" i="17"/>
  <c r="D4935" i="17"/>
  <c r="D4934" i="17"/>
  <c r="D4933" i="17"/>
  <c r="D4932" i="17"/>
  <c r="D4931" i="17"/>
  <c r="D4930" i="17"/>
  <c r="D4929" i="17"/>
  <c r="D4928" i="17"/>
  <c r="D4927" i="17"/>
  <c r="D4926" i="17"/>
  <c r="D4925" i="17"/>
  <c r="D4924" i="17"/>
  <c r="D4923" i="17"/>
  <c r="D4922" i="17"/>
  <c r="D4921" i="17"/>
  <c r="D4920" i="17"/>
  <c r="D4919" i="17"/>
  <c r="D4918" i="17"/>
  <c r="D4917" i="17"/>
  <c r="D4916" i="17"/>
  <c r="D4915" i="17"/>
  <c r="D4914" i="17"/>
  <c r="D4913" i="17"/>
  <c r="D4912" i="17"/>
  <c r="D4911" i="17"/>
  <c r="D4910" i="17"/>
  <c r="D4909" i="17"/>
  <c r="D4908" i="17"/>
  <c r="D4907" i="17"/>
  <c r="D4906" i="17"/>
  <c r="D4905" i="17"/>
  <c r="D4904" i="17"/>
  <c r="D4903" i="17"/>
  <c r="D4902" i="17"/>
  <c r="D4901" i="17"/>
  <c r="D4900" i="17"/>
  <c r="D4899" i="17"/>
  <c r="D4898" i="17"/>
  <c r="D4897" i="17"/>
  <c r="D4896" i="17"/>
  <c r="D4895" i="17"/>
  <c r="D4894" i="17"/>
  <c r="D4893" i="17"/>
  <c r="D4892" i="17"/>
  <c r="D4891" i="17"/>
  <c r="D4890" i="17"/>
  <c r="D4889" i="17"/>
  <c r="D4888" i="17"/>
  <c r="D4887" i="17"/>
  <c r="D4886" i="17"/>
  <c r="D4885" i="17"/>
  <c r="D4884" i="17"/>
  <c r="D4883" i="17"/>
  <c r="D4882" i="17"/>
  <c r="D4881" i="17"/>
  <c r="D4880" i="17"/>
  <c r="D4879" i="17"/>
  <c r="D4878" i="17"/>
  <c r="D4877" i="17"/>
  <c r="D4876" i="17"/>
  <c r="D4875" i="17"/>
  <c r="D4874" i="17"/>
  <c r="D4873" i="17"/>
  <c r="D4872" i="17"/>
  <c r="D4871" i="17"/>
  <c r="D4870" i="17"/>
  <c r="D4869" i="17"/>
  <c r="D4868" i="17"/>
  <c r="D4867" i="17"/>
  <c r="D4866" i="17"/>
  <c r="D4865" i="17"/>
  <c r="D4864" i="17"/>
  <c r="D4863" i="17"/>
  <c r="D4862" i="17"/>
  <c r="D4861" i="17"/>
  <c r="D4860" i="17"/>
  <c r="D4859" i="17"/>
  <c r="D4858" i="17"/>
  <c r="D4857" i="17"/>
  <c r="D4856" i="17"/>
  <c r="D4855" i="17"/>
  <c r="D4854" i="17"/>
  <c r="D4853" i="17"/>
  <c r="D4852" i="17"/>
  <c r="D4851" i="17"/>
  <c r="D4850" i="17"/>
  <c r="D4849" i="17"/>
  <c r="D4848" i="17"/>
  <c r="D4847" i="17"/>
  <c r="D4846" i="17"/>
  <c r="D4845" i="17"/>
  <c r="D4844" i="17"/>
  <c r="D4843" i="17"/>
  <c r="D4842" i="17"/>
  <c r="D4841" i="17"/>
  <c r="D4840" i="17"/>
  <c r="D4839" i="17"/>
  <c r="D4838" i="17"/>
  <c r="D4837" i="17"/>
  <c r="D4836" i="17"/>
  <c r="D4835" i="17"/>
  <c r="D4834" i="17"/>
  <c r="D4833" i="17"/>
  <c r="D4832" i="17"/>
  <c r="D4831" i="17"/>
  <c r="D4830" i="17"/>
  <c r="D4829" i="17"/>
  <c r="D4828" i="17"/>
  <c r="D4827" i="17"/>
  <c r="D4826" i="17"/>
  <c r="D4825" i="17"/>
  <c r="D4824" i="17"/>
  <c r="D4823" i="17"/>
  <c r="D4822" i="17"/>
  <c r="D4821" i="17"/>
  <c r="D4820" i="17"/>
  <c r="D4819" i="17"/>
  <c r="D4818" i="17"/>
  <c r="D4817" i="17"/>
  <c r="D4816" i="17"/>
  <c r="D4815" i="17"/>
  <c r="D4814" i="17"/>
  <c r="D4813" i="17"/>
  <c r="D4812" i="17"/>
  <c r="D4811" i="17"/>
  <c r="D4810" i="17"/>
  <c r="D4809" i="17"/>
  <c r="D4808" i="17"/>
  <c r="D4807" i="17"/>
  <c r="D4806" i="17"/>
  <c r="D4805" i="17"/>
  <c r="D4804" i="17"/>
  <c r="D4803" i="17"/>
  <c r="D4802" i="17"/>
  <c r="D4801" i="17"/>
  <c r="D4800" i="17"/>
  <c r="D4799" i="17"/>
  <c r="D4798" i="17"/>
  <c r="D4797" i="17"/>
  <c r="D4796" i="17"/>
  <c r="D4795" i="17"/>
  <c r="D4794" i="17"/>
  <c r="D4793" i="17"/>
  <c r="D4792" i="17"/>
  <c r="D4791" i="17"/>
  <c r="D4790" i="17"/>
  <c r="D4789" i="17"/>
  <c r="D4788" i="17"/>
  <c r="D4787" i="17"/>
  <c r="D4786" i="17"/>
  <c r="D4785" i="17"/>
  <c r="D4784" i="17"/>
  <c r="D4783" i="17"/>
  <c r="D4782" i="17"/>
  <c r="D4781" i="17"/>
  <c r="D4780" i="17"/>
  <c r="D4779" i="17"/>
  <c r="D4778" i="17"/>
  <c r="D4777" i="17"/>
  <c r="D4776" i="17"/>
  <c r="D4775" i="17"/>
  <c r="D4774" i="17"/>
  <c r="D4773" i="17"/>
  <c r="D4772" i="17"/>
  <c r="D4771" i="17"/>
  <c r="D4770" i="17"/>
  <c r="D4769" i="17"/>
  <c r="D4768" i="17"/>
  <c r="D4767" i="17"/>
  <c r="D4766" i="17"/>
  <c r="D4765" i="17"/>
  <c r="D4764" i="17"/>
  <c r="D4763" i="17"/>
  <c r="D4762" i="17"/>
  <c r="D4761" i="17"/>
  <c r="D4760" i="17"/>
  <c r="D4759" i="17"/>
  <c r="D4758" i="17"/>
  <c r="D4757" i="17"/>
  <c r="D4756" i="17"/>
  <c r="D4755" i="17"/>
  <c r="D4754" i="17"/>
  <c r="D4753" i="17"/>
  <c r="D4752" i="17"/>
  <c r="D4751" i="17"/>
  <c r="D4750" i="17"/>
  <c r="D4749" i="17"/>
  <c r="D4748" i="17"/>
  <c r="D4747" i="17"/>
  <c r="D4746" i="17"/>
  <c r="D4745" i="17"/>
  <c r="D4744" i="17"/>
  <c r="D4743" i="17"/>
  <c r="D4742" i="17"/>
  <c r="D4741" i="17"/>
  <c r="D4740" i="17"/>
  <c r="D4739" i="17"/>
  <c r="D4738" i="17"/>
  <c r="D4737" i="17"/>
  <c r="D4736" i="17"/>
  <c r="D4735" i="17"/>
  <c r="D4734" i="17"/>
  <c r="D4733" i="17"/>
  <c r="D4732" i="17"/>
  <c r="D4731" i="17"/>
  <c r="D4730" i="17"/>
  <c r="D4729" i="17"/>
  <c r="D4728" i="17"/>
  <c r="D4727" i="17"/>
  <c r="D4726" i="17"/>
  <c r="D4725" i="17"/>
  <c r="D4724" i="17"/>
  <c r="D4723" i="17"/>
  <c r="D4722" i="17"/>
  <c r="D4721" i="17"/>
  <c r="D4720" i="17"/>
  <c r="D4719" i="17"/>
  <c r="D4718" i="17"/>
  <c r="D4717" i="17"/>
  <c r="D4716" i="17"/>
  <c r="D4715" i="17"/>
  <c r="D4714" i="17"/>
  <c r="D4713" i="17"/>
  <c r="D4712" i="17"/>
  <c r="D4711" i="17"/>
  <c r="D4710" i="17"/>
  <c r="D4709" i="17"/>
  <c r="D4708" i="17"/>
  <c r="D4707" i="17"/>
  <c r="D4706" i="17"/>
  <c r="D4705" i="17"/>
  <c r="D4704" i="17"/>
  <c r="D4703" i="17"/>
  <c r="D4702" i="17"/>
  <c r="D4701" i="17"/>
  <c r="D4700" i="17"/>
  <c r="D4699" i="17"/>
  <c r="D4698" i="17"/>
  <c r="D4697" i="17"/>
  <c r="D4696" i="17"/>
  <c r="D4695" i="17"/>
  <c r="D4694" i="17"/>
  <c r="D4693" i="17"/>
  <c r="D4692" i="17"/>
  <c r="D4691" i="17"/>
  <c r="D4690" i="17"/>
  <c r="D4689" i="17"/>
  <c r="D4688" i="17"/>
  <c r="D4687" i="17"/>
  <c r="D4686" i="17"/>
  <c r="D4685" i="17"/>
  <c r="D4684" i="17"/>
  <c r="D4683" i="17"/>
  <c r="D4682" i="17"/>
  <c r="D4681" i="17"/>
  <c r="D4680" i="17"/>
  <c r="D4679" i="17"/>
  <c r="D4678" i="17"/>
  <c r="D4677" i="17"/>
  <c r="D4676" i="17"/>
  <c r="D4675" i="17"/>
  <c r="D4674" i="17"/>
  <c r="D4673" i="17"/>
  <c r="D4672" i="17"/>
  <c r="D4671" i="17"/>
  <c r="D4670" i="17"/>
  <c r="D4669" i="17"/>
  <c r="D4668" i="17"/>
  <c r="D4667" i="17"/>
  <c r="D4666" i="17"/>
  <c r="D4665" i="17"/>
  <c r="D4664" i="17"/>
  <c r="D4663" i="17"/>
  <c r="D4662" i="17"/>
  <c r="D4661" i="17"/>
  <c r="D4660" i="17"/>
  <c r="D4659" i="17"/>
  <c r="D4658" i="17"/>
  <c r="D4657" i="17"/>
  <c r="D4656" i="17"/>
  <c r="D4655" i="17"/>
  <c r="D4654" i="17"/>
  <c r="D4653" i="17"/>
  <c r="D4652" i="17"/>
  <c r="D4651" i="17"/>
  <c r="D4650" i="17"/>
  <c r="D4649" i="17"/>
  <c r="D4648" i="17"/>
  <c r="D4647" i="17"/>
  <c r="D4646" i="17"/>
  <c r="D4645" i="17"/>
  <c r="D4644" i="17"/>
  <c r="D4643" i="17"/>
  <c r="D4642" i="17"/>
  <c r="D4641" i="17"/>
  <c r="D4640" i="17"/>
  <c r="D4639" i="17"/>
  <c r="D4638" i="17"/>
  <c r="D4637" i="17"/>
  <c r="D4636" i="17"/>
  <c r="D4635" i="17"/>
  <c r="D4634" i="17"/>
  <c r="D4633" i="17"/>
  <c r="D4632" i="17"/>
  <c r="D4631" i="17"/>
  <c r="D4630" i="17"/>
  <c r="D4629" i="17"/>
  <c r="D4628" i="17"/>
  <c r="D4627" i="17"/>
  <c r="D4626" i="17"/>
  <c r="D4625" i="17"/>
  <c r="D4624" i="17"/>
  <c r="D4623" i="17"/>
  <c r="D4622" i="17"/>
  <c r="D4621" i="17"/>
  <c r="D4620" i="17"/>
  <c r="D4619" i="17"/>
  <c r="D4618" i="17"/>
  <c r="D4617" i="17"/>
  <c r="D4616" i="17"/>
  <c r="D4615" i="17"/>
  <c r="D4614" i="17"/>
  <c r="D4613" i="17"/>
  <c r="D4612" i="17"/>
  <c r="D4611" i="17"/>
  <c r="D4610" i="17"/>
  <c r="D4609" i="17"/>
  <c r="D4608" i="17"/>
  <c r="D4607" i="17"/>
  <c r="D4606" i="17"/>
  <c r="D4605" i="17"/>
  <c r="D4604" i="17"/>
  <c r="D4603" i="17"/>
  <c r="D4602" i="17"/>
  <c r="D4601" i="17"/>
  <c r="D4600" i="17"/>
  <c r="D4599" i="17"/>
  <c r="D4598" i="17"/>
  <c r="D4597" i="17"/>
  <c r="D4596" i="17"/>
  <c r="D4595" i="17"/>
  <c r="D4594" i="17"/>
  <c r="D4593" i="17"/>
  <c r="D4592" i="17"/>
  <c r="D4591" i="17"/>
  <c r="D4590" i="17"/>
  <c r="D4589" i="17"/>
  <c r="D4588" i="17"/>
  <c r="D4587" i="17"/>
  <c r="D4586" i="17"/>
  <c r="D4585" i="17"/>
  <c r="D4584" i="17"/>
  <c r="D4583" i="17"/>
  <c r="D4582" i="17"/>
  <c r="D4581" i="17"/>
  <c r="D4580" i="17"/>
  <c r="D4579" i="17"/>
  <c r="D4578" i="17"/>
  <c r="D4577" i="17"/>
  <c r="D4576" i="17"/>
  <c r="D4575" i="17"/>
  <c r="D4574" i="17"/>
  <c r="D4573" i="17"/>
  <c r="D4572" i="17"/>
  <c r="D4571" i="17"/>
  <c r="D4570" i="17"/>
  <c r="D4569" i="17"/>
  <c r="D4568" i="17"/>
  <c r="D4567" i="17"/>
  <c r="D4566" i="17"/>
  <c r="D4565" i="17"/>
  <c r="D4564" i="17"/>
  <c r="D4563" i="17"/>
  <c r="D4562" i="17"/>
  <c r="D4561" i="17"/>
  <c r="D4560" i="17"/>
  <c r="D4559" i="17"/>
  <c r="D4558" i="17"/>
  <c r="D4557" i="17"/>
  <c r="D4556" i="17"/>
  <c r="D4555" i="17"/>
  <c r="D4554" i="17"/>
  <c r="D4553" i="17"/>
  <c r="D4552" i="17"/>
  <c r="D4551" i="17"/>
  <c r="D4550" i="17"/>
  <c r="D4549" i="17"/>
  <c r="D4548" i="17"/>
  <c r="D4547" i="17"/>
  <c r="D4546" i="17"/>
  <c r="D4545" i="17"/>
  <c r="D4544" i="17"/>
  <c r="D4543" i="17"/>
  <c r="D4542" i="17"/>
  <c r="D4541" i="17"/>
  <c r="D4540" i="17"/>
  <c r="D4539" i="17"/>
  <c r="D4538" i="17"/>
  <c r="D4537" i="17"/>
  <c r="D4536" i="17"/>
  <c r="D4535" i="17"/>
  <c r="D4534" i="17"/>
  <c r="D4533" i="17"/>
  <c r="D4532" i="17"/>
  <c r="D4531" i="17"/>
  <c r="D4530" i="17"/>
  <c r="D4529" i="17"/>
  <c r="D4528" i="17"/>
  <c r="D4527" i="17"/>
  <c r="D4526" i="17"/>
  <c r="D4525" i="17"/>
  <c r="D4524" i="17"/>
  <c r="D4523" i="17"/>
  <c r="D4522" i="17"/>
  <c r="D4521" i="17"/>
  <c r="D4520" i="17"/>
  <c r="D4519" i="17"/>
  <c r="D4518" i="17"/>
  <c r="D4517" i="17"/>
  <c r="D4516" i="17"/>
  <c r="D4515" i="17"/>
  <c r="D4514" i="17"/>
  <c r="D4513" i="17"/>
  <c r="D4512" i="17"/>
  <c r="D4511" i="17"/>
  <c r="D4510" i="17"/>
  <c r="D4509" i="17"/>
  <c r="D4508" i="17"/>
  <c r="D4507" i="17"/>
  <c r="D4506" i="17"/>
  <c r="D4505" i="17"/>
  <c r="D4504" i="17"/>
  <c r="D4503" i="17"/>
  <c r="D4502" i="17"/>
  <c r="D4501" i="17"/>
  <c r="D4500" i="17"/>
  <c r="D4499" i="17"/>
  <c r="D4498" i="17"/>
  <c r="D4497" i="17"/>
  <c r="D4496" i="17"/>
  <c r="D4495" i="17"/>
  <c r="D4494" i="17"/>
  <c r="D4493" i="17"/>
  <c r="D4492" i="17"/>
  <c r="D4491" i="17"/>
  <c r="D4490" i="17"/>
  <c r="D4489" i="17"/>
  <c r="D4488" i="17"/>
  <c r="D4487" i="17"/>
  <c r="D4486" i="17"/>
  <c r="D4485" i="17"/>
  <c r="D4484" i="17"/>
  <c r="D4483" i="17"/>
  <c r="D4482" i="17"/>
  <c r="D4481" i="17"/>
  <c r="D4480" i="17"/>
  <c r="D4479" i="17"/>
  <c r="D4478" i="17"/>
  <c r="D4477" i="17"/>
  <c r="D4476" i="17"/>
  <c r="D4475" i="17"/>
  <c r="D4474" i="17"/>
  <c r="D4473" i="17"/>
  <c r="D4472" i="17"/>
  <c r="D4471" i="17"/>
  <c r="D4470" i="17"/>
  <c r="D4469" i="17"/>
  <c r="D4468" i="17"/>
  <c r="D4467" i="17"/>
  <c r="D4466" i="17"/>
  <c r="D4465" i="17"/>
  <c r="D4464" i="17"/>
  <c r="D4463" i="17"/>
  <c r="D4462" i="17"/>
  <c r="D4461" i="17"/>
  <c r="D4460" i="17"/>
  <c r="D4459" i="17"/>
  <c r="D4458" i="17"/>
  <c r="D4457" i="17"/>
  <c r="D4456" i="17"/>
  <c r="D4455" i="17"/>
  <c r="D4454" i="17"/>
  <c r="D4453" i="17"/>
  <c r="D4452" i="17"/>
  <c r="D4451" i="17"/>
  <c r="D4450" i="17"/>
  <c r="D4449" i="17"/>
  <c r="D4448" i="17"/>
  <c r="D4447" i="17"/>
  <c r="D4446" i="17"/>
  <c r="D4445" i="17"/>
  <c r="D4444" i="17"/>
  <c r="D4443" i="17"/>
  <c r="D4442" i="17"/>
  <c r="D4441" i="17"/>
  <c r="D4440" i="17"/>
  <c r="D4439" i="17"/>
  <c r="D4438" i="17"/>
  <c r="D4437" i="17"/>
  <c r="D4436" i="17"/>
  <c r="D4435" i="17"/>
  <c r="D4434" i="17"/>
  <c r="D4433" i="17"/>
  <c r="D4432" i="17"/>
  <c r="D4431" i="17"/>
  <c r="D4430" i="17"/>
  <c r="D4429" i="17"/>
  <c r="D4428" i="17"/>
  <c r="D4427" i="17"/>
  <c r="D4426" i="17"/>
  <c r="D4425" i="17"/>
  <c r="D4424" i="17"/>
  <c r="D4423" i="17"/>
  <c r="D4422" i="17"/>
  <c r="D4421" i="17"/>
  <c r="D4420" i="17"/>
  <c r="D4419" i="17"/>
  <c r="D4418" i="17"/>
  <c r="D4417" i="17"/>
  <c r="D4416" i="17"/>
  <c r="D4415" i="17"/>
  <c r="D4414" i="17"/>
  <c r="D4413" i="17"/>
  <c r="D4412" i="17"/>
  <c r="D4411" i="17"/>
  <c r="D4410" i="17"/>
  <c r="D4409" i="17"/>
  <c r="D4408" i="17"/>
  <c r="D4407" i="17"/>
  <c r="D4406" i="17"/>
  <c r="D4405" i="17"/>
  <c r="D4404" i="17"/>
  <c r="D4403" i="17"/>
  <c r="D4402" i="17"/>
  <c r="D4401" i="17"/>
  <c r="D4400" i="17"/>
  <c r="D4399" i="17"/>
  <c r="D4398" i="17"/>
  <c r="D4397" i="17"/>
  <c r="D4396" i="17"/>
  <c r="D4395" i="17"/>
  <c r="D4394" i="17"/>
  <c r="D4393" i="17"/>
  <c r="D4392" i="17"/>
  <c r="D4391" i="17"/>
  <c r="D4390" i="17"/>
  <c r="D4389" i="17"/>
  <c r="D4388" i="17"/>
  <c r="D4387" i="17"/>
  <c r="D4386" i="17"/>
  <c r="D4385" i="17"/>
  <c r="D4384" i="17"/>
  <c r="D4383" i="17"/>
  <c r="D4382" i="17"/>
  <c r="D4381" i="17"/>
  <c r="D4380" i="17"/>
  <c r="D4379" i="17"/>
  <c r="D4378" i="17"/>
  <c r="D4377" i="17"/>
  <c r="D4376" i="17"/>
  <c r="D4375" i="17"/>
  <c r="D4374" i="17"/>
  <c r="D4373" i="17"/>
  <c r="D4372" i="17"/>
  <c r="D4371" i="17"/>
  <c r="D4370" i="17"/>
  <c r="D4369" i="17"/>
  <c r="D4368" i="17"/>
  <c r="D4367" i="17"/>
  <c r="D4366" i="17"/>
  <c r="D4365" i="17"/>
  <c r="D4364" i="17"/>
  <c r="D4363" i="17"/>
  <c r="D4362" i="17"/>
  <c r="D4361" i="17"/>
  <c r="D4360" i="17"/>
  <c r="D4359" i="17"/>
  <c r="D4358" i="17"/>
  <c r="D4357" i="17"/>
  <c r="D4356" i="17"/>
  <c r="D4355" i="17"/>
  <c r="D4354" i="17"/>
  <c r="D4353" i="17"/>
  <c r="D4352" i="17"/>
  <c r="D4351" i="17"/>
  <c r="D4350" i="17"/>
  <c r="D4349" i="17"/>
  <c r="D4348" i="17"/>
  <c r="D4347" i="17"/>
  <c r="D4346" i="17"/>
  <c r="D4345" i="17"/>
  <c r="D4344" i="17"/>
  <c r="D4343" i="17"/>
  <c r="D4342" i="17"/>
  <c r="D4341" i="17"/>
  <c r="D4340" i="17"/>
  <c r="D4339" i="17"/>
  <c r="D4338" i="17"/>
  <c r="D4337" i="17"/>
  <c r="D4336" i="17"/>
  <c r="D4335" i="17"/>
  <c r="D4334" i="17"/>
  <c r="D4333" i="17"/>
  <c r="D4332" i="17"/>
  <c r="D4331" i="17"/>
  <c r="D4330" i="17"/>
  <c r="D4329" i="17"/>
  <c r="D4328" i="17"/>
  <c r="D4327" i="17"/>
  <c r="D4326" i="17"/>
  <c r="D4325" i="17"/>
  <c r="D4324" i="17"/>
  <c r="D4323" i="17"/>
  <c r="D4322" i="17"/>
  <c r="D4321" i="17"/>
  <c r="D4320" i="17"/>
  <c r="D4319" i="17"/>
  <c r="D4318" i="17"/>
  <c r="D4317" i="17"/>
  <c r="D4316" i="17"/>
  <c r="D4315" i="17"/>
  <c r="D4314" i="17"/>
  <c r="D4313" i="17"/>
  <c r="D4312" i="17"/>
  <c r="D4311" i="17"/>
  <c r="D4310" i="17"/>
  <c r="D4309" i="17"/>
  <c r="D4308" i="17"/>
  <c r="D4307" i="17"/>
  <c r="D4306" i="17"/>
  <c r="D4305" i="17"/>
  <c r="D4304" i="17"/>
  <c r="D4303" i="17"/>
  <c r="D4302" i="17"/>
  <c r="D4301" i="17"/>
  <c r="D4300" i="17"/>
  <c r="D4299" i="17"/>
  <c r="D4298" i="17"/>
  <c r="D4297" i="17"/>
  <c r="D4296" i="17"/>
  <c r="D4295" i="17"/>
  <c r="D4294" i="17"/>
  <c r="D4293" i="17"/>
  <c r="D4292" i="17"/>
  <c r="D4291" i="17"/>
  <c r="D4290" i="17"/>
  <c r="D4289" i="17"/>
  <c r="D4288" i="17"/>
  <c r="D4287" i="17"/>
  <c r="D4286" i="17"/>
  <c r="D4285" i="17"/>
  <c r="D4284" i="17"/>
  <c r="D4283" i="17"/>
  <c r="D4282" i="17"/>
  <c r="D4281" i="17"/>
  <c r="D4280" i="17"/>
  <c r="D4279" i="17"/>
  <c r="D4278" i="17"/>
  <c r="D4277" i="17"/>
  <c r="D4276" i="17"/>
  <c r="D4275" i="17"/>
  <c r="D4274" i="17"/>
  <c r="D4273" i="17"/>
  <c r="D4272" i="17"/>
  <c r="D4271" i="17"/>
  <c r="D4270" i="17"/>
  <c r="D4269" i="17"/>
  <c r="D4268" i="17"/>
  <c r="D4267" i="17"/>
  <c r="D4266" i="17"/>
  <c r="D4265" i="17"/>
  <c r="D4264" i="17"/>
  <c r="D4263" i="17"/>
  <c r="D4262" i="17"/>
  <c r="D4261" i="17"/>
  <c r="D4260" i="17"/>
  <c r="D4259" i="17"/>
  <c r="D4258" i="17"/>
  <c r="D4257" i="17"/>
  <c r="D4256" i="17"/>
  <c r="D4255" i="17"/>
  <c r="D4254" i="17"/>
  <c r="D4253" i="17"/>
  <c r="D4252" i="17"/>
  <c r="D4251" i="17"/>
  <c r="D4250" i="17"/>
  <c r="D4249" i="17"/>
  <c r="D4248" i="17"/>
  <c r="D4247" i="17"/>
  <c r="D4246" i="17"/>
  <c r="D4245" i="17"/>
  <c r="D4244" i="17"/>
  <c r="D4243" i="17"/>
  <c r="D4242" i="17"/>
  <c r="D4241" i="17"/>
  <c r="D4240" i="17"/>
  <c r="D4239" i="17"/>
  <c r="D4238" i="17"/>
  <c r="D4237" i="17"/>
  <c r="D4236" i="17"/>
  <c r="D4235" i="17"/>
  <c r="D4234" i="17"/>
  <c r="D4233" i="17"/>
  <c r="D4232" i="17"/>
  <c r="D4231" i="17"/>
  <c r="D4230" i="17"/>
  <c r="D4229" i="17"/>
  <c r="D4228" i="17"/>
  <c r="D4227" i="17"/>
  <c r="D4226" i="17"/>
  <c r="D4225" i="17"/>
  <c r="D4224" i="17"/>
  <c r="D4223" i="17"/>
  <c r="D4222" i="17"/>
  <c r="D4221" i="17"/>
  <c r="D4220" i="17"/>
  <c r="D4219" i="17"/>
  <c r="D4218" i="17"/>
  <c r="D4217" i="17"/>
  <c r="D4216" i="17"/>
  <c r="D4215" i="17"/>
  <c r="D4214" i="17"/>
  <c r="D4213" i="17"/>
  <c r="D4212" i="17"/>
  <c r="D4211" i="17"/>
  <c r="D4210" i="17"/>
  <c r="D4209" i="17"/>
  <c r="D4208" i="17"/>
  <c r="D4207" i="17"/>
  <c r="D4206" i="17"/>
  <c r="D4205" i="17"/>
  <c r="D4204" i="17"/>
  <c r="D4203" i="17"/>
  <c r="D4202" i="17"/>
  <c r="D4201" i="17"/>
  <c r="D4200" i="17"/>
  <c r="D4199" i="17"/>
  <c r="D4198" i="17"/>
  <c r="D4197" i="17"/>
  <c r="D4196" i="17"/>
  <c r="D4195" i="17"/>
  <c r="D4194" i="17"/>
  <c r="D4193" i="17"/>
  <c r="D4192" i="17"/>
  <c r="D4191" i="17"/>
  <c r="D4190" i="17"/>
  <c r="D4189" i="17"/>
  <c r="D4188" i="17"/>
  <c r="D4187" i="17"/>
  <c r="D4186" i="17"/>
  <c r="D4185" i="17"/>
  <c r="D4184" i="17"/>
  <c r="D4183" i="17"/>
  <c r="D4182" i="17"/>
  <c r="D4181" i="17"/>
  <c r="D4180" i="17"/>
  <c r="D4179" i="17"/>
  <c r="D4178" i="17"/>
  <c r="D4177" i="17"/>
  <c r="D4176" i="17"/>
  <c r="D4175" i="17"/>
  <c r="D4174" i="17"/>
  <c r="D4173" i="17"/>
  <c r="D4172" i="17"/>
  <c r="D4171" i="17"/>
  <c r="D4170" i="17"/>
  <c r="D4169" i="17"/>
  <c r="D4168" i="17"/>
  <c r="D4167" i="17"/>
  <c r="D4166" i="17"/>
  <c r="D4165" i="17"/>
  <c r="D4164" i="17"/>
  <c r="D4163" i="17"/>
  <c r="D4162" i="17"/>
  <c r="D4161" i="17"/>
  <c r="D4160" i="17"/>
  <c r="D4159" i="17"/>
  <c r="D4158" i="17"/>
  <c r="D4157" i="17"/>
  <c r="D4156" i="17"/>
  <c r="D4155" i="17"/>
  <c r="D4154" i="17"/>
  <c r="D4153" i="17"/>
  <c r="D4152" i="17"/>
  <c r="D4151" i="17"/>
  <c r="D4150" i="17"/>
  <c r="D4149" i="17"/>
  <c r="D4148" i="17"/>
  <c r="D4147" i="17"/>
  <c r="D4146" i="17"/>
  <c r="D4145" i="17"/>
  <c r="D4144" i="17"/>
  <c r="D4143" i="17"/>
  <c r="D4142" i="17"/>
  <c r="D4141" i="17"/>
  <c r="D4140" i="17"/>
  <c r="D4139" i="17"/>
  <c r="D4138" i="17"/>
  <c r="D4137" i="17"/>
  <c r="D4136" i="17"/>
  <c r="D4135" i="17"/>
  <c r="D4134" i="17"/>
  <c r="D4133" i="17"/>
  <c r="D4132" i="17"/>
  <c r="D4131" i="17"/>
  <c r="D4130" i="17"/>
  <c r="D4129" i="17"/>
  <c r="D4128" i="17"/>
  <c r="D4127" i="17"/>
  <c r="D4126" i="17"/>
  <c r="D4125" i="17"/>
  <c r="D4124" i="17"/>
  <c r="D4123" i="17"/>
  <c r="D4122" i="17"/>
  <c r="D4121" i="17"/>
  <c r="D4120" i="17"/>
  <c r="D4119" i="17"/>
  <c r="D4118" i="17"/>
  <c r="D4117" i="17"/>
  <c r="D4116" i="17"/>
  <c r="D4115" i="17"/>
  <c r="D4114" i="17"/>
  <c r="D4113" i="17"/>
  <c r="D4112" i="17"/>
  <c r="D4111" i="17"/>
  <c r="D4110" i="17"/>
  <c r="D4109" i="17"/>
  <c r="D4108" i="17"/>
  <c r="D4107" i="17"/>
  <c r="D4106" i="17"/>
  <c r="D4105" i="17"/>
  <c r="D4104" i="17"/>
  <c r="D4103" i="17"/>
  <c r="D4102" i="17"/>
  <c r="D4101" i="17"/>
  <c r="D4100" i="17"/>
  <c r="D4099" i="17"/>
  <c r="D4098" i="17"/>
  <c r="D4097" i="17"/>
  <c r="D4096" i="17"/>
  <c r="D4095" i="17"/>
  <c r="D4094" i="17"/>
  <c r="D4093" i="17"/>
  <c r="D4092" i="17"/>
  <c r="D4091" i="17"/>
  <c r="D4090" i="17"/>
  <c r="D4089" i="17"/>
  <c r="D4088" i="17"/>
  <c r="D4087" i="17"/>
  <c r="D4086" i="17"/>
  <c r="D4085" i="17"/>
  <c r="D4084" i="17"/>
  <c r="D4083" i="17"/>
  <c r="D4082" i="17"/>
  <c r="D4081" i="17"/>
  <c r="D4080" i="17"/>
  <c r="D4079" i="17"/>
  <c r="D4078" i="17"/>
  <c r="D4077" i="17"/>
  <c r="D4076" i="17"/>
  <c r="D4075" i="17"/>
  <c r="D4074" i="17"/>
  <c r="D4073" i="17"/>
  <c r="D4072" i="17"/>
  <c r="D4071" i="17"/>
  <c r="D4070" i="17"/>
  <c r="D4069" i="17"/>
  <c r="D4068" i="17"/>
  <c r="D4067" i="17"/>
  <c r="D4066" i="17"/>
  <c r="D4065" i="17"/>
  <c r="D4064" i="17"/>
  <c r="D4063" i="17"/>
  <c r="D4062" i="17"/>
  <c r="D4061" i="17"/>
  <c r="D4060" i="17"/>
  <c r="D4059" i="17"/>
  <c r="D4058" i="17"/>
  <c r="D4057" i="17"/>
  <c r="D4056" i="17"/>
  <c r="D4055" i="17"/>
  <c r="D4054" i="17"/>
  <c r="D4053" i="17"/>
  <c r="D4052" i="17"/>
  <c r="D4051" i="17"/>
  <c r="D4050" i="17"/>
  <c r="D4049" i="17"/>
  <c r="D4048" i="17"/>
  <c r="D4047" i="17"/>
  <c r="D4046" i="17"/>
  <c r="D4045" i="17"/>
  <c r="D4044" i="17"/>
  <c r="D4043" i="17"/>
  <c r="D4042" i="17"/>
  <c r="D4041" i="17"/>
  <c r="D4040" i="17"/>
  <c r="D4039" i="17"/>
  <c r="D4038" i="17"/>
  <c r="D4037" i="17"/>
  <c r="D4036" i="17"/>
  <c r="D4035" i="17"/>
  <c r="D4034" i="17"/>
  <c r="D4033" i="17"/>
  <c r="D4032" i="17"/>
  <c r="D4031" i="17"/>
  <c r="D4030" i="17"/>
  <c r="D4029" i="17"/>
  <c r="D4028" i="17"/>
  <c r="D4027" i="17"/>
  <c r="D4026" i="17"/>
  <c r="D4025" i="17"/>
  <c r="D4024" i="17"/>
  <c r="D4023" i="17"/>
  <c r="D4022" i="17"/>
  <c r="D4021" i="17"/>
  <c r="D4020" i="17"/>
  <c r="D4019" i="17"/>
  <c r="D4018" i="17"/>
  <c r="D4017" i="17"/>
  <c r="D4016" i="17"/>
  <c r="D4015" i="17"/>
  <c r="D4014" i="17"/>
  <c r="D4013" i="17"/>
  <c r="D4012" i="17"/>
  <c r="D4011" i="17"/>
  <c r="D4010" i="17"/>
  <c r="D4009" i="17"/>
  <c r="D4008" i="17"/>
  <c r="D4007" i="17"/>
  <c r="D4006" i="17"/>
  <c r="D4005" i="17"/>
  <c r="D4004" i="17"/>
  <c r="D4003" i="17"/>
  <c r="D4002" i="17"/>
  <c r="D4001" i="17"/>
  <c r="D4000" i="17"/>
  <c r="D3999" i="17"/>
  <c r="D3998" i="17"/>
  <c r="D3997" i="17"/>
  <c r="D3996" i="17"/>
  <c r="D3995" i="17"/>
  <c r="D3994" i="17"/>
  <c r="D3993" i="17"/>
  <c r="D3992" i="17"/>
  <c r="D3991" i="17"/>
  <c r="D3990" i="17"/>
  <c r="D3989" i="17"/>
  <c r="D3988" i="17"/>
  <c r="D3987" i="17"/>
  <c r="D3986" i="17"/>
  <c r="D3985" i="17"/>
  <c r="D3984" i="17"/>
  <c r="D3983" i="17"/>
  <c r="D3982" i="17"/>
  <c r="D3981" i="17"/>
  <c r="D3980" i="17"/>
  <c r="D3979" i="17"/>
  <c r="D3978" i="17"/>
  <c r="D3977" i="17"/>
  <c r="D3976" i="17"/>
  <c r="D3975" i="17"/>
  <c r="D3974" i="17"/>
  <c r="D3973" i="17"/>
  <c r="D3972" i="17"/>
  <c r="D3971" i="17"/>
  <c r="D3970" i="17"/>
  <c r="D3969" i="17"/>
  <c r="D3968" i="17"/>
  <c r="D3967" i="17"/>
  <c r="D3966" i="17"/>
  <c r="D3965" i="17"/>
  <c r="D3964" i="17"/>
  <c r="D3963" i="17"/>
  <c r="D3962" i="17"/>
  <c r="D3961" i="17"/>
  <c r="D3960" i="17"/>
  <c r="D3959" i="17"/>
  <c r="D3958" i="17"/>
  <c r="D3957" i="17"/>
  <c r="D3956" i="17"/>
  <c r="D3955" i="17"/>
  <c r="D3954" i="17"/>
  <c r="D3953" i="17"/>
  <c r="D3952" i="17"/>
  <c r="D3951" i="17"/>
  <c r="D3950" i="17"/>
  <c r="D3949" i="17"/>
  <c r="D3948" i="17"/>
  <c r="D3947" i="17"/>
  <c r="D3946" i="17"/>
  <c r="D3945" i="17"/>
  <c r="D3944" i="17"/>
  <c r="D3943" i="17"/>
  <c r="D3942" i="17"/>
  <c r="D3941" i="17"/>
  <c r="D3940" i="17"/>
  <c r="D3939" i="17"/>
  <c r="D3938" i="17"/>
  <c r="D3937" i="17"/>
  <c r="D3936" i="17"/>
  <c r="D3935" i="17"/>
  <c r="D3934" i="17"/>
  <c r="D3933" i="17"/>
  <c r="D3932" i="17"/>
  <c r="D3931" i="17"/>
  <c r="D3930" i="17"/>
  <c r="D3929" i="17"/>
  <c r="D3928" i="17"/>
  <c r="D3927" i="17"/>
  <c r="D3926" i="17"/>
  <c r="D3925" i="17"/>
  <c r="D3924" i="17"/>
  <c r="D3923" i="17"/>
  <c r="D3922" i="17"/>
  <c r="D3921" i="17"/>
  <c r="D3920" i="17"/>
  <c r="D3919" i="17"/>
  <c r="D3918" i="17"/>
  <c r="D3917" i="17"/>
  <c r="D3916" i="17"/>
  <c r="D3915" i="17"/>
  <c r="D3914" i="17"/>
  <c r="D3913" i="17"/>
  <c r="D3912" i="17"/>
  <c r="D3911" i="17"/>
  <c r="D3910" i="17"/>
  <c r="D3909" i="17"/>
  <c r="D3908" i="17"/>
  <c r="D3907" i="17"/>
  <c r="D3906" i="17"/>
  <c r="D3905" i="17"/>
  <c r="D3904" i="17"/>
  <c r="D3903" i="17"/>
  <c r="D3902" i="17"/>
  <c r="D3901" i="17"/>
  <c r="D3900" i="17"/>
  <c r="D3899" i="17"/>
  <c r="D3898" i="17"/>
  <c r="D3897" i="17"/>
  <c r="D3896" i="17"/>
  <c r="D3895" i="17"/>
  <c r="D3894" i="17"/>
  <c r="D3893" i="17"/>
  <c r="D3892" i="17"/>
  <c r="D3891" i="17"/>
  <c r="D3890" i="17"/>
  <c r="D3889" i="17"/>
  <c r="D3888" i="17"/>
  <c r="D3887" i="17"/>
  <c r="D3886" i="17"/>
  <c r="D3885" i="17"/>
  <c r="D3884" i="17"/>
  <c r="D3883" i="17"/>
  <c r="D3882" i="17"/>
  <c r="D3881" i="17"/>
  <c r="D3880" i="17"/>
  <c r="D3879" i="17"/>
  <c r="D3878" i="17"/>
  <c r="D3877" i="17"/>
  <c r="D3876" i="17"/>
  <c r="D3875" i="17"/>
  <c r="D3874" i="17"/>
  <c r="D3873" i="17"/>
  <c r="D3872" i="17"/>
  <c r="D3871" i="17"/>
  <c r="D3870" i="17"/>
  <c r="D3869" i="17"/>
  <c r="D3868" i="17"/>
  <c r="D3867" i="17"/>
  <c r="D3866" i="17"/>
  <c r="D3865" i="17"/>
  <c r="D3864" i="17"/>
  <c r="D3863" i="17"/>
  <c r="D3862" i="17"/>
  <c r="D3861" i="17"/>
  <c r="D3860" i="17"/>
  <c r="D3859" i="17"/>
  <c r="D3858" i="17"/>
  <c r="D3857" i="17"/>
  <c r="D3856" i="17"/>
  <c r="D3855" i="17"/>
  <c r="D3854" i="17"/>
  <c r="D3853" i="17"/>
  <c r="D3852" i="17"/>
  <c r="D3851" i="17"/>
  <c r="D3850" i="17"/>
  <c r="D3849" i="17"/>
  <c r="D3848" i="17"/>
  <c r="D3847" i="17"/>
  <c r="D3846" i="17"/>
  <c r="D3845" i="17"/>
  <c r="D3844" i="17"/>
  <c r="D3843" i="17"/>
  <c r="D3842" i="17"/>
  <c r="D3841" i="17"/>
  <c r="D3840" i="17"/>
  <c r="D3839" i="17"/>
  <c r="D3838" i="17"/>
  <c r="D3837" i="17"/>
  <c r="D3836" i="17"/>
  <c r="D3835" i="17"/>
  <c r="D3834" i="17"/>
  <c r="D3833" i="17"/>
  <c r="D3832" i="17"/>
  <c r="D3831" i="17"/>
  <c r="D3830" i="17"/>
  <c r="D3829" i="17"/>
  <c r="D3828" i="17"/>
  <c r="D3827" i="17"/>
  <c r="D3826" i="17"/>
  <c r="D3825" i="17"/>
  <c r="D3824" i="17"/>
  <c r="D3823" i="17"/>
  <c r="D3822" i="17"/>
  <c r="D3821" i="17"/>
  <c r="D3820" i="17"/>
  <c r="D3819" i="17"/>
  <c r="D3818" i="17"/>
  <c r="D3817" i="17"/>
  <c r="D3816" i="17"/>
  <c r="D3815" i="17"/>
  <c r="D3814" i="17"/>
  <c r="D3813" i="17"/>
  <c r="D3812" i="17"/>
  <c r="D3811" i="17"/>
  <c r="D3810" i="17"/>
  <c r="D3809" i="17"/>
  <c r="D3808" i="17"/>
  <c r="D3807" i="17"/>
  <c r="D3806" i="17"/>
  <c r="D3805" i="17"/>
  <c r="D3804" i="17"/>
  <c r="D3803" i="17"/>
  <c r="D3802" i="17"/>
  <c r="D3801" i="17"/>
  <c r="D3800" i="17"/>
  <c r="D3799" i="17"/>
  <c r="D3798" i="17"/>
  <c r="D3797" i="17"/>
  <c r="D3796" i="17"/>
  <c r="D3795" i="17"/>
  <c r="D3794" i="17"/>
  <c r="D3793" i="17"/>
  <c r="D3792" i="17"/>
  <c r="D3791" i="17"/>
  <c r="D3790" i="17"/>
  <c r="D3789" i="17"/>
  <c r="D3788" i="17"/>
  <c r="D3787" i="17"/>
  <c r="D3786" i="17"/>
  <c r="D3785" i="17"/>
  <c r="D3784" i="17"/>
  <c r="D3783" i="17"/>
  <c r="D3782" i="17"/>
  <c r="D3781" i="17"/>
  <c r="D3780" i="17"/>
  <c r="D3779" i="17"/>
  <c r="D3778" i="17"/>
  <c r="D3777" i="17"/>
  <c r="D3776" i="17"/>
  <c r="D3775" i="17"/>
  <c r="D3774" i="17"/>
  <c r="D3773" i="17"/>
  <c r="D3772" i="17"/>
  <c r="D3771" i="17"/>
  <c r="D3770" i="17"/>
  <c r="D3769" i="17"/>
  <c r="D3768" i="17"/>
  <c r="D3767" i="17"/>
  <c r="D3766" i="17"/>
  <c r="D3765" i="17"/>
  <c r="D3764" i="17"/>
  <c r="D3763" i="17"/>
  <c r="D3762" i="17"/>
  <c r="D3761" i="17"/>
  <c r="D3760" i="17"/>
  <c r="D3759" i="17"/>
  <c r="D3758" i="17"/>
  <c r="D3757" i="17"/>
  <c r="D3756" i="17"/>
  <c r="D3755" i="17"/>
  <c r="D3754" i="17"/>
  <c r="D3753" i="17"/>
  <c r="D3752" i="17"/>
  <c r="D3751" i="17"/>
  <c r="D3750" i="17"/>
  <c r="D3749" i="17"/>
  <c r="D3748" i="17"/>
  <c r="D3747" i="17"/>
  <c r="D3746" i="17"/>
  <c r="D3745" i="17"/>
  <c r="D3744" i="17"/>
  <c r="D3743" i="17"/>
  <c r="D3742" i="17"/>
  <c r="D3741" i="17"/>
  <c r="D3740" i="17"/>
  <c r="D3739" i="17"/>
  <c r="D3738" i="17"/>
  <c r="D3737" i="17"/>
  <c r="D3736" i="17"/>
  <c r="D3735" i="17"/>
  <c r="D3734" i="17"/>
  <c r="D3733" i="17"/>
  <c r="D3732" i="17"/>
  <c r="D3731" i="17"/>
  <c r="D3730" i="17"/>
  <c r="D3729" i="17"/>
  <c r="D3728" i="17"/>
  <c r="D3727" i="17"/>
  <c r="D3726" i="17"/>
  <c r="D3725" i="17"/>
  <c r="D3724" i="17"/>
  <c r="D3723" i="17"/>
  <c r="D3722" i="17"/>
  <c r="D3721" i="17"/>
  <c r="D3720" i="17"/>
  <c r="D3719" i="17"/>
  <c r="D3718" i="17"/>
  <c r="D3717" i="17"/>
  <c r="D3716" i="17"/>
  <c r="D3715" i="17"/>
  <c r="D3714" i="17"/>
  <c r="D3713" i="17"/>
  <c r="D3712" i="17"/>
  <c r="D3711" i="17"/>
  <c r="D3710" i="17"/>
  <c r="D3709" i="17"/>
  <c r="D3708" i="17"/>
  <c r="D3707" i="17"/>
  <c r="D3706" i="17"/>
  <c r="D3705" i="17"/>
  <c r="D3704" i="17"/>
  <c r="D3703" i="17"/>
  <c r="D3702" i="17"/>
  <c r="D3701" i="17"/>
  <c r="D3700" i="17"/>
  <c r="D3699" i="17"/>
  <c r="D3698" i="17"/>
  <c r="D3697" i="17"/>
  <c r="D3696" i="17"/>
  <c r="D3695" i="17"/>
  <c r="D3694" i="17"/>
  <c r="D3693" i="17"/>
  <c r="D3692" i="17"/>
  <c r="D3691" i="17"/>
  <c r="D3690" i="17"/>
  <c r="D3689" i="17"/>
  <c r="D3688" i="17"/>
  <c r="D3687" i="17"/>
  <c r="D3686" i="17"/>
  <c r="D3685" i="17"/>
  <c r="D3684" i="17"/>
  <c r="D3683" i="17"/>
  <c r="D3682" i="17"/>
  <c r="D3681" i="17"/>
  <c r="D3680" i="17"/>
  <c r="D3679" i="17"/>
  <c r="D3678" i="17"/>
  <c r="D3677" i="17"/>
  <c r="D3676" i="17"/>
  <c r="D3675" i="17"/>
  <c r="D3674" i="17"/>
  <c r="D3673" i="17"/>
  <c r="D3672" i="17"/>
  <c r="D3671" i="17"/>
  <c r="D3670" i="17"/>
  <c r="D3669" i="17"/>
  <c r="D3668" i="17"/>
  <c r="D3667" i="17"/>
  <c r="D3666" i="17"/>
  <c r="D3665" i="17"/>
  <c r="D3664" i="17"/>
  <c r="D3663" i="17"/>
  <c r="D3662" i="17"/>
  <c r="D3661" i="17"/>
  <c r="D3660" i="17"/>
  <c r="D3659" i="17"/>
  <c r="D3658" i="17"/>
  <c r="D3657" i="17"/>
  <c r="D3656" i="17"/>
  <c r="D3655" i="17"/>
  <c r="D3654" i="17"/>
  <c r="D3653" i="17"/>
  <c r="D3652" i="17"/>
  <c r="D3651" i="17"/>
  <c r="D3650" i="17"/>
  <c r="D3649" i="17"/>
  <c r="D3648" i="17"/>
  <c r="D3647" i="17"/>
  <c r="D3646" i="17"/>
  <c r="D3645" i="17"/>
  <c r="D3644" i="17"/>
  <c r="D3643" i="17"/>
  <c r="D3642" i="17"/>
  <c r="D3641" i="17"/>
  <c r="D3640" i="17"/>
  <c r="D3639" i="17"/>
  <c r="D3638" i="17"/>
  <c r="D3637" i="17"/>
  <c r="D3636" i="17"/>
  <c r="D3635" i="17"/>
  <c r="D3634" i="17"/>
  <c r="D3633" i="17"/>
  <c r="D3632" i="17"/>
  <c r="D3631" i="17"/>
  <c r="D3630" i="17"/>
  <c r="D3629" i="17"/>
  <c r="D3628" i="17"/>
  <c r="D3627" i="17"/>
  <c r="D3626" i="17"/>
  <c r="D3625" i="17"/>
  <c r="D3624" i="17"/>
  <c r="D3623" i="17"/>
  <c r="D3622" i="17"/>
  <c r="D3621" i="17"/>
  <c r="D3620" i="17"/>
  <c r="D3619" i="17"/>
  <c r="D3618" i="17"/>
  <c r="D3617" i="17"/>
  <c r="D3616" i="17"/>
  <c r="D3615" i="17"/>
  <c r="D3614" i="17"/>
  <c r="D3613" i="17"/>
  <c r="D3612" i="17"/>
  <c r="D3611" i="17"/>
  <c r="D3610" i="17"/>
  <c r="D3609" i="17"/>
  <c r="D3608" i="17"/>
  <c r="D3607" i="17"/>
  <c r="D3606" i="17"/>
  <c r="D3605" i="17"/>
  <c r="D3604" i="17"/>
  <c r="D3603" i="17"/>
  <c r="D3602" i="17"/>
  <c r="D3601" i="17"/>
  <c r="D3600" i="17"/>
  <c r="D3599" i="17"/>
  <c r="D3598" i="17"/>
  <c r="D3597" i="17"/>
  <c r="D3596" i="17"/>
  <c r="D3595" i="17"/>
  <c r="D3594" i="17"/>
  <c r="D3593" i="17"/>
  <c r="D3592" i="17"/>
  <c r="D3591" i="17"/>
  <c r="D3590" i="17"/>
  <c r="D3589" i="17"/>
  <c r="D3588" i="17"/>
  <c r="D3587" i="17"/>
  <c r="D3586" i="17"/>
  <c r="D3585" i="17"/>
  <c r="D3584" i="17"/>
  <c r="D3583" i="17"/>
  <c r="D3582" i="17"/>
  <c r="D3581" i="17"/>
  <c r="D3580" i="17"/>
  <c r="D3579" i="17"/>
  <c r="D3578" i="17"/>
  <c r="D3577" i="17"/>
  <c r="D3576" i="17"/>
  <c r="D3575" i="17"/>
  <c r="D3574" i="17"/>
  <c r="D3573" i="17"/>
  <c r="D3572" i="17"/>
  <c r="D3571" i="17"/>
  <c r="D3570" i="17"/>
  <c r="D3569" i="17"/>
  <c r="D3568" i="17"/>
  <c r="D3567" i="17"/>
  <c r="D3566" i="17"/>
  <c r="D3565" i="17"/>
  <c r="D3564" i="17"/>
  <c r="D3563" i="17"/>
  <c r="D3562" i="17"/>
  <c r="D3561" i="17"/>
  <c r="D3560" i="17"/>
  <c r="D3559" i="17"/>
  <c r="D3558" i="17"/>
  <c r="D3557" i="17"/>
  <c r="D3556" i="17"/>
  <c r="D3555" i="17"/>
  <c r="D3554" i="17"/>
  <c r="D3553" i="17"/>
  <c r="D3552" i="17"/>
  <c r="D3551" i="17"/>
  <c r="D3550" i="17"/>
  <c r="D3549" i="17"/>
  <c r="D3548" i="17"/>
  <c r="D3547" i="17"/>
  <c r="D3546" i="17"/>
  <c r="D3545" i="17"/>
  <c r="D3544" i="17"/>
  <c r="D3543" i="17"/>
  <c r="D3542" i="17"/>
  <c r="D3541" i="17"/>
  <c r="D3540" i="17"/>
  <c r="D3539" i="17"/>
  <c r="D3538" i="17"/>
  <c r="D3537" i="17"/>
  <c r="D3536" i="17"/>
  <c r="D3535" i="17"/>
  <c r="D3534" i="17"/>
  <c r="D3533" i="17"/>
  <c r="D3532" i="17"/>
  <c r="D3531" i="17"/>
  <c r="D3530" i="17"/>
  <c r="D3529" i="17"/>
  <c r="D3528" i="17"/>
  <c r="D3527" i="17"/>
  <c r="D3526" i="17"/>
  <c r="D3525" i="17"/>
  <c r="D3524" i="17"/>
  <c r="D3523" i="17"/>
  <c r="D3522" i="17"/>
  <c r="D3521" i="17"/>
  <c r="D3520" i="17"/>
  <c r="D3519" i="17"/>
  <c r="D3518" i="17"/>
  <c r="D3517" i="17"/>
  <c r="D3516" i="17"/>
  <c r="D3515" i="17"/>
  <c r="D3514" i="17"/>
  <c r="D3513" i="17"/>
  <c r="D3512" i="17"/>
  <c r="D3511" i="17"/>
  <c r="D3510" i="17"/>
  <c r="D3509" i="17"/>
  <c r="D3508" i="17"/>
  <c r="D3507" i="17"/>
  <c r="D3506" i="17"/>
  <c r="D3505" i="17"/>
  <c r="D3504" i="17"/>
  <c r="D3503" i="17"/>
  <c r="D3502" i="17"/>
  <c r="D3501" i="17"/>
  <c r="D3500" i="17"/>
  <c r="D3499" i="17"/>
  <c r="D3498" i="17"/>
  <c r="D3497" i="17"/>
  <c r="D3496" i="17"/>
  <c r="D3495" i="17"/>
  <c r="D3494" i="17"/>
  <c r="D3493" i="17"/>
  <c r="D3492" i="17"/>
  <c r="D3491" i="17"/>
  <c r="D3490" i="17"/>
  <c r="D3489" i="17"/>
  <c r="D3488" i="17"/>
  <c r="D3487" i="17"/>
  <c r="D3486" i="17"/>
  <c r="D3485" i="17"/>
  <c r="D3484" i="17"/>
  <c r="D3483" i="17"/>
  <c r="D3482" i="17"/>
  <c r="D3481" i="17"/>
  <c r="D3480" i="17"/>
  <c r="D3479" i="17"/>
  <c r="D3478" i="17"/>
  <c r="D3477" i="17"/>
  <c r="D3476" i="17"/>
  <c r="D3475" i="17"/>
  <c r="D3474" i="17"/>
  <c r="D3473" i="17"/>
  <c r="D3472" i="17"/>
  <c r="D3471" i="17"/>
  <c r="D3470" i="17"/>
  <c r="D3469" i="17"/>
  <c r="D3468" i="17"/>
  <c r="D3467" i="17"/>
  <c r="D3466" i="17"/>
  <c r="D3465" i="17"/>
  <c r="D3464" i="17"/>
  <c r="D3463" i="17"/>
  <c r="D3462" i="17"/>
  <c r="D3461" i="17"/>
  <c r="D3460" i="17"/>
  <c r="D3459" i="17"/>
  <c r="D3458" i="17"/>
  <c r="D3457" i="17"/>
  <c r="D3456" i="17"/>
  <c r="D3455" i="17"/>
  <c r="D3454" i="17"/>
  <c r="D3453" i="17"/>
  <c r="D3452" i="17"/>
  <c r="D3451" i="17"/>
  <c r="D3450" i="17"/>
  <c r="D3449" i="17"/>
  <c r="D3448" i="17"/>
  <c r="D3447" i="17"/>
  <c r="D3446" i="17"/>
  <c r="D3445" i="17"/>
  <c r="D3444" i="17"/>
  <c r="D3443" i="17"/>
  <c r="D3442" i="17"/>
  <c r="D3441" i="17"/>
  <c r="D3440" i="17"/>
  <c r="D3439" i="17"/>
  <c r="D3438" i="17"/>
  <c r="D3437" i="17"/>
  <c r="D3436" i="17"/>
  <c r="D3435" i="17"/>
  <c r="D3434" i="17"/>
  <c r="D3433" i="17"/>
  <c r="D3432" i="17"/>
  <c r="D3431" i="17"/>
  <c r="D3430" i="17"/>
  <c r="D3429" i="17"/>
  <c r="D3428" i="17"/>
  <c r="D3427" i="17"/>
  <c r="D3426" i="17"/>
  <c r="D3425" i="17"/>
  <c r="D3424" i="17"/>
  <c r="D3423" i="17"/>
  <c r="D3422" i="17"/>
  <c r="D3421" i="17"/>
  <c r="D3420" i="17"/>
  <c r="D3419" i="17"/>
  <c r="D3418" i="17"/>
  <c r="D3417" i="17"/>
  <c r="D3416" i="17"/>
  <c r="D3415" i="17"/>
  <c r="D3414" i="17"/>
  <c r="D3413" i="17"/>
  <c r="D3412" i="17"/>
  <c r="D3411" i="17"/>
  <c r="D3410" i="17"/>
  <c r="D3409" i="17"/>
  <c r="D3408" i="17"/>
  <c r="D3407" i="17"/>
  <c r="D3406" i="17"/>
  <c r="D3405" i="17"/>
  <c r="D3404" i="17"/>
  <c r="D3403" i="17"/>
  <c r="D3402" i="17"/>
  <c r="D3401" i="17"/>
  <c r="D3400" i="17"/>
  <c r="D3399" i="17"/>
  <c r="D3398" i="17"/>
  <c r="D3397" i="17"/>
  <c r="D3396" i="17"/>
  <c r="D3395" i="17"/>
  <c r="D3394" i="17"/>
  <c r="D3393" i="17"/>
  <c r="D3392" i="17"/>
  <c r="D3391" i="17"/>
  <c r="D3390" i="17"/>
  <c r="D3389" i="17"/>
  <c r="D3388" i="17"/>
  <c r="D3387" i="17"/>
  <c r="D3386" i="17"/>
  <c r="D3385" i="17"/>
  <c r="D3384" i="17"/>
  <c r="D3383" i="17"/>
  <c r="D3382" i="17"/>
  <c r="D3381" i="17"/>
  <c r="D3380" i="17"/>
  <c r="D3379" i="17"/>
  <c r="D3378" i="17"/>
  <c r="D3377" i="17"/>
  <c r="D3376" i="17"/>
  <c r="D3375" i="17"/>
  <c r="D3374" i="17"/>
  <c r="D3373" i="17"/>
  <c r="D3372" i="17"/>
  <c r="D3371" i="17"/>
  <c r="D3370" i="17"/>
  <c r="D3369" i="17"/>
  <c r="D3368" i="17"/>
  <c r="D3367" i="17"/>
  <c r="D3366" i="17"/>
  <c r="D3365" i="17"/>
  <c r="D3364" i="17"/>
  <c r="D3363" i="17"/>
  <c r="D3362" i="17"/>
  <c r="D3361" i="17"/>
  <c r="D3360" i="17"/>
  <c r="D3359" i="17"/>
  <c r="D3358" i="17"/>
  <c r="D3357" i="17"/>
  <c r="D3356" i="17"/>
  <c r="D3355" i="17"/>
  <c r="D3354" i="17"/>
  <c r="D3353" i="17"/>
  <c r="D3352" i="17"/>
  <c r="D3351" i="17"/>
  <c r="D3350" i="17"/>
  <c r="D3349" i="17"/>
  <c r="D3348" i="17"/>
  <c r="D3347" i="17"/>
  <c r="D3346" i="17"/>
  <c r="D3345" i="17"/>
  <c r="D3344" i="17"/>
  <c r="D3343" i="17"/>
  <c r="D3342" i="17"/>
  <c r="D3341" i="17"/>
  <c r="D3340" i="17"/>
  <c r="D3339" i="17"/>
  <c r="D3338" i="17"/>
  <c r="D3337" i="17"/>
  <c r="D3336" i="17"/>
  <c r="D3335" i="17"/>
  <c r="D3334" i="17"/>
  <c r="D3333" i="17"/>
  <c r="D3332" i="17"/>
  <c r="D3331" i="17"/>
  <c r="D3330" i="17"/>
  <c r="D3329" i="17"/>
  <c r="D3328" i="17"/>
  <c r="D3327" i="17"/>
  <c r="D3326" i="17"/>
  <c r="D3325" i="17"/>
  <c r="D3324" i="17"/>
  <c r="D3323" i="17"/>
  <c r="D3322" i="17"/>
  <c r="D3321" i="17"/>
  <c r="D3320" i="17"/>
  <c r="D3319" i="17"/>
  <c r="D3318" i="17"/>
  <c r="D3317" i="17"/>
  <c r="D3316" i="17"/>
  <c r="D3315" i="17"/>
  <c r="D3314" i="17"/>
  <c r="D3313" i="17"/>
  <c r="D3312" i="17"/>
  <c r="D3311" i="17"/>
  <c r="D3310" i="17"/>
  <c r="D3309" i="17"/>
  <c r="D3308" i="17"/>
  <c r="D3307" i="17"/>
  <c r="D3306" i="17"/>
  <c r="D3305" i="17"/>
  <c r="D3304" i="17"/>
  <c r="D3303" i="17"/>
  <c r="D3302" i="17"/>
  <c r="D3301" i="17"/>
  <c r="D3300" i="17"/>
  <c r="D3299" i="17"/>
  <c r="D3298" i="17"/>
  <c r="D3297" i="17"/>
  <c r="D3296" i="17"/>
  <c r="D3295" i="17"/>
  <c r="D3294" i="17"/>
  <c r="D3293" i="17"/>
  <c r="D3292" i="17"/>
  <c r="D3291" i="17"/>
  <c r="D3290" i="17"/>
  <c r="D3289" i="17"/>
  <c r="D3288" i="17"/>
  <c r="D3287" i="17"/>
  <c r="D3286" i="17"/>
  <c r="D3285" i="17"/>
  <c r="D3284" i="17"/>
  <c r="D3283" i="17"/>
  <c r="D3282" i="17"/>
  <c r="D3281" i="17"/>
  <c r="D3280" i="17"/>
  <c r="D3279" i="17"/>
  <c r="D3278" i="17"/>
  <c r="D3277" i="17"/>
  <c r="D3276" i="17"/>
  <c r="D3275" i="17"/>
  <c r="D3274" i="17"/>
  <c r="D3273" i="17"/>
  <c r="D3272" i="17"/>
  <c r="D3271" i="17"/>
  <c r="D3270" i="17"/>
  <c r="D3269" i="17"/>
  <c r="D3268" i="17"/>
  <c r="D3267" i="17"/>
  <c r="D3266" i="17"/>
  <c r="D3265" i="17"/>
  <c r="D3264" i="17"/>
  <c r="D3263" i="17"/>
  <c r="D3262" i="17"/>
  <c r="D3261" i="17"/>
  <c r="D3260" i="17"/>
  <c r="D3259" i="17"/>
  <c r="D3258" i="17"/>
  <c r="D3257" i="17"/>
  <c r="D3256" i="17"/>
  <c r="D3255" i="17"/>
  <c r="D3254" i="17"/>
  <c r="D3253" i="17"/>
  <c r="D3252" i="17"/>
  <c r="D3251" i="17"/>
  <c r="D3250" i="17"/>
  <c r="D3249" i="17"/>
  <c r="D3248" i="17"/>
  <c r="D3247" i="17"/>
  <c r="D3246" i="17"/>
  <c r="D3245" i="17"/>
  <c r="D3244" i="17"/>
  <c r="D3243" i="17"/>
  <c r="D3242" i="17"/>
  <c r="D3241" i="17"/>
  <c r="D3240" i="17"/>
  <c r="D3239" i="17"/>
  <c r="D3238" i="17"/>
  <c r="D3237" i="17"/>
  <c r="D3236" i="17"/>
  <c r="D3235" i="17"/>
  <c r="D3234" i="17"/>
  <c r="D3233" i="17"/>
  <c r="D3232" i="17"/>
  <c r="D3231" i="17"/>
  <c r="D3230" i="17"/>
  <c r="D3229" i="17"/>
  <c r="D3228" i="17"/>
  <c r="D3227" i="17"/>
  <c r="D3226" i="17"/>
  <c r="D3225" i="17"/>
  <c r="D3224" i="17"/>
  <c r="D3223" i="17"/>
  <c r="D3222" i="17"/>
  <c r="D3221" i="17"/>
  <c r="D3220" i="17"/>
  <c r="D3219" i="17"/>
  <c r="D3218" i="17"/>
  <c r="D3217" i="17"/>
  <c r="D3216" i="17"/>
  <c r="D3215" i="17"/>
  <c r="D3214" i="17"/>
  <c r="D3213" i="17"/>
  <c r="D3212" i="17"/>
  <c r="D3211" i="17"/>
  <c r="D3210" i="17"/>
  <c r="D3209" i="17"/>
  <c r="D3208" i="17"/>
  <c r="D3207" i="17"/>
  <c r="D3206" i="17"/>
  <c r="D3205" i="17"/>
  <c r="D3204" i="17"/>
  <c r="D3203" i="17"/>
  <c r="D3202" i="17"/>
  <c r="D3201" i="17"/>
  <c r="D3200" i="17"/>
  <c r="D3199" i="17"/>
  <c r="D3198" i="17"/>
  <c r="D3197" i="17"/>
  <c r="D3196" i="17"/>
  <c r="D3195" i="17"/>
  <c r="D3194" i="17"/>
  <c r="D3193" i="17"/>
  <c r="D3192" i="17"/>
  <c r="D3191" i="17"/>
  <c r="D3190" i="17"/>
  <c r="D3189" i="17"/>
  <c r="D3188" i="17"/>
  <c r="D3187" i="17"/>
  <c r="D3186" i="17"/>
  <c r="D3185" i="17"/>
  <c r="D3184" i="17"/>
  <c r="D3183" i="17"/>
  <c r="D3182" i="17"/>
  <c r="D3181" i="17"/>
  <c r="D3180" i="17"/>
  <c r="D3179" i="17"/>
  <c r="D3178" i="17"/>
  <c r="D3177" i="17"/>
  <c r="D3176" i="17"/>
  <c r="D3175" i="17"/>
  <c r="D3174" i="17"/>
  <c r="D3173" i="17"/>
  <c r="D3172" i="17"/>
  <c r="D3171" i="17"/>
  <c r="D3170" i="17"/>
  <c r="D3169" i="17"/>
  <c r="D3168" i="17"/>
  <c r="D3167" i="17"/>
  <c r="D3166" i="17"/>
  <c r="D3165" i="17"/>
  <c r="D3164" i="17"/>
  <c r="D3163" i="17"/>
  <c r="D3162" i="17"/>
  <c r="D3161" i="17"/>
  <c r="D3160" i="17"/>
  <c r="D3159" i="17"/>
  <c r="D3158" i="17"/>
  <c r="D3157" i="17"/>
  <c r="D3156" i="17"/>
  <c r="D3155" i="17"/>
  <c r="D3154" i="17"/>
  <c r="D3153" i="17"/>
  <c r="D3152" i="17"/>
  <c r="D3151" i="17"/>
  <c r="D3150" i="17"/>
  <c r="D3149" i="17"/>
  <c r="D3148" i="17"/>
  <c r="D3147" i="17"/>
  <c r="D3146" i="17"/>
  <c r="D3145" i="17"/>
  <c r="D3144" i="17"/>
  <c r="D3143" i="17"/>
  <c r="D3142" i="17"/>
  <c r="D3141" i="17"/>
  <c r="D3140" i="17"/>
  <c r="D3139" i="17"/>
  <c r="D3138" i="17"/>
  <c r="D3137" i="17"/>
  <c r="D3136" i="17"/>
  <c r="D3135" i="17"/>
  <c r="D3134" i="17"/>
  <c r="D3133" i="17"/>
  <c r="D3132" i="17"/>
  <c r="D3131" i="17"/>
  <c r="D3130" i="17"/>
  <c r="D3129" i="17"/>
  <c r="D3128" i="17"/>
  <c r="D3127" i="17"/>
  <c r="D3126" i="17"/>
  <c r="D3125" i="17"/>
  <c r="D3124" i="17"/>
  <c r="D3123" i="17"/>
  <c r="D3122" i="17"/>
  <c r="D3121" i="17"/>
  <c r="D3120" i="17"/>
  <c r="D3119" i="17"/>
  <c r="D3118" i="17"/>
  <c r="D3117" i="17"/>
  <c r="D3116" i="17"/>
  <c r="D3115" i="17"/>
  <c r="D3114" i="17"/>
  <c r="D3113" i="17"/>
  <c r="D3112" i="17"/>
  <c r="D3111" i="17"/>
  <c r="D3110" i="17"/>
  <c r="D3109" i="17"/>
  <c r="D3108" i="17"/>
  <c r="D3107" i="17"/>
  <c r="D3106" i="17"/>
  <c r="D3105" i="17"/>
  <c r="D3104" i="17"/>
  <c r="D3103" i="17"/>
  <c r="D3102" i="17"/>
  <c r="D3101" i="17"/>
  <c r="D3100" i="17"/>
  <c r="D3099" i="17"/>
  <c r="D3098" i="17"/>
  <c r="D3097" i="17"/>
  <c r="D3096" i="17"/>
  <c r="D3095" i="17"/>
  <c r="D3094" i="17"/>
  <c r="D3093" i="17"/>
  <c r="D3092" i="17"/>
  <c r="D3091" i="17"/>
  <c r="D3090" i="17"/>
  <c r="D3089" i="17"/>
  <c r="D3088" i="17"/>
  <c r="D3087" i="17"/>
  <c r="D3086" i="17"/>
  <c r="D3085" i="17"/>
  <c r="D3084" i="17"/>
  <c r="D3083" i="17"/>
  <c r="D3082" i="17"/>
  <c r="D3081" i="17"/>
  <c r="D3080" i="17"/>
  <c r="D3079" i="17"/>
  <c r="D3078" i="17"/>
  <c r="D3077" i="17"/>
  <c r="D3076" i="17"/>
  <c r="D3075" i="17"/>
  <c r="D3074" i="17"/>
  <c r="D3073" i="17"/>
  <c r="D3072" i="17"/>
  <c r="D3071" i="17"/>
  <c r="D3070" i="17"/>
  <c r="D3069" i="17"/>
  <c r="D3068" i="17"/>
  <c r="D3067" i="17"/>
  <c r="D3066" i="17"/>
  <c r="D3065" i="17"/>
  <c r="D3064" i="17"/>
  <c r="D3063" i="17"/>
  <c r="D3062" i="17"/>
  <c r="D3061" i="17"/>
  <c r="D3060" i="17"/>
  <c r="D3059" i="17"/>
  <c r="D3058" i="17"/>
  <c r="D3057" i="17"/>
  <c r="D3056" i="17"/>
  <c r="D3055" i="17"/>
  <c r="D3054" i="17"/>
  <c r="D3053" i="17"/>
  <c r="D3052" i="17"/>
  <c r="D3051" i="17"/>
  <c r="D3050" i="17"/>
  <c r="D3049" i="17"/>
  <c r="D3048" i="17"/>
  <c r="D3047" i="17"/>
  <c r="D3046" i="17"/>
  <c r="D3045" i="17"/>
  <c r="D3044" i="17"/>
  <c r="D3043" i="17"/>
  <c r="D3042" i="17"/>
  <c r="D3041" i="17"/>
  <c r="D3040" i="17"/>
  <c r="D3039" i="17"/>
  <c r="D3038" i="17"/>
  <c r="D3037" i="17"/>
  <c r="D3036" i="17"/>
  <c r="D3035" i="17"/>
  <c r="D3034" i="17"/>
  <c r="D3033" i="17"/>
  <c r="D3032" i="17"/>
  <c r="D3031" i="17"/>
  <c r="D3030" i="17"/>
  <c r="D3029" i="17"/>
  <c r="D3028" i="17"/>
  <c r="D3027" i="17"/>
  <c r="D3026" i="17"/>
  <c r="D3025" i="17"/>
  <c r="D3024" i="17"/>
  <c r="D3023" i="17"/>
  <c r="D3022" i="17"/>
  <c r="D3021" i="17"/>
  <c r="D3020" i="17"/>
  <c r="D3019" i="17"/>
  <c r="D3018" i="17"/>
  <c r="D3017" i="17"/>
  <c r="D3016" i="17"/>
  <c r="D3015" i="17"/>
  <c r="D3014" i="17"/>
  <c r="D3013" i="17"/>
  <c r="D3012" i="17"/>
  <c r="D3011" i="17"/>
  <c r="D3010" i="17"/>
  <c r="D3009" i="17"/>
  <c r="D3008" i="17"/>
  <c r="D3007" i="17"/>
  <c r="D3006" i="17"/>
  <c r="D3005" i="17"/>
  <c r="D3004" i="17"/>
  <c r="D3003" i="17"/>
  <c r="D3002" i="17"/>
  <c r="D3001" i="17"/>
  <c r="D3000" i="17"/>
  <c r="D2999" i="17"/>
  <c r="D2998" i="17"/>
  <c r="D2997" i="17"/>
  <c r="D2996" i="17"/>
  <c r="D2995" i="17"/>
  <c r="D2994" i="17"/>
  <c r="D2993" i="17"/>
  <c r="D2992" i="17"/>
  <c r="D2991" i="17"/>
  <c r="D2990" i="17"/>
  <c r="D2989" i="17"/>
  <c r="D2988" i="17"/>
  <c r="D2987" i="17"/>
  <c r="D2986" i="17"/>
  <c r="D2985" i="17"/>
  <c r="D2984" i="17"/>
  <c r="D2983" i="17"/>
  <c r="D2982" i="17"/>
  <c r="D2981" i="17"/>
  <c r="D2980" i="17"/>
  <c r="D2979" i="17"/>
  <c r="D2978" i="17"/>
  <c r="D2977" i="17"/>
  <c r="D2976" i="17"/>
  <c r="D2975" i="17"/>
  <c r="D2974" i="17"/>
  <c r="D2973" i="17"/>
  <c r="D2972" i="17"/>
  <c r="D2971" i="17"/>
  <c r="D2970" i="17"/>
  <c r="D2969" i="17"/>
  <c r="D2968" i="17"/>
  <c r="D2967" i="17"/>
  <c r="D2966" i="17"/>
  <c r="D2965" i="17"/>
  <c r="D2964" i="17"/>
  <c r="D2963" i="17"/>
  <c r="D2962" i="17"/>
  <c r="D2961" i="17"/>
  <c r="D2960" i="17"/>
  <c r="D2959" i="17"/>
  <c r="D2958" i="17"/>
  <c r="D2957" i="17"/>
  <c r="D2956" i="17"/>
  <c r="D2955" i="17"/>
  <c r="D2954" i="17"/>
  <c r="D2953" i="17"/>
  <c r="D2952" i="17"/>
  <c r="D2951" i="17"/>
  <c r="D2950" i="17"/>
  <c r="D2949" i="17"/>
  <c r="D2948" i="17"/>
  <c r="D2947" i="17"/>
  <c r="D2946" i="17"/>
  <c r="D2945" i="17"/>
  <c r="D2944" i="17"/>
  <c r="D2943" i="17"/>
  <c r="D2942" i="17"/>
  <c r="D2941" i="17"/>
  <c r="D2940" i="17"/>
  <c r="D2939" i="17"/>
  <c r="D2938" i="17"/>
  <c r="D2937" i="17"/>
  <c r="D2936" i="17"/>
  <c r="D2935" i="17"/>
  <c r="D2934" i="17"/>
  <c r="D2933" i="17"/>
  <c r="D2932" i="17"/>
  <c r="D2931" i="17"/>
  <c r="D2930" i="17"/>
  <c r="D2929" i="17"/>
  <c r="D2928" i="17"/>
  <c r="D2927" i="17"/>
  <c r="D2926" i="17"/>
  <c r="D2925" i="17"/>
  <c r="D2924" i="17"/>
  <c r="D2923" i="17"/>
  <c r="D2922" i="17"/>
  <c r="D2921" i="17"/>
  <c r="D2920" i="17"/>
  <c r="D2919" i="17"/>
  <c r="D2918" i="17"/>
  <c r="D2917" i="17"/>
  <c r="D2916" i="17"/>
  <c r="D2915" i="17"/>
  <c r="D2914" i="17"/>
  <c r="D2913" i="17"/>
  <c r="D2912" i="17"/>
  <c r="D2911" i="17"/>
  <c r="D2910" i="17"/>
  <c r="D2909" i="17"/>
  <c r="D2908" i="17"/>
  <c r="D2907" i="17"/>
  <c r="D2906" i="17"/>
  <c r="D2905" i="17"/>
  <c r="D2904" i="17"/>
  <c r="D2903" i="17"/>
  <c r="D2902" i="17"/>
  <c r="D2901" i="17"/>
  <c r="D2900" i="17"/>
  <c r="D2899" i="17"/>
  <c r="D2898" i="17"/>
  <c r="D2897" i="17"/>
  <c r="D2896" i="17"/>
  <c r="D2895" i="17"/>
  <c r="D2894" i="17"/>
  <c r="D2893" i="17"/>
  <c r="D2892" i="17"/>
  <c r="D2891" i="17"/>
  <c r="D2890" i="17"/>
  <c r="D2889" i="17"/>
  <c r="D2888" i="17"/>
  <c r="D2887" i="17"/>
  <c r="D2886" i="17"/>
  <c r="D2885" i="17"/>
  <c r="D2884" i="17"/>
  <c r="D2883" i="17"/>
  <c r="D2882" i="17"/>
  <c r="D2881" i="17"/>
  <c r="D2880" i="17"/>
  <c r="D2879" i="17"/>
  <c r="D2878" i="17"/>
  <c r="D2877" i="17"/>
  <c r="D2876" i="17"/>
  <c r="D2875" i="17"/>
  <c r="D2874" i="17"/>
  <c r="D2873" i="17"/>
  <c r="D2872" i="17"/>
  <c r="D2871" i="17"/>
  <c r="D2870" i="17"/>
  <c r="D2869" i="17"/>
  <c r="D2868" i="17"/>
  <c r="D2867" i="17"/>
  <c r="D2866" i="17"/>
  <c r="D2865" i="17"/>
  <c r="D2864" i="17"/>
  <c r="D2863" i="17"/>
  <c r="D2862" i="17"/>
  <c r="D2861" i="17"/>
  <c r="D2860" i="17"/>
  <c r="D2859" i="17"/>
  <c r="D2858" i="17"/>
  <c r="D2857" i="17"/>
  <c r="D2856" i="17"/>
  <c r="D2855" i="17"/>
  <c r="D2854" i="17"/>
  <c r="D2853" i="17"/>
  <c r="D2852" i="17"/>
  <c r="D2851" i="17"/>
  <c r="D2850" i="17"/>
  <c r="D2849" i="17"/>
  <c r="D2848" i="17"/>
  <c r="D2847" i="17"/>
  <c r="D2846" i="17"/>
  <c r="D2845" i="17"/>
  <c r="D2844" i="17"/>
  <c r="D2843" i="17"/>
  <c r="D2842" i="17"/>
  <c r="D2841" i="17"/>
  <c r="D2840" i="17"/>
  <c r="D2839" i="17"/>
  <c r="D2838" i="17"/>
  <c r="D2837" i="17"/>
  <c r="D2836" i="17"/>
  <c r="D2835" i="17"/>
  <c r="D2834" i="17"/>
  <c r="D2833" i="17"/>
  <c r="D2832" i="17"/>
  <c r="D2831" i="17"/>
  <c r="D2830" i="17"/>
  <c r="D2829" i="17"/>
  <c r="D2828" i="17"/>
  <c r="D2827" i="17"/>
  <c r="D2826" i="17"/>
  <c r="D2825" i="17"/>
  <c r="D2824" i="17"/>
  <c r="D2823" i="17"/>
  <c r="D2822" i="17"/>
  <c r="D2821" i="17"/>
  <c r="D2820" i="17"/>
  <c r="D2819" i="17"/>
  <c r="D2818" i="17"/>
  <c r="D2817" i="17"/>
  <c r="D2816" i="17"/>
  <c r="D2815" i="17"/>
  <c r="D2814" i="17"/>
  <c r="D2813" i="17"/>
  <c r="D2812" i="17"/>
  <c r="D2811" i="17"/>
  <c r="D2810" i="17"/>
  <c r="D2809" i="17"/>
  <c r="D2808" i="17"/>
  <c r="D2807" i="17"/>
  <c r="D2806" i="17"/>
  <c r="D2805" i="17"/>
  <c r="D2804" i="17"/>
  <c r="D2803" i="17"/>
  <c r="D2802" i="17"/>
  <c r="D2801" i="17"/>
  <c r="D2800" i="17"/>
  <c r="D2799" i="17"/>
  <c r="D2798" i="17"/>
  <c r="D2797" i="17"/>
  <c r="D2796" i="17"/>
  <c r="D2795" i="17"/>
  <c r="D2794" i="17"/>
  <c r="D2793" i="17"/>
  <c r="D2792" i="17"/>
  <c r="D2791" i="17"/>
  <c r="D2790" i="17"/>
  <c r="D2789" i="17"/>
  <c r="D2788" i="17"/>
  <c r="D2787" i="17"/>
  <c r="D2786" i="17"/>
  <c r="D2785" i="17"/>
  <c r="D2784" i="17"/>
  <c r="D2783" i="17"/>
  <c r="D2782" i="17"/>
  <c r="D2781" i="17"/>
  <c r="D2780" i="17"/>
  <c r="D2779" i="17"/>
  <c r="D2778" i="17"/>
  <c r="D2777" i="17"/>
  <c r="D2776" i="17"/>
  <c r="D2775" i="17"/>
  <c r="D2774" i="17"/>
  <c r="D2773" i="17"/>
  <c r="D2772" i="17"/>
  <c r="D2771" i="17"/>
  <c r="D2770" i="17"/>
  <c r="D2769" i="17"/>
  <c r="D2768" i="17"/>
  <c r="D2767" i="17"/>
  <c r="D2766" i="17"/>
  <c r="D2765" i="17"/>
  <c r="D2764" i="17"/>
  <c r="D2763" i="17"/>
  <c r="D2762" i="17"/>
  <c r="D2761" i="17"/>
  <c r="D2760" i="17"/>
  <c r="D2759" i="17"/>
  <c r="D2758" i="17"/>
  <c r="D2757" i="17"/>
  <c r="D2756" i="17"/>
  <c r="D2755" i="17"/>
  <c r="D2754" i="17"/>
  <c r="D2753" i="17"/>
  <c r="D2752" i="17"/>
  <c r="D2751" i="17"/>
  <c r="D2750" i="17"/>
  <c r="D2749" i="17"/>
  <c r="D2748" i="17"/>
  <c r="D2747" i="17"/>
  <c r="D2746" i="17"/>
  <c r="D2745" i="17"/>
  <c r="D2744" i="17"/>
  <c r="D2743" i="17"/>
  <c r="D2742" i="17"/>
  <c r="D2741" i="17"/>
  <c r="D2740" i="17"/>
  <c r="D2739" i="17"/>
  <c r="D2738" i="17"/>
  <c r="D2737" i="17"/>
  <c r="D2736" i="17"/>
  <c r="D2735" i="17"/>
  <c r="D2734" i="17"/>
  <c r="D2733" i="17"/>
  <c r="D2732" i="17"/>
  <c r="D2731" i="17"/>
  <c r="D2730" i="17"/>
  <c r="D2729" i="17"/>
  <c r="D2728" i="17"/>
  <c r="D2727" i="17"/>
  <c r="D2726" i="17"/>
  <c r="D2725" i="17"/>
  <c r="D2724" i="17"/>
  <c r="D2723" i="17"/>
  <c r="D2722" i="17"/>
  <c r="D2721" i="17"/>
  <c r="D2720" i="17"/>
  <c r="D2719" i="17"/>
  <c r="D2718" i="17"/>
  <c r="D2717" i="17"/>
  <c r="D2716" i="17"/>
  <c r="D2715" i="17"/>
  <c r="D2714" i="17"/>
  <c r="D2713" i="17"/>
  <c r="D2712" i="17"/>
  <c r="D2711" i="17"/>
  <c r="D2710" i="17"/>
  <c r="D2709" i="17"/>
  <c r="D2708" i="17"/>
  <c r="D2707" i="17"/>
  <c r="D2706" i="17"/>
  <c r="D2705" i="17"/>
  <c r="D2704" i="17"/>
  <c r="D2703" i="17"/>
  <c r="D2702" i="17"/>
  <c r="D2701" i="17"/>
  <c r="D2700" i="17"/>
  <c r="D2699" i="17"/>
  <c r="D2698" i="17"/>
  <c r="D2697" i="17"/>
  <c r="D2696" i="17"/>
  <c r="D2695" i="17"/>
  <c r="D2694" i="17"/>
  <c r="D2693" i="17"/>
  <c r="D2692" i="17"/>
  <c r="D2691" i="17"/>
  <c r="D2690" i="17"/>
  <c r="D2689" i="17"/>
  <c r="D2688" i="17"/>
  <c r="D2687" i="17"/>
  <c r="D2686" i="17"/>
  <c r="D2685" i="17"/>
  <c r="D2684" i="17"/>
  <c r="D2683" i="17"/>
  <c r="D2682" i="17"/>
  <c r="D2681" i="17"/>
  <c r="D2680" i="17"/>
  <c r="D2679" i="17"/>
  <c r="D2678" i="17"/>
  <c r="D2677" i="17"/>
  <c r="D2676" i="17"/>
  <c r="D2675" i="17"/>
  <c r="D2674" i="17"/>
  <c r="D2673" i="17"/>
  <c r="D2672" i="17"/>
  <c r="D2671" i="17"/>
  <c r="D2670" i="17"/>
  <c r="D2669" i="17"/>
  <c r="D2668" i="17"/>
  <c r="D2667" i="17"/>
  <c r="D2666" i="17"/>
  <c r="D2665" i="17"/>
  <c r="D2664" i="17"/>
  <c r="D2663" i="17"/>
  <c r="D2662" i="17"/>
  <c r="D2661" i="17"/>
  <c r="D2660" i="17"/>
  <c r="D2659" i="17"/>
  <c r="D2658" i="17"/>
  <c r="D2657" i="17"/>
  <c r="D2656" i="17"/>
  <c r="D2655" i="17"/>
  <c r="D2654" i="17"/>
  <c r="D2653" i="17"/>
  <c r="D2652" i="17"/>
  <c r="D2651" i="17"/>
  <c r="D2650" i="17"/>
  <c r="D2649" i="17"/>
  <c r="D2648" i="17"/>
  <c r="D2647" i="17"/>
  <c r="D2646" i="17"/>
  <c r="D2645" i="17"/>
  <c r="D2644" i="17"/>
  <c r="D2643" i="17"/>
  <c r="D2642" i="17"/>
  <c r="D2641" i="17"/>
  <c r="D2640" i="17"/>
  <c r="D2639" i="17"/>
  <c r="D2638" i="17"/>
  <c r="D2637" i="17"/>
  <c r="D2636" i="17"/>
  <c r="D2635" i="17"/>
  <c r="D2634" i="17"/>
  <c r="D2633" i="17"/>
  <c r="D2632" i="17"/>
  <c r="D2631" i="17"/>
  <c r="D2630" i="17"/>
  <c r="D2629" i="17"/>
  <c r="D2628" i="17"/>
  <c r="D2627" i="17"/>
  <c r="D2626" i="17"/>
  <c r="D2625" i="17"/>
  <c r="D2624" i="17"/>
  <c r="D2623" i="17"/>
  <c r="D2622" i="17"/>
  <c r="D2621" i="17"/>
  <c r="D2620" i="17"/>
  <c r="D2619" i="17"/>
  <c r="D2618" i="17"/>
  <c r="D2617" i="17"/>
  <c r="D2616" i="17"/>
  <c r="D2615" i="17"/>
  <c r="D2614" i="17"/>
  <c r="D2613" i="17"/>
  <c r="D2612" i="17"/>
  <c r="D2611" i="17"/>
  <c r="D2610" i="17"/>
  <c r="D2609" i="17"/>
  <c r="D2608" i="17"/>
  <c r="D2607" i="17"/>
  <c r="D2606" i="17"/>
  <c r="D2605" i="17"/>
  <c r="D2604" i="17"/>
  <c r="D2603" i="17"/>
  <c r="D2602" i="17"/>
  <c r="D2601" i="17"/>
  <c r="D2600" i="17"/>
  <c r="D2599" i="17"/>
  <c r="D2598" i="17"/>
  <c r="D2597" i="17"/>
  <c r="D2596" i="17"/>
  <c r="D2595" i="17"/>
  <c r="D2594" i="17"/>
  <c r="D2593" i="17"/>
  <c r="D2592" i="17"/>
  <c r="D2591" i="17"/>
  <c r="D2590" i="17"/>
  <c r="D2589" i="17"/>
  <c r="D2588" i="17"/>
  <c r="D2587" i="17"/>
  <c r="D2586" i="17"/>
  <c r="D2585" i="17"/>
  <c r="D2584" i="17"/>
  <c r="D2583" i="17"/>
  <c r="D2582" i="17"/>
  <c r="D2581" i="17"/>
  <c r="D2580" i="17"/>
  <c r="D2579" i="17"/>
  <c r="D2578" i="17"/>
  <c r="D2577" i="17"/>
  <c r="D2576" i="17"/>
  <c r="D2575" i="17"/>
  <c r="D2574" i="17"/>
  <c r="D2573" i="17"/>
  <c r="D2572" i="17"/>
  <c r="D2571" i="17"/>
  <c r="D2570" i="17"/>
  <c r="D2569" i="17"/>
  <c r="D2568" i="17"/>
  <c r="D2567" i="17"/>
  <c r="D2566" i="17"/>
  <c r="D2565" i="17"/>
  <c r="D2564" i="17"/>
  <c r="D2563" i="17"/>
  <c r="D2562" i="17"/>
  <c r="D2561" i="17"/>
  <c r="D2560" i="17"/>
  <c r="D2559" i="17"/>
  <c r="D2558" i="17"/>
  <c r="D2557" i="17"/>
  <c r="D2556" i="17"/>
  <c r="D2555" i="17"/>
  <c r="D2554" i="17"/>
  <c r="D2553" i="17"/>
  <c r="D2552" i="17"/>
  <c r="D2551" i="17"/>
  <c r="D2550" i="17"/>
  <c r="D2549" i="17"/>
  <c r="D2548" i="17"/>
  <c r="D2547" i="17"/>
  <c r="D2546" i="17"/>
  <c r="D2545" i="17"/>
  <c r="D2544" i="17"/>
  <c r="D2543" i="17"/>
  <c r="D2542" i="17"/>
  <c r="D2541" i="17"/>
  <c r="D2540" i="17"/>
  <c r="D2539" i="17"/>
  <c r="D2538" i="17"/>
  <c r="D2537" i="17"/>
  <c r="D2536" i="17"/>
  <c r="D2535" i="17"/>
  <c r="D2534" i="17"/>
  <c r="D2533" i="17"/>
  <c r="D2532" i="17"/>
  <c r="D2531" i="17"/>
  <c r="D2530" i="17"/>
  <c r="D2529" i="17"/>
  <c r="D2528" i="17"/>
  <c r="D2527" i="17"/>
  <c r="D2526" i="17"/>
  <c r="D2525" i="17"/>
  <c r="D2524" i="17"/>
  <c r="D2523" i="17"/>
  <c r="D2522" i="17"/>
  <c r="D2521" i="17"/>
  <c r="D2520" i="17"/>
  <c r="D2519" i="17"/>
  <c r="D2518" i="17"/>
  <c r="D2517" i="17"/>
  <c r="D2516" i="17"/>
  <c r="D2515" i="17"/>
  <c r="D2514" i="17"/>
  <c r="D2513" i="17"/>
  <c r="D2512" i="17"/>
  <c r="D2511" i="17"/>
  <c r="D2510" i="17"/>
  <c r="D2509" i="17"/>
  <c r="D2508" i="17"/>
  <c r="D2507" i="17"/>
  <c r="D2506" i="17"/>
  <c r="D2505" i="17"/>
  <c r="D2504" i="17"/>
  <c r="D2503" i="17"/>
  <c r="D2502" i="17"/>
  <c r="D2501" i="17"/>
  <c r="D2500" i="17"/>
  <c r="D2499" i="17"/>
  <c r="D2498" i="17"/>
  <c r="D2497" i="17"/>
  <c r="D2496" i="17"/>
  <c r="D2495" i="17"/>
  <c r="D2494" i="17"/>
  <c r="D2493" i="17"/>
  <c r="D2492" i="17"/>
  <c r="D2491" i="17"/>
  <c r="D2490" i="17"/>
  <c r="D2489" i="17"/>
  <c r="D2488" i="17"/>
  <c r="D2487" i="17"/>
  <c r="D2486" i="17"/>
  <c r="D2485" i="17"/>
  <c r="D2484" i="17"/>
  <c r="D2483" i="17"/>
  <c r="D2482" i="17"/>
  <c r="D2481" i="17"/>
  <c r="D2480" i="17"/>
  <c r="D2479" i="17"/>
  <c r="D2478" i="17"/>
  <c r="D2477" i="17"/>
  <c r="D2476" i="17"/>
  <c r="D2475" i="17"/>
  <c r="D2474" i="17"/>
  <c r="D2473" i="17"/>
  <c r="D2472" i="17"/>
  <c r="D2471" i="17"/>
  <c r="D2470" i="17"/>
  <c r="D2469" i="17"/>
  <c r="D2468" i="17"/>
  <c r="D2467" i="17"/>
  <c r="D2466" i="17"/>
  <c r="D2465" i="17"/>
  <c r="D2464" i="17"/>
  <c r="D2463" i="17"/>
  <c r="D2462" i="17"/>
  <c r="D2461" i="17"/>
  <c r="D2460" i="17"/>
  <c r="D2459" i="17"/>
  <c r="D2458" i="17"/>
  <c r="D2457" i="17"/>
  <c r="D2456" i="17"/>
  <c r="D2455" i="17"/>
  <c r="D2454" i="17"/>
  <c r="D2453" i="17"/>
  <c r="D2452" i="17"/>
  <c r="D2451" i="17"/>
  <c r="D2450" i="17"/>
  <c r="D2449" i="17"/>
  <c r="D2448" i="17"/>
  <c r="D2447" i="17"/>
  <c r="D2446" i="17"/>
  <c r="D2445" i="17"/>
  <c r="D2444" i="17"/>
  <c r="D2443" i="17"/>
  <c r="D2442" i="17"/>
  <c r="D2441" i="17"/>
  <c r="D2440" i="17"/>
  <c r="D2439" i="17"/>
  <c r="D2438" i="17"/>
  <c r="D2437" i="17"/>
  <c r="D2436" i="17"/>
  <c r="D2435" i="17"/>
  <c r="D2434" i="17"/>
  <c r="D2433" i="17"/>
  <c r="D2432" i="17"/>
  <c r="D2431" i="17"/>
  <c r="D2430" i="17"/>
  <c r="D2429" i="17"/>
  <c r="D2428" i="17"/>
  <c r="D2427" i="17"/>
  <c r="D2426" i="17"/>
  <c r="D2425" i="17"/>
  <c r="D2424" i="17"/>
  <c r="D2423" i="17"/>
  <c r="D2422" i="17"/>
  <c r="D2421" i="17"/>
  <c r="D2420" i="17"/>
  <c r="D2419" i="17"/>
  <c r="D2418" i="17"/>
  <c r="D2417" i="17"/>
  <c r="D2416" i="17"/>
  <c r="D2415" i="17"/>
  <c r="D2414" i="17"/>
  <c r="D2413" i="17"/>
  <c r="D2412" i="17"/>
  <c r="D2411" i="17"/>
  <c r="D2410" i="17"/>
  <c r="D2409" i="17"/>
  <c r="D2408" i="17"/>
  <c r="D2407" i="17"/>
  <c r="D2406" i="17"/>
  <c r="D2405" i="17"/>
  <c r="D2404" i="17"/>
  <c r="D2403" i="17"/>
  <c r="D2402" i="17"/>
  <c r="D2401" i="17"/>
  <c r="D2400" i="17"/>
  <c r="D2399" i="17"/>
  <c r="D2398" i="17"/>
  <c r="D2397" i="17"/>
  <c r="D2396" i="17"/>
  <c r="D2395" i="17"/>
  <c r="D2394" i="17"/>
  <c r="D2393" i="17"/>
  <c r="D2392" i="17"/>
  <c r="D2391" i="17"/>
  <c r="D2390" i="17"/>
  <c r="D2389" i="17"/>
  <c r="D2388" i="17"/>
  <c r="D2387" i="17"/>
  <c r="D2386" i="17"/>
  <c r="D2385" i="17"/>
  <c r="D2384" i="17"/>
  <c r="D2383" i="17"/>
  <c r="D2382" i="17"/>
  <c r="D2381" i="17"/>
  <c r="D2380" i="17"/>
  <c r="D2379" i="17"/>
  <c r="D2378" i="17"/>
  <c r="D2377" i="17"/>
  <c r="D2376" i="17"/>
  <c r="D2375" i="17"/>
  <c r="D2374" i="17"/>
  <c r="D2373" i="17"/>
  <c r="D2372" i="17"/>
  <c r="D2371" i="17"/>
  <c r="D2370" i="17"/>
  <c r="D2369" i="17"/>
  <c r="D2368" i="17"/>
  <c r="D2367" i="17"/>
  <c r="D2366" i="17"/>
  <c r="D2365" i="17"/>
  <c r="D2364" i="17"/>
  <c r="D2363" i="17"/>
  <c r="D2362" i="17"/>
  <c r="D2361" i="17"/>
  <c r="D2360" i="17"/>
  <c r="D2359" i="17"/>
  <c r="D2358" i="17"/>
  <c r="D2357" i="17"/>
  <c r="D2356" i="17"/>
  <c r="D2355" i="17"/>
  <c r="D2354" i="17"/>
  <c r="D2353" i="17"/>
  <c r="D2352" i="17"/>
  <c r="D2351" i="17"/>
  <c r="D2350" i="17"/>
  <c r="D2349" i="17"/>
  <c r="D2348" i="17"/>
  <c r="D2347" i="17"/>
  <c r="D2346" i="17"/>
  <c r="D2345" i="17"/>
  <c r="D2344" i="17"/>
  <c r="D2343" i="17"/>
  <c r="D2342" i="17"/>
  <c r="D2341" i="17"/>
  <c r="D2340" i="17"/>
  <c r="D2339" i="17"/>
  <c r="D2338" i="17"/>
  <c r="D2337" i="17"/>
  <c r="D2336" i="17"/>
  <c r="D2335" i="17"/>
  <c r="D2334" i="17"/>
  <c r="D2333" i="17"/>
  <c r="D2332" i="17"/>
  <c r="D2331" i="17"/>
  <c r="D2330" i="17"/>
  <c r="D2329" i="17"/>
  <c r="D2328" i="17"/>
  <c r="D2327" i="17"/>
  <c r="D2326" i="17"/>
  <c r="D2325" i="17"/>
  <c r="D2324" i="17"/>
  <c r="D2323" i="17"/>
  <c r="D2322" i="17"/>
  <c r="D2321" i="17"/>
  <c r="D2320" i="17"/>
  <c r="D2319" i="17"/>
  <c r="D2318" i="17"/>
  <c r="D2317" i="17"/>
  <c r="D2316" i="17"/>
  <c r="D2315" i="17"/>
  <c r="D2314" i="17"/>
  <c r="D2313" i="17"/>
  <c r="D2312" i="17"/>
  <c r="D2311" i="17"/>
  <c r="D2310" i="17"/>
  <c r="D2309" i="17"/>
  <c r="D2308" i="17"/>
  <c r="D2307" i="17"/>
  <c r="D2306" i="17"/>
  <c r="D2305" i="17"/>
  <c r="D2304" i="17"/>
  <c r="D2303" i="17"/>
  <c r="D2302" i="17"/>
  <c r="D2301" i="17"/>
  <c r="D2300" i="17"/>
  <c r="D2299" i="17"/>
  <c r="D2298" i="17"/>
  <c r="D2297" i="17"/>
  <c r="D2296" i="17"/>
  <c r="D2295" i="17"/>
  <c r="D2294" i="17"/>
  <c r="D2293" i="17"/>
  <c r="D2292" i="17"/>
  <c r="D2291" i="17"/>
  <c r="D2290" i="17"/>
  <c r="D2289" i="17"/>
  <c r="D2288" i="17"/>
  <c r="D2287" i="17"/>
  <c r="D2286" i="17"/>
  <c r="D2285" i="17"/>
  <c r="D2284" i="17"/>
  <c r="D2283" i="17"/>
  <c r="D2282" i="17"/>
  <c r="D2281" i="17"/>
  <c r="D2280" i="17"/>
  <c r="D2279" i="17"/>
  <c r="D2278" i="17"/>
  <c r="D2277" i="17"/>
  <c r="D2276" i="17"/>
  <c r="D2275" i="17"/>
  <c r="D2274" i="17"/>
  <c r="D2273" i="17"/>
  <c r="D2272" i="17"/>
  <c r="D2271" i="17"/>
  <c r="D2270" i="17"/>
  <c r="D2269" i="17"/>
  <c r="D2268" i="17"/>
  <c r="D2267" i="17"/>
  <c r="D2266" i="17"/>
  <c r="D2265" i="17"/>
  <c r="D2264" i="17"/>
  <c r="D2263" i="17"/>
  <c r="D2262" i="17"/>
  <c r="D2261" i="17"/>
  <c r="D2260" i="17"/>
  <c r="D2259" i="17"/>
  <c r="D2258" i="17"/>
  <c r="D2257" i="17"/>
  <c r="D2256" i="17"/>
  <c r="D2255" i="17"/>
  <c r="D2254" i="17"/>
  <c r="D2253" i="17"/>
  <c r="D2252" i="17"/>
  <c r="D2251" i="17"/>
  <c r="D2250" i="17"/>
  <c r="D2249" i="17"/>
  <c r="D2248" i="17"/>
  <c r="D2247" i="17"/>
  <c r="D2246" i="17"/>
  <c r="D2245" i="17"/>
  <c r="D2244" i="17"/>
  <c r="D2243" i="17"/>
  <c r="D2242" i="17"/>
  <c r="D2241" i="17"/>
  <c r="D2240" i="17"/>
  <c r="D2239" i="17"/>
  <c r="D2238" i="17"/>
  <c r="D2237" i="17"/>
  <c r="D2236" i="17"/>
  <c r="D2235" i="17"/>
  <c r="D2234" i="17"/>
  <c r="D2233" i="17"/>
  <c r="D2232" i="17"/>
  <c r="D2231" i="17"/>
  <c r="D2230" i="17"/>
  <c r="D2229" i="17"/>
  <c r="D2228" i="17"/>
  <c r="D2227" i="17"/>
  <c r="D2226" i="17"/>
  <c r="D2225" i="17"/>
  <c r="D2224" i="17"/>
  <c r="D2223" i="17"/>
  <c r="D2222" i="17"/>
  <c r="D2221" i="17"/>
  <c r="D2220" i="17"/>
  <c r="D2219" i="17"/>
  <c r="D2218" i="17"/>
  <c r="D2217" i="17"/>
  <c r="D2216" i="17"/>
  <c r="D2215" i="17"/>
  <c r="D2214" i="17"/>
  <c r="D2213" i="17"/>
  <c r="D2212" i="17"/>
  <c r="D2211" i="17"/>
  <c r="D2210" i="17"/>
  <c r="D2209" i="17"/>
  <c r="D2208" i="17"/>
  <c r="D2207" i="17"/>
  <c r="D2206" i="17"/>
  <c r="D2205" i="17"/>
  <c r="D2204" i="17"/>
  <c r="D2203" i="17"/>
  <c r="D2202" i="17"/>
  <c r="D2201" i="17"/>
  <c r="D2200" i="17"/>
  <c r="D2199" i="17"/>
  <c r="D2198" i="17"/>
  <c r="D2197" i="17"/>
  <c r="D2196" i="17"/>
  <c r="D2195" i="17"/>
  <c r="D2194" i="17"/>
  <c r="D2193" i="17"/>
  <c r="D2192" i="17"/>
  <c r="D2191" i="17"/>
  <c r="D2190" i="17"/>
  <c r="D2189" i="17"/>
  <c r="D2188" i="17"/>
  <c r="D2187" i="17"/>
  <c r="D2186" i="17"/>
  <c r="D2185" i="17"/>
  <c r="D2184" i="17"/>
  <c r="D2183" i="17"/>
  <c r="D2182" i="17"/>
  <c r="D2181" i="17"/>
  <c r="D2180" i="17"/>
  <c r="D2179" i="17"/>
  <c r="D2178" i="17"/>
  <c r="D2177" i="17"/>
  <c r="D2176" i="17"/>
  <c r="D2175" i="17"/>
  <c r="D2174" i="17"/>
  <c r="D2173" i="17"/>
  <c r="D2172" i="17"/>
  <c r="D2171" i="17"/>
  <c r="D2170" i="17"/>
  <c r="D2169" i="17"/>
  <c r="D2168" i="17"/>
  <c r="D2167" i="17"/>
  <c r="D2166" i="17"/>
  <c r="D2165" i="17"/>
  <c r="D2164" i="17"/>
  <c r="D2163" i="17"/>
  <c r="D2162" i="17"/>
  <c r="D2161" i="17"/>
  <c r="D2160" i="17"/>
  <c r="D2159" i="17"/>
  <c r="D2158" i="17"/>
  <c r="D2157" i="17"/>
  <c r="D2156" i="17"/>
  <c r="D2155" i="17"/>
  <c r="D2154" i="17"/>
  <c r="D2153" i="17"/>
  <c r="D2152" i="17"/>
  <c r="D2151" i="17"/>
  <c r="D2150" i="17"/>
  <c r="D2149" i="17"/>
  <c r="D2148" i="17"/>
  <c r="D2147" i="17"/>
  <c r="D2146" i="17"/>
  <c r="D2145" i="17"/>
  <c r="D2144" i="17"/>
  <c r="D2143" i="17"/>
  <c r="D2142" i="17"/>
  <c r="D2141" i="17"/>
  <c r="D2140" i="17"/>
  <c r="D2139" i="17"/>
  <c r="D2138" i="17"/>
  <c r="D2137" i="17"/>
  <c r="D2136" i="17"/>
  <c r="D2135" i="17"/>
  <c r="D2134" i="17"/>
  <c r="D2133" i="17"/>
  <c r="D2132" i="17"/>
  <c r="D2131" i="17"/>
  <c r="D2130" i="17"/>
  <c r="D2129" i="17"/>
  <c r="D2128" i="17"/>
  <c r="D2127" i="17"/>
  <c r="D2126" i="17"/>
  <c r="D2125" i="17"/>
  <c r="D2124" i="17"/>
  <c r="D2123" i="17"/>
  <c r="D2122" i="17"/>
  <c r="D2121" i="17"/>
  <c r="D2120" i="17"/>
  <c r="D2119" i="17"/>
  <c r="D2118" i="17"/>
  <c r="D2117" i="17"/>
  <c r="D2116" i="17"/>
  <c r="D2115" i="17"/>
  <c r="D2114" i="17"/>
  <c r="D2113" i="17"/>
  <c r="D2112" i="17"/>
  <c r="D2111" i="17"/>
  <c r="D2110" i="17"/>
  <c r="D2109" i="17"/>
  <c r="D2108" i="17"/>
  <c r="D2107" i="17"/>
  <c r="D2106" i="17"/>
  <c r="D2105" i="17"/>
  <c r="D2104" i="17"/>
  <c r="D2103" i="17"/>
  <c r="D2102" i="17"/>
  <c r="D2101" i="17"/>
  <c r="D2100" i="17"/>
  <c r="D2099" i="17"/>
  <c r="D2098" i="17"/>
  <c r="D2097" i="17"/>
  <c r="D2096" i="17"/>
  <c r="D2095" i="17"/>
  <c r="D2094" i="17"/>
  <c r="D2093" i="17"/>
  <c r="D2092" i="17"/>
  <c r="D2091" i="17"/>
  <c r="D2090" i="17"/>
  <c r="D2089" i="17"/>
  <c r="D2088" i="17"/>
  <c r="D2087" i="17"/>
  <c r="D2086" i="17"/>
  <c r="D2085" i="17"/>
  <c r="D2084" i="17"/>
  <c r="D2083" i="17"/>
  <c r="D2082" i="17"/>
  <c r="D2081" i="17"/>
  <c r="D2080" i="17"/>
  <c r="D2079" i="17"/>
  <c r="D2078" i="17"/>
  <c r="D2077" i="17"/>
  <c r="D2076" i="17"/>
  <c r="D2075" i="17"/>
  <c r="D2074" i="17"/>
  <c r="D2073" i="17"/>
  <c r="D2072" i="17"/>
  <c r="D2071" i="17"/>
  <c r="D2070" i="17"/>
  <c r="D2069" i="17"/>
  <c r="D2068" i="17"/>
  <c r="D2067" i="17"/>
  <c r="D2066" i="17"/>
  <c r="D2065" i="17"/>
  <c r="D2064" i="17"/>
  <c r="D2063" i="17"/>
  <c r="D2062" i="17"/>
  <c r="D2061" i="17"/>
  <c r="D2060" i="17"/>
  <c r="D2059" i="17"/>
  <c r="D2058" i="17"/>
  <c r="D2057" i="17"/>
  <c r="D2056" i="17"/>
  <c r="D2055" i="17"/>
  <c r="D2054" i="17"/>
  <c r="D2053" i="17"/>
  <c r="D2052" i="17"/>
  <c r="D2051" i="17"/>
  <c r="D2050" i="17"/>
  <c r="D2049" i="17"/>
  <c r="D2048" i="17"/>
  <c r="D2047" i="17"/>
  <c r="D2046" i="17"/>
  <c r="D2045" i="17"/>
  <c r="D2044" i="17"/>
  <c r="D2043" i="17"/>
  <c r="D2042" i="17"/>
  <c r="D2041" i="17"/>
  <c r="D2040" i="17"/>
  <c r="D2039" i="17"/>
  <c r="D2038" i="17"/>
  <c r="D2037" i="17"/>
  <c r="D2036" i="17"/>
  <c r="D2035" i="17"/>
  <c r="D2034" i="17"/>
  <c r="D2033" i="17"/>
  <c r="D2032" i="17"/>
  <c r="D2031" i="17"/>
  <c r="D2030" i="17"/>
  <c r="D2029" i="17"/>
  <c r="D2028" i="17"/>
  <c r="D2027" i="17"/>
  <c r="D2026" i="17"/>
  <c r="D2025" i="17"/>
  <c r="D2024" i="17"/>
  <c r="D2023" i="17"/>
  <c r="D2022" i="17"/>
  <c r="D2021" i="17"/>
  <c r="D2020" i="17"/>
  <c r="D2019" i="17"/>
  <c r="D2018" i="17"/>
  <c r="D2017" i="17"/>
  <c r="D2016" i="17"/>
  <c r="D2015" i="17"/>
  <c r="D2014" i="17"/>
  <c r="D2013" i="17"/>
  <c r="D2012" i="17"/>
  <c r="D2011" i="17"/>
  <c r="D2010" i="17"/>
  <c r="D2009" i="17"/>
  <c r="D2008" i="17"/>
  <c r="D2007" i="17"/>
  <c r="D2006" i="17"/>
  <c r="D2005" i="17"/>
  <c r="D2004" i="17"/>
  <c r="D2003" i="17"/>
  <c r="D2002" i="17"/>
  <c r="D2001" i="17"/>
  <c r="D2000" i="17"/>
  <c r="D1999" i="17"/>
  <c r="D1998" i="17"/>
  <c r="D1997" i="17"/>
  <c r="D1996" i="17"/>
  <c r="D1995" i="17"/>
  <c r="D1994" i="17"/>
  <c r="D1993" i="17"/>
  <c r="D1992" i="17"/>
  <c r="D1991" i="17"/>
  <c r="D1990" i="17"/>
  <c r="D1989" i="17"/>
  <c r="D1988" i="17"/>
  <c r="D1987" i="17"/>
  <c r="D1986" i="17"/>
  <c r="D1985" i="17"/>
  <c r="D1984" i="17"/>
  <c r="D1983" i="17"/>
  <c r="D1982" i="17"/>
  <c r="D1981" i="17"/>
  <c r="D1980" i="17"/>
  <c r="D1979" i="17"/>
  <c r="D1978" i="17"/>
  <c r="D1977" i="17"/>
  <c r="D1976" i="17"/>
  <c r="D1975" i="17"/>
  <c r="D1974" i="17"/>
  <c r="D1973" i="17"/>
  <c r="D1972" i="17"/>
  <c r="D1971" i="17"/>
  <c r="D1970" i="17"/>
  <c r="D1969" i="17"/>
  <c r="D1968" i="17"/>
  <c r="D1967" i="17"/>
  <c r="D1966" i="17"/>
  <c r="D1965" i="17"/>
  <c r="D1964" i="17"/>
  <c r="D1963" i="17"/>
  <c r="D1962" i="17"/>
  <c r="D1961" i="17"/>
  <c r="D1960" i="17"/>
  <c r="D1959" i="17"/>
  <c r="D1958" i="17"/>
  <c r="D1957" i="17"/>
  <c r="D1956" i="17"/>
  <c r="D1955" i="17"/>
  <c r="D1954" i="17"/>
  <c r="D1953" i="17"/>
  <c r="D1952" i="17"/>
  <c r="D1951" i="17"/>
  <c r="D1950" i="17"/>
  <c r="D1949" i="17"/>
  <c r="D1948" i="17"/>
  <c r="D1947" i="17"/>
  <c r="D1946" i="17"/>
  <c r="D1945" i="17"/>
  <c r="D1944" i="17"/>
  <c r="D1943" i="17"/>
  <c r="D1942" i="17"/>
  <c r="D1941" i="17"/>
  <c r="D1940" i="17"/>
  <c r="D1939" i="17"/>
  <c r="D1938" i="17"/>
  <c r="D1937" i="17"/>
  <c r="D1936" i="17"/>
  <c r="D1935" i="17"/>
  <c r="D1934" i="17"/>
  <c r="D1933" i="17"/>
  <c r="D1932" i="17"/>
  <c r="D1931" i="17"/>
  <c r="D1930" i="17"/>
  <c r="D1929" i="17"/>
  <c r="D1928" i="17"/>
  <c r="D1927" i="17"/>
  <c r="D1926" i="17"/>
  <c r="D1925" i="17"/>
  <c r="D1924" i="17"/>
  <c r="D1923" i="17"/>
  <c r="D1922" i="17"/>
  <c r="D1921" i="17"/>
  <c r="D1920" i="17"/>
  <c r="D1919" i="17"/>
  <c r="D1918" i="17"/>
  <c r="D1917" i="17"/>
  <c r="D1916" i="17"/>
  <c r="D1915" i="17"/>
  <c r="D1914" i="17"/>
  <c r="D1913" i="17"/>
  <c r="D1912" i="17"/>
  <c r="D1911" i="17"/>
  <c r="D1910" i="17"/>
  <c r="D1909" i="17"/>
  <c r="D1908" i="17"/>
  <c r="D1907" i="17"/>
  <c r="D1906" i="17"/>
  <c r="D1905" i="17"/>
  <c r="D1904" i="17"/>
  <c r="D1903" i="17"/>
  <c r="D1902" i="17"/>
  <c r="D1901" i="17"/>
  <c r="D1900" i="17"/>
  <c r="D1899" i="17"/>
  <c r="D1898" i="17"/>
  <c r="D1897" i="17"/>
  <c r="D1896" i="17"/>
  <c r="D1895" i="17"/>
  <c r="D1894" i="17"/>
  <c r="D1893" i="17"/>
  <c r="D1892" i="17"/>
  <c r="D1891" i="17"/>
  <c r="D1890" i="17"/>
  <c r="D1889" i="17"/>
  <c r="D1888" i="17"/>
  <c r="D1887" i="17"/>
  <c r="D1886" i="17"/>
  <c r="D1885" i="17"/>
  <c r="D1884" i="17"/>
  <c r="D1883" i="17"/>
  <c r="D1882" i="17"/>
  <c r="D1881" i="17"/>
  <c r="D1880" i="17"/>
  <c r="D1879" i="17"/>
  <c r="D1878" i="17"/>
  <c r="D1877" i="17"/>
  <c r="D1876" i="17"/>
  <c r="D1875" i="17"/>
  <c r="D1874" i="17"/>
  <c r="D1873" i="17"/>
  <c r="D1872" i="17"/>
  <c r="D1871" i="17"/>
  <c r="D1870" i="17"/>
  <c r="D1869" i="17"/>
  <c r="D1868" i="17"/>
  <c r="D1867" i="17"/>
  <c r="D1866" i="17"/>
  <c r="D1865" i="17"/>
  <c r="D1864" i="17"/>
  <c r="D1863" i="17"/>
  <c r="D1862" i="17"/>
  <c r="D1861" i="17"/>
  <c r="D1860" i="17"/>
  <c r="D1859" i="17"/>
  <c r="D1858" i="17"/>
  <c r="D1857" i="17"/>
  <c r="D1856" i="17"/>
  <c r="D1855" i="17"/>
  <c r="D1854" i="17"/>
  <c r="D1853" i="17"/>
  <c r="D1852" i="17"/>
  <c r="D1851" i="17"/>
  <c r="D1850" i="17"/>
  <c r="D1849" i="17"/>
  <c r="D1848" i="17"/>
  <c r="D1847" i="17"/>
  <c r="D1846" i="17"/>
  <c r="D1845" i="17"/>
  <c r="D1844" i="17"/>
  <c r="D1843" i="17"/>
  <c r="D1842" i="17"/>
  <c r="D1841" i="17"/>
  <c r="D1840" i="17"/>
  <c r="D1839" i="17"/>
  <c r="D1838" i="17"/>
  <c r="D1837" i="17"/>
  <c r="D1836" i="17"/>
  <c r="D1835" i="17"/>
  <c r="D1834" i="17"/>
  <c r="D1833" i="17"/>
  <c r="D1832" i="17"/>
  <c r="D1831" i="17"/>
  <c r="D1830" i="17"/>
  <c r="D1829" i="17"/>
  <c r="D1828" i="17"/>
  <c r="D1827" i="17"/>
  <c r="D1826" i="17"/>
  <c r="D1825" i="17"/>
  <c r="D1824" i="17"/>
  <c r="D1823" i="17"/>
  <c r="D1822" i="17"/>
  <c r="D1821" i="17"/>
  <c r="D1820" i="17"/>
  <c r="D1819" i="17"/>
  <c r="D1818" i="17"/>
  <c r="D1817" i="17"/>
  <c r="D1816" i="17"/>
  <c r="D1815" i="17"/>
  <c r="D1814" i="17"/>
  <c r="D1813" i="17"/>
  <c r="D1812" i="17"/>
  <c r="D1811" i="17"/>
  <c r="D1810" i="17"/>
  <c r="D1809" i="17"/>
  <c r="D1808" i="17"/>
  <c r="D1807" i="17"/>
  <c r="D1806" i="17"/>
  <c r="D1805" i="17"/>
  <c r="D1804" i="17"/>
  <c r="D1803" i="17"/>
  <c r="D1802" i="17"/>
  <c r="D1801" i="17"/>
  <c r="D1800" i="17"/>
  <c r="D1799" i="17"/>
  <c r="D1798" i="17"/>
  <c r="D1797" i="17"/>
  <c r="D1796" i="17"/>
  <c r="D1795" i="17"/>
  <c r="D1794" i="17"/>
  <c r="D1793" i="17"/>
  <c r="D1792" i="17"/>
  <c r="D1791" i="17"/>
  <c r="D1790" i="17"/>
  <c r="D1789" i="17"/>
  <c r="D1788" i="17"/>
  <c r="D1787" i="17"/>
  <c r="D1786" i="17"/>
  <c r="D1785" i="17"/>
  <c r="D1784" i="17"/>
  <c r="D1783" i="17"/>
  <c r="D1782" i="17"/>
  <c r="D1781" i="17"/>
  <c r="D1780" i="17"/>
  <c r="D1779" i="17"/>
  <c r="D1778" i="17"/>
  <c r="D1777" i="17"/>
  <c r="D1776" i="17"/>
  <c r="D1775" i="17"/>
  <c r="D1774" i="17"/>
  <c r="D1773" i="17"/>
  <c r="D1772" i="17"/>
  <c r="D1771" i="17"/>
  <c r="D1770" i="17"/>
  <c r="D1769" i="17"/>
  <c r="D1768" i="17"/>
  <c r="D1767" i="17"/>
  <c r="D1766" i="17"/>
  <c r="D1765" i="17"/>
  <c r="D1764" i="17"/>
  <c r="D1763" i="17"/>
  <c r="D1762" i="17"/>
  <c r="D1761" i="17"/>
  <c r="D1760" i="17"/>
  <c r="D1759" i="17"/>
  <c r="D1758" i="17"/>
  <c r="D1757" i="17"/>
  <c r="D1756" i="17"/>
  <c r="D1755" i="17"/>
  <c r="D1754" i="17"/>
  <c r="D1753" i="17"/>
  <c r="D1752" i="17"/>
  <c r="D1751" i="17"/>
  <c r="D1750" i="17"/>
  <c r="D1749" i="17"/>
  <c r="D1748" i="17"/>
  <c r="D1747" i="17"/>
  <c r="D1746" i="17"/>
  <c r="D1745" i="17"/>
  <c r="D1744" i="17"/>
  <c r="D1743" i="17"/>
  <c r="D1742" i="17"/>
  <c r="D1741" i="17"/>
  <c r="D1740" i="17"/>
  <c r="D1739" i="17"/>
  <c r="D1738" i="17"/>
  <c r="D1737" i="17"/>
  <c r="D1736" i="17"/>
  <c r="D1735" i="17"/>
  <c r="D1734" i="17"/>
  <c r="D1733" i="17"/>
  <c r="D1732" i="17"/>
  <c r="D1731" i="17"/>
  <c r="D1730" i="17"/>
  <c r="D1729" i="17"/>
  <c r="D1728" i="17"/>
  <c r="D1727" i="17"/>
  <c r="D1726" i="17"/>
  <c r="D1725" i="17"/>
  <c r="D1724" i="17"/>
  <c r="D1723" i="17"/>
  <c r="D1722" i="17"/>
  <c r="D1721" i="17"/>
  <c r="D1720" i="17"/>
  <c r="D1719" i="17"/>
  <c r="D1718" i="17"/>
  <c r="D1717" i="17"/>
  <c r="D1716" i="17"/>
  <c r="D1715" i="17"/>
  <c r="D1714" i="17"/>
  <c r="D1713" i="17"/>
  <c r="D1712" i="17"/>
  <c r="D1711" i="17"/>
  <c r="D1710" i="17"/>
  <c r="D1709" i="17"/>
  <c r="D1708" i="17"/>
  <c r="D1707" i="17"/>
  <c r="D1706" i="17"/>
  <c r="D1705" i="17"/>
  <c r="D1704" i="17"/>
  <c r="D1703" i="17"/>
  <c r="D1702" i="17"/>
  <c r="D1701" i="17"/>
  <c r="D1700" i="17"/>
  <c r="D1699" i="17"/>
  <c r="D1698" i="17"/>
  <c r="D1697" i="17"/>
  <c r="D1696" i="17"/>
  <c r="D1695" i="17"/>
  <c r="D1694" i="17"/>
  <c r="D1693" i="17"/>
  <c r="D1692" i="17"/>
  <c r="D1691" i="17"/>
  <c r="D1690" i="17"/>
  <c r="D1689" i="17"/>
  <c r="D1688" i="17"/>
  <c r="D1687" i="17"/>
  <c r="D1686" i="17"/>
  <c r="D1685" i="17"/>
  <c r="D1684" i="17"/>
  <c r="D1683" i="17"/>
  <c r="D1682" i="17"/>
  <c r="D1681" i="17"/>
  <c r="D1680" i="17"/>
  <c r="D1679" i="17"/>
  <c r="D1678" i="17"/>
  <c r="D1677" i="17"/>
  <c r="D1676" i="17"/>
  <c r="D1675" i="17"/>
  <c r="D1674" i="17"/>
  <c r="D1673" i="17"/>
  <c r="D1672" i="17"/>
  <c r="D1671" i="17"/>
  <c r="D1670" i="17"/>
  <c r="D1669" i="17"/>
  <c r="D1668" i="17"/>
  <c r="D1667" i="17"/>
  <c r="D1666" i="17"/>
  <c r="D1665" i="17"/>
  <c r="D1664" i="17"/>
  <c r="D1663" i="17"/>
  <c r="D1662" i="17"/>
  <c r="D1661" i="17"/>
  <c r="D1660" i="17"/>
  <c r="D1659" i="17"/>
  <c r="D1658" i="17"/>
  <c r="D1657" i="17"/>
  <c r="D1656" i="17"/>
  <c r="D1655" i="17"/>
  <c r="D1654" i="17"/>
  <c r="D1653" i="17"/>
  <c r="D1652" i="17"/>
  <c r="D1651" i="17"/>
  <c r="D1650" i="17"/>
  <c r="D1649" i="17"/>
  <c r="D1648" i="17"/>
  <c r="D1647" i="17"/>
  <c r="D1646" i="17"/>
  <c r="D1645" i="17"/>
  <c r="D1644" i="17"/>
  <c r="D1643" i="17"/>
  <c r="D1642" i="17"/>
  <c r="D1641" i="17"/>
  <c r="D1640" i="17"/>
  <c r="D1639" i="17"/>
  <c r="D1638" i="17"/>
  <c r="D1637" i="17"/>
  <c r="D1636" i="17"/>
  <c r="D1635" i="17"/>
  <c r="D1634" i="17"/>
  <c r="D1633" i="17"/>
  <c r="D1632" i="17"/>
  <c r="D1631" i="17"/>
  <c r="D1630" i="17"/>
  <c r="D1629" i="17"/>
  <c r="D1628" i="17"/>
  <c r="D1627" i="17"/>
  <c r="D1626" i="17"/>
  <c r="D1625" i="17"/>
  <c r="D1624" i="17"/>
  <c r="D1623" i="17"/>
  <c r="D1622" i="17"/>
  <c r="D1621" i="17"/>
  <c r="D1620" i="17"/>
  <c r="D1619" i="17"/>
  <c r="D1618" i="17"/>
  <c r="D1617" i="17"/>
  <c r="D1616" i="17"/>
  <c r="D1615" i="17"/>
  <c r="D1614" i="17"/>
  <c r="D1613" i="17"/>
  <c r="D1612" i="17"/>
  <c r="D1611" i="17"/>
  <c r="D1610" i="17"/>
  <c r="D1609" i="17"/>
  <c r="D1608" i="17"/>
  <c r="D1607" i="17"/>
  <c r="D1606" i="17"/>
  <c r="D1605" i="17"/>
  <c r="D1604" i="17"/>
  <c r="D1603" i="17"/>
  <c r="D1602" i="17"/>
  <c r="D1601" i="17"/>
  <c r="D1600" i="17"/>
  <c r="D1599" i="17"/>
  <c r="D1598" i="17"/>
  <c r="D1597" i="17"/>
  <c r="D1596" i="17"/>
  <c r="D1595" i="17"/>
  <c r="D1594" i="17"/>
  <c r="D1593" i="17"/>
  <c r="D1592" i="17"/>
  <c r="D1591" i="17"/>
  <c r="D1590" i="17"/>
  <c r="D1589" i="17"/>
  <c r="D1588" i="17"/>
  <c r="D1587" i="17"/>
  <c r="D1586" i="17"/>
  <c r="D1585" i="17"/>
  <c r="D1584" i="17"/>
  <c r="D1583" i="17"/>
  <c r="D1582" i="17"/>
  <c r="D1581" i="17"/>
  <c r="D1580" i="17"/>
  <c r="D1579" i="17"/>
  <c r="D1578" i="17"/>
  <c r="D1577" i="17"/>
  <c r="D1576" i="17"/>
  <c r="D1575" i="17"/>
  <c r="D1574" i="17"/>
  <c r="D1573" i="17"/>
  <c r="D1572" i="17"/>
  <c r="D1571" i="17"/>
  <c r="D1570" i="17"/>
  <c r="D1569" i="17"/>
  <c r="D1568" i="17"/>
  <c r="D1567" i="17"/>
  <c r="D1566" i="17"/>
  <c r="D1565" i="17"/>
  <c r="D1564" i="17"/>
  <c r="D1563" i="17"/>
  <c r="D1562" i="17"/>
  <c r="D1561" i="17"/>
  <c r="D1560" i="17"/>
  <c r="D1559" i="17"/>
  <c r="D1558" i="17"/>
  <c r="D1557" i="17"/>
  <c r="D1556" i="17"/>
  <c r="D1555" i="17"/>
  <c r="D1554" i="17"/>
  <c r="D1553" i="17"/>
  <c r="D1552" i="17"/>
  <c r="D1551" i="17"/>
  <c r="D1550" i="17"/>
  <c r="D1549" i="17"/>
  <c r="D1548" i="17"/>
  <c r="D1547" i="17"/>
  <c r="D1546" i="17"/>
  <c r="D1545" i="17"/>
  <c r="D1544" i="17"/>
  <c r="D1543" i="17"/>
  <c r="D1542" i="17"/>
  <c r="D1541" i="17"/>
  <c r="D1540" i="17"/>
  <c r="D1539" i="17"/>
  <c r="D1538" i="17"/>
  <c r="D1537" i="17"/>
  <c r="D1536" i="17"/>
  <c r="D1535" i="17"/>
  <c r="D1534" i="17"/>
  <c r="D1533" i="17"/>
  <c r="D1532" i="17"/>
  <c r="D1531" i="17"/>
  <c r="D1530" i="17"/>
  <c r="D1529" i="17"/>
  <c r="D1528" i="17"/>
  <c r="D1527" i="17"/>
  <c r="D1526" i="17"/>
  <c r="D1525" i="17"/>
  <c r="D1524" i="17"/>
  <c r="D1523" i="17"/>
  <c r="D1522" i="17"/>
  <c r="D1521" i="17"/>
  <c r="D1520" i="17"/>
  <c r="D1519" i="17"/>
  <c r="D1518" i="17"/>
  <c r="D1517" i="17"/>
  <c r="D1516" i="17"/>
  <c r="D1515" i="17"/>
  <c r="D1514" i="17"/>
  <c r="D1513" i="17"/>
  <c r="D1512" i="17"/>
  <c r="D1511" i="17"/>
  <c r="D1510" i="17"/>
  <c r="D1509" i="17"/>
  <c r="D1508" i="17"/>
  <c r="D1507" i="17"/>
  <c r="D1506" i="17"/>
  <c r="D1505" i="17"/>
  <c r="D1504" i="17"/>
  <c r="D1503" i="17"/>
  <c r="D1502" i="17"/>
  <c r="D1501" i="17"/>
  <c r="D1500" i="17"/>
  <c r="D1499" i="17"/>
  <c r="D1498" i="17"/>
  <c r="D1497" i="17"/>
  <c r="D1496" i="17"/>
  <c r="D1495" i="17"/>
  <c r="D1494" i="17"/>
  <c r="D1493" i="17"/>
  <c r="D1492" i="17"/>
  <c r="D1491" i="17"/>
  <c r="D1490" i="17"/>
  <c r="D1489" i="17"/>
  <c r="D1488" i="17"/>
  <c r="D1487" i="17"/>
  <c r="D1486" i="17"/>
  <c r="D1485" i="17"/>
  <c r="D1484" i="17"/>
  <c r="D1483" i="17"/>
  <c r="D1482" i="17"/>
  <c r="D1481" i="17"/>
  <c r="D1480" i="17"/>
  <c r="D1479" i="17"/>
  <c r="D1478" i="17"/>
  <c r="D1477" i="17"/>
  <c r="D1476" i="17"/>
  <c r="D1475" i="17"/>
  <c r="D1474" i="17"/>
  <c r="D1473" i="17"/>
  <c r="D1472" i="17"/>
  <c r="D1471" i="17"/>
  <c r="D1470" i="17"/>
  <c r="D1469" i="17"/>
  <c r="D1468" i="17"/>
  <c r="D1467" i="17"/>
  <c r="D1466" i="17"/>
  <c r="D1465" i="17"/>
  <c r="D1464" i="17"/>
  <c r="D1463" i="17"/>
  <c r="D1462" i="17"/>
  <c r="D1461" i="17"/>
  <c r="D1460" i="17"/>
  <c r="D1459" i="17"/>
  <c r="D1458" i="17"/>
  <c r="D1457" i="17"/>
  <c r="D1456" i="17"/>
  <c r="D1455" i="17"/>
  <c r="D1454" i="17"/>
  <c r="D1453" i="17"/>
  <c r="D1452" i="17"/>
  <c r="D1451" i="17"/>
  <c r="D1450" i="17"/>
  <c r="D1449" i="17"/>
  <c r="D1448" i="17"/>
  <c r="D1447" i="17"/>
  <c r="D1446" i="17"/>
  <c r="D1445" i="17"/>
  <c r="D1444" i="17"/>
  <c r="D1443" i="17"/>
  <c r="D1442" i="17"/>
  <c r="D1441" i="17"/>
  <c r="D1440" i="17"/>
  <c r="D1439" i="17"/>
  <c r="D1438" i="17"/>
  <c r="D1437" i="17"/>
  <c r="D1436" i="17"/>
  <c r="D1435" i="17"/>
  <c r="D1434" i="17"/>
  <c r="D1433" i="17"/>
  <c r="D1432" i="17"/>
  <c r="D1431" i="17"/>
  <c r="D1430" i="17"/>
  <c r="D1429" i="17"/>
  <c r="D1428" i="17"/>
  <c r="D1427" i="17"/>
  <c r="D1426" i="17"/>
  <c r="D1425" i="17"/>
  <c r="D1424" i="17"/>
  <c r="D1423" i="17"/>
  <c r="D1422" i="17"/>
  <c r="D1421" i="17"/>
  <c r="D1420" i="17"/>
  <c r="D1419" i="17"/>
  <c r="D1418" i="17"/>
  <c r="D1417" i="17"/>
  <c r="D1416" i="17"/>
  <c r="D1415" i="17"/>
  <c r="D1414" i="17"/>
  <c r="D1413" i="17"/>
  <c r="D1412" i="17"/>
  <c r="D1411" i="17"/>
  <c r="D1410" i="17"/>
  <c r="D1409" i="17"/>
  <c r="D1408" i="17"/>
  <c r="D1407" i="17"/>
  <c r="D1406" i="17"/>
  <c r="D1405" i="17"/>
  <c r="D1404" i="17"/>
  <c r="D1403" i="17"/>
  <c r="D1402" i="17"/>
  <c r="D1401" i="17"/>
  <c r="D1400" i="17"/>
  <c r="D1399" i="17"/>
  <c r="D1398" i="17"/>
  <c r="D1397" i="17"/>
  <c r="D1396" i="17"/>
  <c r="D1395" i="17"/>
  <c r="D1394" i="17"/>
  <c r="D1393" i="17"/>
  <c r="D1392" i="17"/>
  <c r="D1391" i="17"/>
  <c r="D1390" i="17"/>
  <c r="D1389" i="17"/>
  <c r="D1388" i="17"/>
  <c r="D1387" i="17"/>
  <c r="D1386" i="17"/>
  <c r="D1385" i="17"/>
  <c r="D1384" i="17"/>
  <c r="D1383" i="17"/>
  <c r="D1382" i="17"/>
  <c r="D1381" i="17"/>
  <c r="D1380" i="17"/>
  <c r="D1379" i="17"/>
  <c r="D1378" i="17"/>
  <c r="D1377" i="17"/>
  <c r="D1376" i="17"/>
  <c r="D1375" i="17"/>
  <c r="D1374" i="17"/>
  <c r="D1373" i="17"/>
  <c r="D1372" i="17"/>
  <c r="D1371" i="17"/>
  <c r="D1370" i="17"/>
  <c r="D1369" i="17"/>
  <c r="D1368" i="17"/>
  <c r="D1367" i="17"/>
  <c r="D1366" i="17"/>
  <c r="D1365" i="17"/>
  <c r="D1364" i="17"/>
  <c r="D1363" i="17"/>
  <c r="D1362" i="17"/>
  <c r="D1361" i="17"/>
  <c r="D1360" i="17"/>
  <c r="D1359" i="17"/>
  <c r="D1358" i="17"/>
  <c r="D1357" i="17"/>
  <c r="D1356" i="17"/>
  <c r="D1355" i="17"/>
  <c r="D1354" i="17"/>
  <c r="D1353" i="17"/>
  <c r="D1352" i="17"/>
  <c r="D1351" i="17"/>
  <c r="D1350" i="17"/>
  <c r="D1349" i="17"/>
  <c r="D1348" i="17"/>
  <c r="D1347" i="17"/>
  <c r="D1346" i="17"/>
  <c r="D1345" i="17"/>
  <c r="D1344" i="17"/>
  <c r="D1343" i="17"/>
  <c r="D1342" i="17"/>
  <c r="D1341" i="17"/>
  <c r="D1340" i="17"/>
  <c r="D1339" i="17"/>
  <c r="D1338" i="17"/>
  <c r="D1337" i="17"/>
  <c r="D1336" i="17"/>
  <c r="D1335" i="17"/>
  <c r="D1334" i="17"/>
  <c r="D1333" i="17"/>
  <c r="D1332" i="17"/>
  <c r="D1331" i="17"/>
  <c r="D1330" i="17"/>
  <c r="D1329" i="17"/>
  <c r="D1328" i="17"/>
  <c r="D1327" i="17"/>
  <c r="D1326" i="17"/>
  <c r="D1325" i="17"/>
  <c r="D1324" i="17"/>
  <c r="D1323" i="17"/>
  <c r="D1322" i="17"/>
  <c r="D1321" i="17"/>
  <c r="D1320" i="17"/>
  <c r="D1319" i="17"/>
  <c r="D1318" i="17"/>
  <c r="D1317" i="17"/>
  <c r="D1316" i="17"/>
  <c r="D1315" i="17"/>
  <c r="D1314" i="17"/>
  <c r="D1313" i="17"/>
  <c r="D1312" i="17"/>
  <c r="D1311" i="17"/>
  <c r="D1310" i="17"/>
  <c r="D1309" i="17"/>
  <c r="D1308" i="17"/>
  <c r="D1307" i="17"/>
  <c r="D1306" i="17"/>
  <c r="D1305" i="17"/>
  <c r="D1304" i="17"/>
  <c r="D1303" i="17"/>
  <c r="D1302" i="17"/>
  <c r="D1301" i="17"/>
  <c r="D1300" i="17"/>
  <c r="D1299" i="17"/>
  <c r="D1298" i="17"/>
  <c r="D1297" i="17"/>
  <c r="D1296" i="17"/>
  <c r="D1295" i="17"/>
  <c r="D1294" i="17"/>
  <c r="D1293" i="17"/>
  <c r="D1292" i="17"/>
  <c r="D1291" i="17"/>
  <c r="D1290" i="17"/>
  <c r="D1289" i="17"/>
  <c r="D1288" i="17"/>
  <c r="D1287" i="17"/>
  <c r="D1286" i="17"/>
  <c r="D1285" i="17"/>
  <c r="D1284" i="17"/>
  <c r="D1283" i="17"/>
  <c r="D1282" i="17"/>
  <c r="D1281" i="17"/>
  <c r="D1280" i="17"/>
  <c r="D1279" i="17"/>
  <c r="D1278" i="17"/>
  <c r="D1277" i="17"/>
  <c r="D1276" i="17"/>
  <c r="D1275" i="17"/>
  <c r="D1274" i="17"/>
  <c r="D1273" i="17"/>
  <c r="D1272" i="17"/>
  <c r="D1271" i="17"/>
  <c r="D1270" i="17"/>
  <c r="D1269" i="17"/>
  <c r="D1268" i="17"/>
  <c r="D1267" i="17"/>
  <c r="D1266" i="17"/>
  <c r="D1265" i="17"/>
  <c r="D1264" i="17"/>
  <c r="D1263" i="17"/>
  <c r="D1262" i="17"/>
  <c r="D1261" i="17"/>
  <c r="D1260" i="17"/>
  <c r="D1259" i="17"/>
  <c r="D1258" i="17"/>
  <c r="D1257" i="17"/>
  <c r="D1256" i="17"/>
  <c r="D1255" i="17"/>
  <c r="D1254" i="17"/>
  <c r="D1253" i="17"/>
  <c r="D1252" i="17"/>
  <c r="D1251" i="17"/>
  <c r="D1250" i="17"/>
  <c r="D1249" i="17"/>
  <c r="D1248" i="17"/>
  <c r="D1247" i="17"/>
  <c r="D1246" i="17"/>
  <c r="D1245" i="17"/>
  <c r="D1244" i="17"/>
  <c r="D1243" i="17"/>
  <c r="D1242" i="17"/>
  <c r="D1241" i="17"/>
  <c r="D1240" i="17"/>
  <c r="D1239" i="17"/>
  <c r="D1238" i="17"/>
  <c r="D1237" i="17"/>
  <c r="D1236" i="17"/>
  <c r="D1235" i="17"/>
  <c r="D1234" i="17"/>
  <c r="D1233" i="17"/>
  <c r="D1232" i="17"/>
  <c r="D1231" i="17"/>
  <c r="D1230" i="17"/>
  <c r="D1229" i="17"/>
  <c r="D1228" i="17"/>
  <c r="D1227" i="17"/>
  <c r="D1226" i="17"/>
  <c r="D1225" i="17"/>
  <c r="D1224" i="17"/>
  <c r="D1223" i="17"/>
  <c r="D1222" i="17"/>
  <c r="D1221" i="17"/>
  <c r="D1220" i="17"/>
  <c r="D1219" i="17"/>
  <c r="D1218" i="17"/>
  <c r="D1217" i="17"/>
  <c r="D1216" i="17"/>
  <c r="D1215" i="17"/>
  <c r="D1214" i="17"/>
  <c r="D1213" i="17"/>
  <c r="D1212" i="17"/>
  <c r="D1211" i="17"/>
  <c r="D1210" i="17"/>
  <c r="D1209" i="17"/>
  <c r="D1208" i="17"/>
  <c r="D1207" i="17"/>
  <c r="D1206" i="17"/>
  <c r="D1205" i="17"/>
  <c r="D1204" i="17"/>
  <c r="D1203" i="17"/>
  <c r="D1202" i="17"/>
  <c r="D1201" i="17"/>
  <c r="D1200" i="17"/>
  <c r="D1199" i="17"/>
  <c r="D1198" i="17"/>
  <c r="D1197" i="17"/>
  <c r="D1196" i="17"/>
  <c r="D1195" i="17"/>
  <c r="D1194" i="17"/>
  <c r="D1193" i="17"/>
  <c r="D1192" i="17"/>
  <c r="D1191" i="17"/>
  <c r="D1190" i="17"/>
  <c r="D1189" i="17"/>
  <c r="D1188" i="17"/>
  <c r="D1187" i="17"/>
  <c r="D1186" i="17"/>
  <c r="D1185" i="17"/>
  <c r="D1184" i="17"/>
  <c r="D1183" i="17"/>
  <c r="D1182" i="17"/>
  <c r="D1181" i="17"/>
  <c r="D1180" i="17"/>
  <c r="D1179" i="17"/>
  <c r="D1178" i="17"/>
  <c r="D1177" i="17"/>
  <c r="D1176" i="17"/>
  <c r="D1175" i="17"/>
  <c r="D1174" i="17"/>
  <c r="D1173" i="17"/>
  <c r="D1172" i="17"/>
  <c r="D1171" i="17"/>
  <c r="D1170" i="17"/>
  <c r="D1169" i="17"/>
  <c r="D1168" i="17"/>
  <c r="D1167" i="17"/>
  <c r="D1166" i="17"/>
  <c r="D1165" i="17"/>
  <c r="D1164" i="17"/>
  <c r="D1163" i="17"/>
  <c r="D1162" i="17"/>
  <c r="D1161" i="17"/>
  <c r="D1160" i="17"/>
  <c r="D1159" i="17"/>
  <c r="D1158" i="17"/>
  <c r="D1157" i="17"/>
  <c r="D1156" i="17"/>
  <c r="D1155" i="17"/>
  <c r="D1154" i="17"/>
  <c r="D1153" i="17"/>
  <c r="D1152" i="17"/>
  <c r="D1151" i="17"/>
  <c r="D1150" i="17"/>
  <c r="D1149" i="17"/>
  <c r="D1148" i="17"/>
  <c r="D1147" i="17"/>
  <c r="D1146" i="17"/>
  <c r="D1145" i="17"/>
  <c r="D1144" i="17"/>
  <c r="D1143" i="17"/>
  <c r="D1142" i="17"/>
  <c r="D1141" i="17"/>
  <c r="D1140" i="17"/>
  <c r="D1139" i="17"/>
  <c r="D1138" i="17"/>
  <c r="D1137" i="17"/>
  <c r="D1136" i="17"/>
  <c r="D1135" i="17"/>
  <c r="D1134" i="17"/>
  <c r="D1133" i="17"/>
  <c r="D1132" i="17"/>
  <c r="D1131" i="17"/>
  <c r="D1130" i="17"/>
  <c r="D1129" i="17"/>
  <c r="D1128" i="17"/>
  <c r="D1127" i="17"/>
  <c r="D1126" i="17"/>
  <c r="D1125" i="17"/>
  <c r="D1124" i="17"/>
  <c r="D1123" i="17"/>
  <c r="D1122" i="17"/>
  <c r="D1121" i="17"/>
  <c r="D1120" i="17"/>
  <c r="D1119" i="17"/>
  <c r="D1118" i="17"/>
  <c r="D1117" i="17"/>
  <c r="D1116" i="17"/>
  <c r="D1115" i="17"/>
  <c r="D1114" i="17"/>
  <c r="D1113" i="17"/>
  <c r="D1112" i="17"/>
  <c r="D1111" i="17"/>
  <c r="D1110" i="17"/>
  <c r="D1109" i="17"/>
  <c r="D1108" i="17"/>
  <c r="D1107" i="17"/>
  <c r="D1106" i="17"/>
  <c r="D1105" i="17"/>
  <c r="D1104" i="17"/>
  <c r="D1103" i="17"/>
  <c r="D1102" i="17"/>
  <c r="D1101" i="17"/>
  <c r="D1100" i="17"/>
  <c r="D1099" i="17"/>
  <c r="D1098" i="17"/>
  <c r="D1097" i="17"/>
  <c r="D1096" i="17"/>
  <c r="D1095" i="17"/>
  <c r="D1094" i="17"/>
  <c r="D1093" i="17"/>
  <c r="D1092" i="17"/>
  <c r="D1091" i="17"/>
  <c r="D1090" i="17"/>
  <c r="D1089" i="17"/>
  <c r="D1088" i="17"/>
  <c r="D1087" i="17"/>
  <c r="D1086" i="17"/>
  <c r="D1085" i="17"/>
  <c r="D1084" i="17"/>
  <c r="D1083" i="17"/>
  <c r="D1082" i="17"/>
  <c r="D1081" i="17"/>
  <c r="D1080" i="17"/>
  <c r="D1079" i="17"/>
  <c r="D1078" i="17"/>
  <c r="D1077" i="17"/>
  <c r="D1076" i="17"/>
  <c r="D1075" i="17"/>
  <c r="D1074" i="17"/>
  <c r="D1073" i="17"/>
  <c r="D1072" i="17"/>
  <c r="D1071" i="17"/>
  <c r="D1070" i="17"/>
  <c r="D1069" i="17"/>
  <c r="D1068" i="17"/>
  <c r="D1067" i="17"/>
  <c r="D1066" i="17"/>
  <c r="D1065" i="17"/>
  <c r="D1064" i="17"/>
  <c r="D1063" i="17"/>
  <c r="D1062" i="17"/>
  <c r="D1061" i="17"/>
  <c r="D1060" i="17"/>
  <c r="D1059" i="17"/>
  <c r="D1058" i="17"/>
  <c r="D1057" i="17"/>
  <c r="D1056" i="17"/>
  <c r="D1055" i="17"/>
  <c r="D1054" i="17"/>
  <c r="D1053" i="17"/>
  <c r="D1052" i="17"/>
  <c r="D1051" i="17"/>
  <c r="D1050" i="17"/>
  <c r="D1049" i="17"/>
  <c r="D1048" i="17"/>
  <c r="D1047" i="17"/>
  <c r="D1046" i="17"/>
  <c r="D1045" i="17"/>
  <c r="D1044" i="17"/>
  <c r="D1043" i="17"/>
  <c r="D1042" i="17"/>
  <c r="D1041" i="17"/>
  <c r="D1040" i="17"/>
  <c r="D1039" i="17"/>
  <c r="D1038" i="17"/>
  <c r="D1037" i="17"/>
  <c r="D1036" i="17"/>
  <c r="D1035" i="17"/>
  <c r="D1034" i="17"/>
  <c r="D1033" i="17"/>
  <c r="D1032" i="17"/>
  <c r="D1031" i="17"/>
  <c r="D1030" i="17"/>
  <c r="D1029" i="17"/>
  <c r="D1028" i="17"/>
  <c r="D1027" i="17"/>
  <c r="D1026" i="17"/>
  <c r="D1025" i="17"/>
  <c r="D1024" i="17"/>
  <c r="D1023" i="17"/>
  <c r="D1022" i="17"/>
  <c r="D1021" i="17"/>
  <c r="D1020" i="17"/>
  <c r="D1019" i="17"/>
  <c r="D1018" i="17"/>
  <c r="D1017" i="17"/>
  <c r="D1016" i="17"/>
  <c r="D1015" i="17"/>
  <c r="D1014" i="17"/>
  <c r="D1013" i="17"/>
  <c r="D1012" i="17"/>
  <c r="D1011" i="17"/>
  <c r="D1010" i="17"/>
  <c r="D1009" i="17"/>
  <c r="D1008" i="17"/>
  <c r="D1007" i="17"/>
  <c r="D1006" i="17"/>
  <c r="D1005" i="17"/>
  <c r="D1004" i="17"/>
  <c r="D1003" i="17"/>
  <c r="D1002" i="17"/>
  <c r="D1001" i="17"/>
  <c r="D1000" i="17"/>
  <c r="D999" i="17"/>
  <c r="D998" i="17"/>
  <c r="D997" i="17"/>
  <c r="D996" i="17"/>
  <c r="D995" i="17"/>
  <c r="D994" i="17"/>
  <c r="D993" i="17"/>
  <c r="D992" i="17"/>
  <c r="D991" i="17"/>
  <c r="D990" i="17"/>
  <c r="D989" i="17"/>
  <c r="D988" i="17"/>
  <c r="D987" i="17"/>
  <c r="D986" i="17"/>
  <c r="D985" i="17"/>
  <c r="D984" i="17"/>
  <c r="D983" i="17"/>
  <c r="D982" i="17"/>
  <c r="D981" i="17"/>
  <c r="D980" i="17"/>
  <c r="D979" i="17"/>
  <c r="D978" i="17"/>
  <c r="D977" i="17"/>
  <c r="D976" i="17"/>
  <c r="D975" i="17"/>
  <c r="D974" i="17"/>
  <c r="D973" i="17"/>
  <c r="D972" i="17"/>
  <c r="D971" i="17"/>
  <c r="D970" i="17"/>
  <c r="D969" i="17"/>
  <c r="D968" i="17"/>
  <c r="D967" i="17"/>
  <c r="D966" i="17"/>
  <c r="D965" i="17"/>
  <c r="D964" i="17"/>
  <c r="D963" i="17"/>
  <c r="D962" i="17"/>
  <c r="D961" i="17"/>
  <c r="D960" i="17"/>
  <c r="D959" i="17"/>
  <c r="D958" i="17"/>
  <c r="D957" i="17"/>
  <c r="D956" i="17"/>
  <c r="D955" i="17"/>
  <c r="D954" i="17"/>
  <c r="D953" i="17"/>
  <c r="D952" i="17"/>
  <c r="D951" i="17"/>
  <c r="D950" i="17"/>
  <c r="D949" i="17"/>
  <c r="D948" i="17"/>
  <c r="D947" i="17"/>
  <c r="D946" i="17"/>
  <c r="D945" i="17"/>
  <c r="D944" i="17"/>
  <c r="D943" i="17"/>
  <c r="D942" i="17"/>
  <c r="D941" i="17"/>
  <c r="D940" i="17"/>
  <c r="D939" i="17"/>
  <c r="D938" i="17"/>
  <c r="D937" i="17"/>
  <c r="D936" i="17"/>
  <c r="D935" i="17"/>
  <c r="D934" i="17"/>
  <c r="D933" i="17"/>
  <c r="D932" i="17"/>
  <c r="D931" i="17"/>
  <c r="D930" i="17"/>
  <c r="D929" i="17"/>
  <c r="D928" i="17"/>
  <c r="D927" i="17"/>
  <c r="D926" i="17"/>
  <c r="D925" i="17"/>
  <c r="D924" i="17"/>
  <c r="D923" i="17"/>
  <c r="D922" i="17"/>
  <c r="D921" i="17"/>
  <c r="D920" i="17"/>
  <c r="D919" i="17"/>
  <c r="D918" i="17"/>
  <c r="D917" i="17"/>
  <c r="D916" i="17"/>
  <c r="D915" i="17"/>
  <c r="D914" i="17"/>
  <c r="D913" i="17"/>
  <c r="D912" i="17"/>
  <c r="D911" i="17"/>
  <c r="D910" i="17"/>
  <c r="D909" i="17"/>
  <c r="D908" i="17"/>
  <c r="D907" i="17"/>
  <c r="D906" i="17"/>
  <c r="D905" i="17"/>
  <c r="D904" i="17"/>
  <c r="D903" i="17"/>
  <c r="D902" i="17"/>
  <c r="D901" i="17"/>
  <c r="D900" i="17"/>
  <c r="D899" i="17"/>
  <c r="D898" i="17"/>
  <c r="D897" i="17"/>
  <c r="D896" i="17"/>
  <c r="D895" i="17"/>
  <c r="D894" i="17"/>
  <c r="D893" i="17"/>
  <c r="D892" i="17"/>
  <c r="D891" i="17"/>
  <c r="D890" i="17"/>
  <c r="D889" i="17"/>
  <c r="D888" i="17"/>
  <c r="D887" i="17"/>
  <c r="D886" i="17"/>
  <c r="D885" i="17"/>
  <c r="D884" i="17"/>
  <c r="D883" i="17"/>
  <c r="D882" i="17"/>
  <c r="D881" i="17"/>
  <c r="D880" i="17"/>
  <c r="D879" i="17"/>
  <c r="D878" i="17"/>
  <c r="D877" i="17"/>
  <c r="D876" i="17"/>
  <c r="D875" i="17"/>
  <c r="D874" i="17"/>
  <c r="D873" i="17"/>
  <c r="D872" i="17"/>
  <c r="D871" i="17"/>
  <c r="D870" i="17"/>
  <c r="D869" i="17"/>
  <c r="D868" i="17"/>
  <c r="D867" i="17"/>
  <c r="D866" i="17"/>
  <c r="D865" i="17"/>
  <c r="D864" i="17"/>
  <c r="D863" i="17"/>
  <c r="D862" i="17"/>
  <c r="D861" i="17"/>
  <c r="D860" i="17"/>
  <c r="D859" i="17"/>
  <c r="D858" i="17"/>
  <c r="D857" i="17"/>
  <c r="D856" i="17"/>
  <c r="D855" i="17"/>
  <c r="D854" i="17"/>
  <c r="D853" i="17"/>
  <c r="D852" i="17"/>
  <c r="D851" i="17"/>
  <c r="D850" i="17"/>
  <c r="D849" i="17"/>
  <c r="D848" i="17"/>
  <c r="D847" i="17"/>
  <c r="D846" i="17"/>
  <c r="D845" i="17"/>
  <c r="D844" i="17"/>
  <c r="D843" i="17"/>
  <c r="D842" i="17"/>
  <c r="D841" i="17"/>
  <c r="D840" i="17"/>
  <c r="D839" i="17"/>
  <c r="D838" i="17"/>
  <c r="D837" i="17"/>
  <c r="D836" i="17"/>
  <c r="D835" i="17"/>
  <c r="D834" i="17"/>
  <c r="D833" i="17"/>
  <c r="D832" i="17"/>
  <c r="D831" i="17"/>
  <c r="D830" i="17"/>
  <c r="D829" i="17"/>
  <c r="D828" i="17"/>
  <c r="D827" i="17"/>
  <c r="D826" i="17"/>
  <c r="D825" i="17"/>
  <c r="D824" i="17"/>
  <c r="D823" i="17"/>
  <c r="D822" i="17"/>
  <c r="D821" i="17"/>
  <c r="D820" i="17"/>
  <c r="D819" i="17"/>
  <c r="D818" i="17"/>
  <c r="D817" i="17"/>
  <c r="D816" i="17"/>
  <c r="D815" i="17"/>
  <c r="D814" i="17"/>
  <c r="D813" i="17"/>
  <c r="D812" i="17"/>
  <c r="D811" i="17"/>
  <c r="D810" i="17"/>
  <c r="D809" i="17"/>
  <c r="D808" i="17"/>
  <c r="D807" i="17"/>
  <c r="D806" i="17"/>
  <c r="D805" i="17"/>
  <c r="D804" i="17"/>
  <c r="D803" i="17"/>
  <c r="D802" i="17"/>
  <c r="D801" i="17"/>
  <c r="D800" i="17"/>
  <c r="D799" i="17"/>
  <c r="D798" i="17"/>
  <c r="D797" i="17"/>
  <c r="D796" i="17"/>
  <c r="D795" i="17"/>
  <c r="D794" i="17"/>
  <c r="D793" i="17"/>
  <c r="D792" i="17"/>
  <c r="D791" i="17"/>
  <c r="D790" i="17"/>
  <c r="D789" i="17"/>
  <c r="D788" i="17"/>
  <c r="D787" i="17"/>
  <c r="D786" i="17"/>
  <c r="D785" i="17"/>
  <c r="D784" i="17"/>
  <c r="D783" i="17"/>
  <c r="D782" i="17"/>
  <c r="D781" i="17"/>
  <c r="D780" i="17"/>
  <c r="D779" i="17"/>
  <c r="D778" i="17"/>
  <c r="D777" i="17"/>
  <c r="D776" i="17"/>
  <c r="D775" i="17"/>
  <c r="D774" i="17"/>
  <c r="D773" i="17"/>
  <c r="D772" i="17"/>
  <c r="D771" i="17"/>
  <c r="D770" i="17"/>
  <c r="D769" i="17"/>
  <c r="D768" i="17"/>
  <c r="D767" i="17"/>
  <c r="D766" i="17"/>
  <c r="D765" i="17"/>
  <c r="D764" i="17"/>
  <c r="D763" i="17"/>
  <c r="D762" i="17"/>
  <c r="D761" i="17"/>
  <c r="D760" i="17"/>
  <c r="D759" i="17"/>
  <c r="D758" i="17"/>
  <c r="D757" i="17"/>
  <c r="D756" i="17"/>
  <c r="D755" i="17"/>
  <c r="D754" i="17"/>
  <c r="D753" i="17"/>
  <c r="D752" i="17"/>
  <c r="D751" i="17"/>
  <c r="D750" i="17"/>
  <c r="D749" i="17"/>
  <c r="D748" i="17"/>
  <c r="D747" i="17"/>
  <c r="D746" i="17"/>
  <c r="D745" i="17"/>
  <c r="D744" i="17"/>
  <c r="D743" i="17"/>
  <c r="D742" i="17"/>
  <c r="D741" i="17"/>
  <c r="D740" i="17"/>
  <c r="D739" i="17"/>
  <c r="D738" i="17"/>
  <c r="D737" i="17"/>
  <c r="D736" i="17"/>
  <c r="D735" i="17"/>
  <c r="D734" i="17"/>
  <c r="D733" i="17"/>
  <c r="D732" i="17"/>
  <c r="D731" i="17"/>
  <c r="D730" i="17"/>
  <c r="D729" i="17"/>
  <c r="D728" i="17"/>
  <c r="D727" i="17"/>
  <c r="D726" i="17"/>
  <c r="D725" i="17"/>
  <c r="D724" i="17"/>
  <c r="D723" i="17"/>
  <c r="D722" i="17"/>
  <c r="D721" i="17"/>
  <c r="D720" i="17"/>
  <c r="D719" i="17"/>
  <c r="D718" i="17"/>
  <c r="D717" i="17"/>
  <c r="D716" i="17"/>
  <c r="D715" i="17"/>
  <c r="D714" i="17"/>
  <c r="D713" i="17"/>
  <c r="D712" i="17"/>
  <c r="D711" i="17"/>
  <c r="D710" i="17"/>
  <c r="D709" i="17"/>
  <c r="D708" i="17"/>
  <c r="D707" i="17"/>
  <c r="D706" i="17"/>
  <c r="D705" i="17"/>
  <c r="D704" i="17"/>
  <c r="D703" i="17"/>
  <c r="D702" i="17"/>
  <c r="D701" i="17"/>
  <c r="D700" i="17"/>
  <c r="D699" i="17"/>
  <c r="D698" i="17"/>
  <c r="D697" i="17"/>
  <c r="D696" i="17"/>
  <c r="D695" i="17"/>
  <c r="D694" i="17"/>
  <c r="D693" i="17"/>
  <c r="D692" i="17"/>
  <c r="D691" i="17"/>
  <c r="D690" i="17"/>
  <c r="D689" i="17"/>
  <c r="D688" i="17"/>
  <c r="D687" i="17"/>
  <c r="D686" i="17"/>
  <c r="D685" i="17"/>
  <c r="D684" i="17"/>
  <c r="D683" i="17"/>
  <c r="D682" i="17"/>
  <c r="D681" i="17"/>
  <c r="D680" i="17"/>
  <c r="D679" i="17"/>
  <c r="D678" i="17"/>
  <c r="D677" i="17"/>
  <c r="D676" i="17"/>
  <c r="D675" i="17"/>
  <c r="D674" i="17"/>
  <c r="D673" i="17"/>
  <c r="D672" i="17"/>
  <c r="D671" i="17"/>
  <c r="D670" i="17"/>
  <c r="D669" i="17"/>
  <c r="D668" i="17"/>
  <c r="D667" i="17"/>
  <c r="D666" i="17"/>
  <c r="D665" i="17"/>
  <c r="D664" i="17"/>
  <c r="D663" i="17"/>
  <c r="D662" i="17"/>
  <c r="D661" i="17"/>
  <c r="D660" i="17"/>
  <c r="D659" i="17"/>
  <c r="D658" i="17"/>
  <c r="D657" i="17"/>
  <c r="D656" i="17"/>
  <c r="D655" i="17"/>
  <c r="D654" i="17"/>
  <c r="D653" i="17"/>
  <c r="D652" i="17"/>
  <c r="D651" i="17"/>
  <c r="D650" i="17"/>
  <c r="D649" i="17"/>
  <c r="D648" i="17"/>
  <c r="D647" i="17"/>
  <c r="D646" i="17"/>
  <c r="D645" i="17"/>
  <c r="D644" i="17"/>
  <c r="D643" i="17"/>
  <c r="D642" i="17"/>
  <c r="D641" i="17"/>
  <c r="D640" i="17"/>
  <c r="D639" i="17"/>
  <c r="D638" i="17"/>
  <c r="D637" i="17"/>
  <c r="D636" i="17"/>
  <c r="D635" i="17"/>
  <c r="D634" i="17"/>
  <c r="D633" i="17"/>
  <c r="D632" i="17"/>
  <c r="D631" i="17"/>
  <c r="D630" i="17"/>
  <c r="D629" i="17"/>
  <c r="D628" i="17"/>
  <c r="D627" i="17"/>
  <c r="D626" i="17"/>
  <c r="D625" i="17"/>
  <c r="D624" i="17"/>
  <c r="D623" i="17"/>
  <c r="D622" i="17"/>
  <c r="D621" i="17"/>
  <c r="D620" i="17"/>
  <c r="D619" i="17"/>
  <c r="D618" i="17"/>
  <c r="D617" i="17"/>
  <c r="D616" i="17"/>
  <c r="D615" i="17"/>
  <c r="D614" i="17"/>
  <c r="D613" i="17"/>
  <c r="D612" i="17"/>
  <c r="D611" i="17"/>
  <c r="D610" i="17"/>
  <c r="D609" i="17"/>
  <c r="D608" i="17"/>
  <c r="D607" i="17"/>
  <c r="D606" i="17"/>
  <c r="D605" i="17"/>
  <c r="D604" i="17"/>
  <c r="D603" i="17"/>
  <c r="D602" i="17"/>
  <c r="D601" i="17"/>
  <c r="D600" i="17"/>
  <c r="D599" i="17"/>
  <c r="D598" i="17"/>
  <c r="D597" i="17"/>
  <c r="D596" i="17"/>
  <c r="D595" i="17"/>
  <c r="D594" i="17"/>
  <c r="D593" i="17"/>
  <c r="D592" i="17"/>
  <c r="D591" i="17"/>
  <c r="D590" i="17"/>
  <c r="D589" i="17"/>
  <c r="D588" i="17"/>
  <c r="D587" i="17"/>
  <c r="D586" i="17"/>
  <c r="D585" i="17"/>
  <c r="D584" i="17"/>
  <c r="D583" i="17"/>
  <c r="D582" i="17"/>
  <c r="D581" i="17"/>
  <c r="D580" i="17"/>
  <c r="D579" i="17"/>
  <c r="D578" i="17"/>
  <c r="D577" i="17"/>
  <c r="D576" i="17"/>
  <c r="D575" i="17"/>
  <c r="D574" i="17"/>
  <c r="D573" i="17"/>
  <c r="D572" i="17"/>
  <c r="D571" i="17"/>
  <c r="D570" i="17"/>
  <c r="D569" i="17"/>
  <c r="D568" i="17"/>
  <c r="D567" i="17"/>
  <c r="D566" i="17"/>
  <c r="D565" i="17"/>
  <c r="D564" i="17"/>
  <c r="D563" i="17"/>
  <c r="D562" i="17"/>
  <c r="D561" i="17"/>
  <c r="D560" i="17"/>
  <c r="D559" i="17"/>
  <c r="D558" i="17"/>
  <c r="D557" i="17"/>
  <c r="D556" i="17"/>
  <c r="D555" i="17"/>
  <c r="D554" i="17"/>
  <c r="D553" i="17"/>
  <c r="D552" i="17"/>
  <c r="D551" i="17"/>
  <c r="D550" i="17"/>
  <c r="D549" i="17"/>
  <c r="D548" i="17"/>
  <c r="D547" i="17"/>
  <c r="D546" i="17"/>
  <c r="D545" i="17"/>
  <c r="D544" i="17"/>
  <c r="D543" i="17"/>
  <c r="D542" i="17"/>
  <c r="D541" i="17"/>
  <c r="D540" i="17"/>
  <c r="D539" i="17"/>
  <c r="D538" i="17"/>
  <c r="D537" i="17"/>
  <c r="D536" i="17"/>
  <c r="D535" i="17"/>
  <c r="D534" i="17"/>
  <c r="D533" i="17"/>
  <c r="D532" i="17"/>
  <c r="D531" i="17"/>
  <c r="D530" i="17"/>
  <c r="D529" i="17"/>
  <c r="D528" i="17"/>
  <c r="D527" i="17"/>
  <c r="D526" i="17"/>
  <c r="D525" i="17"/>
  <c r="D524" i="17"/>
  <c r="D523" i="17"/>
  <c r="D522" i="17"/>
  <c r="D521" i="17"/>
  <c r="D520" i="17"/>
  <c r="D519" i="17"/>
  <c r="D518" i="17"/>
  <c r="D517" i="17"/>
  <c r="D516" i="17"/>
  <c r="D515" i="17"/>
  <c r="D514" i="17"/>
  <c r="D513" i="17"/>
  <c r="D512" i="17"/>
  <c r="D511" i="17"/>
  <c r="D510" i="17"/>
  <c r="D509" i="17"/>
  <c r="D508" i="17"/>
  <c r="D507" i="17"/>
  <c r="D506" i="17"/>
  <c r="D505" i="17"/>
  <c r="D504" i="17"/>
  <c r="D503" i="17"/>
  <c r="D502"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K30" i="17"/>
  <c r="D30" i="17"/>
  <c r="K29" i="17"/>
  <c r="D29" i="17"/>
  <c r="K28" i="17"/>
  <c r="D28" i="17"/>
  <c r="K27" i="17"/>
  <c r="D27" i="17"/>
  <c r="D26" i="17"/>
  <c r="D25" i="17"/>
  <c r="D24" i="17"/>
  <c r="D23" i="17"/>
  <c r="D22" i="17"/>
  <c r="D21" i="17"/>
  <c r="D20" i="17"/>
  <c r="D19" i="17"/>
  <c r="D18" i="17"/>
  <c r="D17" i="17"/>
  <c r="D16" i="17"/>
  <c r="L15" i="17"/>
  <c r="M15" i="17" s="1"/>
  <c r="N15" i="17" s="1"/>
  <c r="K15" i="17"/>
  <c r="D15" i="17"/>
  <c r="L14" i="17"/>
  <c r="M14" i="17" s="1"/>
  <c r="N14" i="17" s="1"/>
  <c r="K14" i="17"/>
  <c r="D14" i="17"/>
  <c r="L13" i="17"/>
  <c r="M13" i="17" s="1"/>
  <c r="N13" i="17" s="1"/>
  <c r="K13" i="17"/>
  <c r="D13" i="17"/>
  <c r="L12" i="17"/>
  <c r="M12" i="17" s="1"/>
  <c r="N12" i="17" s="1"/>
  <c r="K12" i="17"/>
  <c r="D12" i="17"/>
  <c r="D11" i="17"/>
  <c r="D10" i="17"/>
  <c r="D9" i="17"/>
  <c r="N8" i="17"/>
  <c r="D8" i="17"/>
  <c r="N7" i="17"/>
  <c r="D7" i="17"/>
  <c r="N6" i="17"/>
  <c r="D6" i="17"/>
  <c r="N5" i="17"/>
  <c r="G1580" i="17" s="1"/>
  <c r="D5" i="17"/>
  <c r="D4" i="17"/>
  <c r="G92" i="17" l="1"/>
  <c r="G313" i="17"/>
  <c r="G569" i="17"/>
  <c r="G1420" i="17"/>
  <c r="G5411" i="17"/>
  <c r="G78" i="17"/>
  <c r="G345" i="17"/>
  <c r="G23" i="17"/>
  <c r="G153" i="17"/>
  <c r="G409" i="17"/>
  <c r="G130" i="17"/>
  <c r="G6" i="17"/>
  <c r="G110" i="17"/>
  <c r="G125" i="17"/>
  <c r="G185" i="17"/>
  <c r="G441" i="17"/>
  <c r="G101" i="17"/>
  <c r="G377" i="17"/>
  <c r="G13" i="17"/>
  <c r="G60" i="17"/>
  <c r="G217" i="17"/>
  <c r="G473" i="17"/>
  <c r="G12" i="17"/>
  <c r="G141" i="17"/>
  <c r="G249" i="17"/>
  <c r="G505" i="17"/>
  <c r="G590" i="17"/>
  <c r="G908" i="17"/>
  <c r="G69" i="17"/>
  <c r="G281" i="17"/>
  <c r="G537" i="17"/>
  <c r="G654" i="17"/>
  <c r="G1164" i="17"/>
  <c r="G15" i="17"/>
  <c r="G17" i="17"/>
  <c r="G27" i="17"/>
  <c r="G31" i="17"/>
  <c r="G35" i="17"/>
  <c r="G39" i="17"/>
  <c r="G43" i="17"/>
  <c r="G47" i="17"/>
  <c r="G56" i="17"/>
  <c r="G65" i="17"/>
  <c r="G74" i="17"/>
  <c r="G88" i="17"/>
  <c r="G97" i="17"/>
  <c r="G106" i="17"/>
  <c r="G173" i="17"/>
  <c r="G205" i="17"/>
  <c r="G237" i="17"/>
  <c r="G269" i="17"/>
  <c r="G301" i="17"/>
  <c r="G333" i="17"/>
  <c r="G365" i="17"/>
  <c r="G397" i="17"/>
  <c r="G429" i="17"/>
  <c r="G461" i="17"/>
  <c r="G493" i="17"/>
  <c r="G525" i="17"/>
  <c r="G557" i="17"/>
  <c r="G612" i="17"/>
  <c r="G940" i="17"/>
  <c r="G1196" i="17"/>
  <c r="G1452" i="17"/>
  <c r="G21" i="17"/>
  <c r="G52" i="17"/>
  <c r="G61" i="17"/>
  <c r="G70" i="17"/>
  <c r="G84" i="17"/>
  <c r="G93" i="17"/>
  <c r="G102" i="17"/>
  <c r="G116" i="17"/>
  <c r="G121" i="17"/>
  <c r="G126" i="17"/>
  <c r="G137" i="17"/>
  <c r="G142" i="17"/>
  <c r="G161" i="17"/>
  <c r="G193" i="17"/>
  <c r="G225" i="17"/>
  <c r="G257" i="17"/>
  <c r="G289" i="17"/>
  <c r="G321" i="17"/>
  <c r="G353" i="17"/>
  <c r="G385" i="17"/>
  <c r="G417" i="17"/>
  <c r="G449" i="17"/>
  <c r="G481" i="17"/>
  <c r="G513" i="17"/>
  <c r="G545" i="17"/>
  <c r="G606" i="17"/>
  <c r="G670" i="17"/>
  <c r="G716" i="17"/>
  <c r="G972" i="17"/>
  <c r="G1228" i="17"/>
  <c r="G1484" i="17"/>
  <c r="G18" i="17"/>
  <c r="G24" i="17"/>
  <c r="G30" i="17"/>
  <c r="G32" i="17"/>
  <c r="G36" i="17"/>
  <c r="G40" i="17"/>
  <c r="G44" i="17"/>
  <c r="G48" i="17"/>
  <c r="G57" i="17"/>
  <c r="G66" i="17"/>
  <c r="G80" i="17"/>
  <c r="G89" i="17"/>
  <c r="G98" i="17"/>
  <c r="G112" i="17"/>
  <c r="G149" i="17"/>
  <c r="G181" i="17"/>
  <c r="G213" i="17"/>
  <c r="G245" i="17"/>
  <c r="G277" i="17"/>
  <c r="G309" i="17"/>
  <c r="G341" i="17"/>
  <c r="G373" i="17"/>
  <c r="G405" i="17"/>
  <c r="G437" i="17"/>
  <c r="G469" i="17"/>
  <c r="G501" i="17"/>
  <c r="G533" i="17"/>
  <c r="G565" i="17"/>
  <c r="G628" i="17"/>
  <c r="G686" i="17"/>
  <c r="G748" i="17"/>
  <c r="G1004" i="17"/>
  <c r="G1260" i="17"/>
  <c r="G1516" i="17"/>
  <c r="G4" i="17"/>
  <c r="G7" i="17"/>
  <c r="G10" i="17"/>
  <c r="G14" i="17"/>
  <c r="G53" i="17"/>
  <c r="G62" i="17"/>
  <c r="G76" i="17"/>
  <c r="G85" i="17"/>
  <c r="G94" i="17"/>
  <c r="G108" i="17"/>
  <c r="G117" i="17"/>
  <c r="G122" i="17"/>
  <c r="G133" i="17"/>
  <c r="G138" i="17"/>
  <c r="G169" i="17"/>
  <c r="G201" i="17"/>
  <c r="G233" i="17"/>
  <c r="G265" i="17"/>
  <c r="G297" i="17"/>
  <c r="G329" i="17"/>
  <c r="G361" i="17"/>
  <c r="G393" i="17"/>
  <c r="G425" i="17"/>
  <c r="G457" i="17"/>
  <c r="G489" i="17"/>
  <c r="G521" i="17"/>
  <c r="G553" i="17"/>
  <c r="G622" i="17"/>
  <c r="G780" i="17"/>
  <c r="G1036" i="17"/>
  <c r="G1292" i="17"/>
  <c r="G1548" i="17"/>
  <c r="G19" i="17"/>
  <c r="G22" i="17"/>
  <c r="G25" i="17"/>
  <c r="G29" i="17"/>
  <c r="G33" i="17"/>
  <c r="G37" i="17"/>
  <c r="G41" i="17"/>
  <c r="G45" i="17"/>
  <c r="G49" i="17"/>
  <c r="G58" i="17"/>
  <c r="G72" i="17"/>
  <c r="G81" i="17"/>
  <c r="G90" i="17"/>
  <c r="G104" i="17"/>
  <c r="G113" i="17"/>
  <c r="G157" i="17"/>
  <c r="G189" i="17"/>
  <c r="G221" i="17"/>
  <c r="G253" i="17"/>
  <c r="G285" i="17"/>
  <c r="G317" i="17"/>
  <c r="G349" i="17"/>
  <c r="G381" i="17"/>
  <c r="G413" i="17"/>
  <c r="G445" i="17"/>
  <c r="G477" i="17"/>
  <c r="G509" i="17"/>
  <c r="G541" i="17"/>
  <c r="G580" i="17"/>
  <c r="G644" i="17"/>
  <c r="G812" i="17"/>
  <c r="G1068" i="17"/>
  <c r="G1324" i="17"/>
  <c r="G9" i="17"/>
  <c r="G5" i="17"/>
  <c r="G11" i="17"/>
  <c r="G6890" i="17"/>
  <c r="G6886" i="17"/>
  <c r="G6882" i="17"/>
  <c r="G6878" i="17"/>
  <c r="G6874" i="17"/>
  <c r="G6870" i="17"/>
  <c r="G6866" i="17"/>
  <c r="G6862" i="17"/>
  <c r="G6858" i="17"/>
  <c r="G6854" i="17"/>
  <c r="G6850" i="17"/>
  <c r="G6846" i="17"/>
  <c r="G6842" i="17"/>
  <c r="G6838" i="17"/>
  <c r="G6834" i="17"/>
  <c r="G6830" i="17"/>
  <c r="G6826" i="17"/>
  <c r="G6822" i="17"/>
  <c r="G6818" i="17"/>
  <c r="G6814" i="17"/>
  <c r="G6810" i="17"/>
  <c r="G6806" i="17"/>
  <c r="G6802" i="17"/>
  <c r="G6798" i="17"/>
  <c r="G6794" i="17"/>
  <c r="G6790" i="17"/>
  <c r="G6786" i="17"/>
  <c r="G6782" i="17"/>
  <c r="G6778" i="17"/>
  <c r="G6774" i="17"/>
  <c r="G6770" i="17"/>
  <c r="G6766" i="17"/>
  <c r="G6762" i="17"/>
  <c r="G6758" i="17"/>
  <c r="G6754" i="17"/>
  <c r="G6750" i="17"/>
  <c r="G6746" i="17"/>
  <c r="G6742" i="17"/>
  <c r="G6738" i="17"/>
  <c r="G6734" i="17"/>
  <c r="G6730" i="17"/>
  <c r="G6726" i="17"/>
  <c r="G6722" i="17"/>
  <c r="G6718" i="17"/>
  <c r="G6714" i="17"/>
  <c r="G6710" i="17"/>
  <c r="G6706" i="17"/>
  <c r="G6702" i="17"/>
  <c r="G6698" i="17"/>
  <c r="G6694" i="17"/>
  <c r="G6690" i="17"/>
  <c r="G6686" i="17"/>
  <c r="G6682" i="17"/>
  <c r="G6678" i="17"/>
  <c r="G6674" i="17"/>
  <c r="G6670" i="17"/>
  <c r="G6666" i="17"/>
  <c r="G6662" i="17"/>
  <c r="G6658" i="17"/>
  <c r="G6654" i="17"/>
  <c r="G6650" i="17"/>
  <c r="G6646" i="17"/>
  <c r="G6642" i="17"/>
  <c r="G6638" i="17"/>
  <c r="G6634" i="17"/>
  <c r="G6630" i="17"/>
  <c r="G6626" i="17"/>
  <c r="G6622" i="17"/>
  <c r="G6618" i="17"/>
  <c r="G6614" i="17"/>
  <c r="G6610" i="17"/>
  <c r="G6606" i="17"/>
  <c r="G6602" i="17"/>
  <c r="G6598" i="17"/>
  <c r="G6594" i="17"/>
  <c r="G6590" i="17"/>
  <c r="G6586" i="17"/>
  <c r="G6582" i="17"/>
  <c r="G6578" i="17"/>
  <c r="G6574" i="17"/>
  <c r="G6570" i="17"/>
  <c r="G6566" i="17"/>
  <c r="G6562" i="17"/>
  <c r="G6558" i="17"/>
  <c r="G6554" i="17"/>
  <c r="G6889" i="17"/>
  <c r="G6885" i="17"/>
  <c r="G6881" i="17"/>
  <c r="G6877" i="17"/>
  <c r="G6873" i="17"/>
  <c r="G6869" i="17"/>
  <c r="G6865" i="17"/>
  <c r="G6861" i="17"/>
  <c r="G6857" i="17"/>
  <c r="G6853" i="17"/>
  <c r="G6849" i="17"/>
  <c r="G6845" i="17"/>
  <c r="G6841" i="17"/>
  <c r="G6837" i="17"/>
  <c r="G6833" i="17"/>
  <c r="G6829" i="17"/>
  <c r="G6825" i="17"/>
  <c r="G6821" i="17"/>
  <c r="G6817" i="17"/>
  <c r="G6813" i="17"/>
  <c r="G6809" i="17"/>
  <c r="G6805" i="17"/>
  <c r="G6801" i="17"/>
  <c r="G6797" i="17"/>
  <c r="G6793" i="17"/>
  <c r="G6789" i="17"/>
  <c r="G6785" i="17"/>
  <c r="G6781" i="17"/>
  <c r="G6777" i="17"/>
  <c r="G6773" i="17"/>
  <c r="G6769" i="17"/>
  <c r="G6765" i="17"/>
  <c r="G6761" i="17"/>
  <c r="G6757" i="17"/>
  <c r="G6753" i="17"/>
  <c r="G6749" i="17"/>
  <c r="G6745" i="17"/>
  <c r="G6741" i="17"/>
  <c r="G6737" i="17"/>
  <c r="G6733" i="17"/>
  <c r="G6729" i="17"/>
  <c r="G6725" i="17"/>
  <c r="G6721" i="17"/>
  <c r="G6717" i="17"/>
  <c r="G6713" i="17"/>
  <c r="G6709" i="17"/>
  <c r="G6705" i="17"/>
  <c r="G6701" i="17"/>
  <c r="G6697" i="17"/>
  <c r="G6693" i="17"/>
  <c r="G6689" i="17"/>
  <c r="G6685" i="17"/>
  <c r="G6681" i="17"/>
  <c r="G6677" i="17"/>
  <c r="G6673" i="17"/>
  <c r="G6669" i="17"/>
  <c r="G6665" i="17"/>
  <c r="G6661" i="17"/>
  <c r="G6657" i="17"/>
  <c r="G6653" i="17"/>
  <c r="G6649" i="17"/>
  <c r="G6645" i="17"/>
  <c r="G6641" i="17"/>
  <c r="G6637" i="17"/>
  <c r="G6633" i="17"/>
  <c r="G6629" i="17"/>
  <c r="G6625" i="17"/>
  <c r="G6621" i="17"/>
  <c r="G6617" i="17"/>
  <c r="G6613" i="17"/>
  <c r="G6609" i="17"/>
  <c r="G6605" i="17"/>
  <c r="G6601" i="17"/>
  <c r="G6597" i="17"/>
  <c r="G6593" i="17"/>
  <c r="G6589" i="17"/>
  <c r="G6585" i="17"/>
  <c r="G6581" i="17"/>
  <c r="G6577" i="17"/>
  <c r="G6573" i="17"/>
  <c r="G6569" i="17"/>
  <c r="G6565" i="17"/>
  <c r="G6561" i="17"/>
  <c r="G6557" i="17"/>
  <c r="G6553" i="17"/>
  <c r="G6884" i="17"/>
  <c r="G6879" i="17"/>
  <c r="G6868" i="17"/>
  <c r="G6863" i="17"/>
  <c r="G6852" i="17"/>
  <c r="G6847" i="17"/>
  <c r="G6836" i="17"/>
  <c r="G6831" i="17"/>
  <c r="G6820" i="17"/>
  <c r="G6815" i="17"/>
  <c r="G6804" i="17"/>
  <c r="G6799" i="17"/>
  <c r="G6788" i="17"/>
  <c r="G6783" i="17"/>
  <c r="G6772" i="17"/>
  <c r="G6767" i="17"/>
  <c r="G6756" i="17"/>
  <c r="G6751" i="17"/>
  <c r="G6740" i="17"/>
  <c r="G6735" i="17"/>
  <c r="G6724" i="17"/>
  <c r="G6719" i="17"/>
  <c r="G6708" i="17"/>
  <c r="G6703" i="17"/>
  <c r="G6692" i="17"/>
  <c r="G6687" i="17"/>
  <c r="G6676" i="17"/>
  <c r="G6671" i="17"/>
  <c r="G6660" i="17"/>
  <c r="G6655" i="17"/>
  <c r="G6644" i="17"/>
  <c r="G6639" i="17"/>
  <c r="G6628" i="17"/>
  <c r="G6623" i="17"/>
  <c r="G6612" i="17"/>
  <c r="G6607" i="17"/>
  <c r="G6596" i="17"/>
  <c r="G6591" i="17"/>
  <c r="G6580" i="17"/>
  <c r="G6575" i="17"/>
  <c r="G6564" i="17"/>
  <c r="G6559" i="17"/>
  <c r="G6549" i="17"/>
  <c r="G6888" i="17"/>
  <c r="G6883" i="17"/>
  <c r="G6872" i="17"/>
  <c r="G6867" i="17"/>
  <c r="G6856" i="17"/>
  <c r="G6851" i="17"/>
  <c r="G6840" i="17"/>
  <c r="G6835" i="17"/>
  <c r="G6824" i="17"/>
  <c r="G6819" i="17"/>
  <c r="G6808" i="17"/>
  <c r="G6803" i="17"/>
  <c r="G6792" i="17"/>
  <c r="G6787" i="17"/>
  <c r="G6776" i="17"/>
  <c r="G6771" i="17"/>
  <c r="G6760" i="17"/>
  <c r="G6755" i="17"/>
  <c r="G6744" i="17"/>
  <c r="G6739" i="17"/>
  <c r="G6728" i="17"/>
  <c r="G6723" i="17"/>
  <c r="G6712" i="17"/>
  <c r="G6707" i="17"/>
  <c r="G6696" i="17"/>
  <c r="G6691" i="17"/>
  <c r="G6680" i="17"/>
  <c r="G6675" i="17"/>
  <c r="G6664" i="17"/>
  <c r="G6659" i="17"/>
  <c r="G6648" i="17"/>
  <c r="G6643" i="17"/>
  <c r="G6632" i="17"/>
  <c r="G6627" i="17"/>
  <c r="G6616" i="17"/>
  <c r="G6611" i="17"/>
  <c r="G6600" i="17"/>
  <c r="G6595" i="17"/>
  <c r="G6584" i="17"/>
  <c r="G6579" i="17"/>
  <c r="G6568" i="17"/>
  <c r="G6563" i="17"/>
  <c r="G6552" i="17"/>
  <c r="G6548" i="17"/>
  <c r="G6544" i="17"/>
  <c r="G6540" i="17"/>
  <c r="G6536" i="17"/>
  <c r="G6532" i="17"/>
  <c r="G6528" i="17"/>
  <c r="G6524" i="17"/>
  <c r="G6520" i="17"/>
  <c r="G6516" i="17"/>
  <c r="G6512" i="17"/>
  <c r="G6508" i="17"/>
  <c r="G6504" i="17"/>
  <c r="G6500" i="17"/>
  <c r="G6496" i="17"/>
  <c r="G6492" i="17"/>
  <c r="G6488" i="17"/>
  <c r="G6484" i="17"/>
  <c r="G6480" i="17"/>
  <c r="G6476" i="17"/>
  <c r="G6472" i="17"/>
  <c r="G6468" i="17"/>
  <c r="G6464" i="17"/>
  <c r="G6460" i="17"/>
  <c r="G6456" i="17"/>
  <c r="G6452" i="17"/>
  <c r="G6448" i="17"/>
  <c r="G6444" i="17"/>
  <c r="G6440" i="17"/>
  <c r="G6436" i="17"/>
  <c r="G6432" i="17"/>
  <c r="G6428" i="17"/>
  <c r="G6424" i="17"/>
  <c r="G6420" i="17"/>
  <c r="G6416" i="17"/>
  <c r="G6412" i="17"/>
  <c r="G6408" i="17"/>
  <c r="G6404" i="17"/>
  <c r="G6400" i="17"/>
  <c r="G6396" i="17"/>
  <c r="G6392" i="17"/>
  <c r="G6388" i="17"/>
  <c r="G6384" i="17"/>
  <c r="G6380" i="17"/>
  <c r="G6376" i="17"/>
  <c r="G6887" i="17"/>
  <c r="G6876" i="17"/>
  <c r="G6871" i="17"/>
  <c r="G6860" i="17"/>
  <c r="G6855" i="17"/>
  <c r="G6844" i="17"/>
  <c r="G6839" i="17"/>
  <c r="G6828" i="17"/>
  <c r="G6823" i="17"/>
  <c r="G6812" i="17"/>
  <c r="G6807" i="17"/>
  <c r="G6796" i="17"/>
  <c r="G6791" i="17"/>
  <c r="G6780" i="17"/>
  <c r="G6775" i="17"/>
  <c r="G6764" i="17"/>
  <c r="G6759" i="17"/>
  <c r="G6748" i="17"/>
  <c r="G6743" i="17"/>
  <c r="G6732" i="17"/>
  <c r="G6727" i="17"/>
  <c r="G6716" i="17"/>
  <c r="G6711" i="17"/>
  <c r="G6700" i="17"/>
  <c r="G6695" i="17"/>
  <c r="G6684" i="17"/>
  <c r="G6679" i="17"/>
  <c r="G6668" i="17"/>
  <c r="G6663" i="17"/>
  <c r="G6652" i="17"/>
  <c r="G6647" i="17"/>
  <c r="G6636" i="17"/>
  <c r="G6631" i="17"/>
  <c r="G6620" i="17"/>
  <c r="G6615" i="17"/>
  <c r="G6604" i="17"/>
  <c r="G6599" i="17"/>
  <c r="G6588" i="17"/>
  <c r="G6583" i="17"/>
  <c r="G6572" i="17"/>
  <c r="G6567" i="17"/>
  <c r="G6556" i="17"/>
  <c r="G6551" i="17"/>
  <c r="G6547" i="17"/>
  <c r="G6543" i="17"/>
  <c r="G6539" i="17"/>
  <c r="G6535" i="17"/>
  <c r="G6531" i="17"/>
  <c r="G6527" i="17"/>
  <c r="G6523" i="17"/>
  <c r="G6519" i="17"/>
  <c r="G6515" i="17"/>
  <c r="G6511" i="17"/>
  <c r="G6507" i="17"/>
  <c r="G6503" i="17"/>
  <c r="G6499" i="17"/>
  <c r="G6495" i="17"/>
  <c r="G6491" i="17"/>
  <c r="G6487" i="17"/>
  <c r="G6483" i="17"/>
  <c r="G6479" i="17"/>
  <c r="G6475" i="17"/>
  <c r="G6471" i="17"/>
  <c r="G6467" i="17"/>
  <c r="G6463" i="17"/>
  <c r="G6459" i="17"/>
  <c r="G6455" i="17"/>
  <c r="G6451" i="17"/>
  <c r="G6447" i="17"/>
  <c r="G6443" i="17"/>
  <c r="G6439" i="17"/>
  <c r="G6435" i="17"/>
  <c r="G6431" i="17"/>
  <c r="G6427" i="17"/>
  <c r="G6423" i="17"/>
  <c r="G6419" i="17"/>
  <c r="G6415" i="17"/>
  <c r="G6411" i="17"/>
  <c r="G6407" i="17"/>
  <c r="G6403" i="17"/>
  <c r="G6399" i="17"/>
  <c r="G6395" i="17"/>
  <c r="G6391" i="17"/>
  <c r="G6387" i="17"/>
  <c r="G6383" i="17"/>
  <c r="G6880" i="17"/>
  <c r="G6875" i="17"/>
  <c r="G6864" i="17"/>
  <c r="G6859" i="17"/>
  <c r="G6848" i="17"/>
  <c r="G6843" i="17"/>
  <c r="G6832" i="17"/>
  <c r="G6827" i="17"/>
  <c r="G6816" i="17"/>
  <c r="G6811" i="17"/>
  <c r="G6800" i="17"/>
  <c r="G6795" i="17"/>
  <c r="G6784" i="17"/>
  <c r="G6779" i="17"/>
  <c r="G6768" i="17"/>
  <c r="G6763" i="17"/>
  <c r="G6752" i="17"/>
  <c r="G6747" i="17"/>
  <c r="G6736" i="17"/>
  <c r="G6731" i="17"/>
  <c r="G6720" i="17"/>
  <c r="G6715" i="17"/>
  <c r="G6704" i="17"/>
  <c r="G6699" i="17"/>
  <c r="G6688" i="17"/>
  <c r="G6683" i="17"/>
  <c r="G6672" i="17"/>
  <c r="G6667" i="17"/>
  <c r="G6656" i="17"/>
  <c r="G6651" i="17"/>
  <c r="G6640" i="17"/>
  <c r="G6635" i="17"/>
  <c r="G6624" i="17"/>
  <c r="G6619" i="17"/>
  <c r="G6608" i="17"/>
  <c r="G6603" i="17"/>
  <c r="G6592" i="17"/>
  <c r="G6587" i="17"/>
  <c r="G6576" i="17"/>
  <c r="G6571" i="17"/>
  <c r="G6560" i="17"/>
  <c r="G6555" i="17"/>
  <c r="G6550" i="17"/>
  <c r="G6546" i="17"/>
  <c r="G6542" i="17"/>
  <c r="G6538" i="17"/>
  <c r="G6534" i="17"/>
  <c r="G6530" i="17"/>
  <c r="G6526" i="17"/>
  <c r="G6522" i="17"/>
  <c r="G6518" i="17"/>
  <c r="G6514" i="17"/>
  <c r="G6510" i="17"/>
  <c r="G6506" i="17"/>
  <c r="G6502" i="17"/>
  <c r="G6498" i="17"/>
  <c r="G6494" i="17"/>
  <c r="G6490" i="17"/>
  <c r="G6486" i="17"/>
  <c r="G6482" i="17"/>
  <c r="G6478" i="17"/>
  <c r="G6474" i="17"/>
  <c r="G6470" i="17"/>
  <c r="G6466" i="17"/>
  <c r="G6462" i="17"/>
  <c r="G6458" i="17"/>
  <c r="G6454" i="17"/>
  <c r="G6450" i="17"/>
  <c r="G6446" i="17"/>
  <c r="G6442" i="17"/>
  <c r="G6438" i="17"/>
  <c r="G6434" i="17"/>
  <c r="G6430" i="17"/>
  <c r="G6426" i="17"/>
  <c r="G6422" i="17"/>
  <c r="G6418" i="17"/>
  <c r="G6414" i="17"/>
  <c r="G6410" i="17"/>
  <c r="G6406" i="17"/>
  <c r="G6402" i="17"/>
  <c r="G6398" i="17"/>
  <c r="G6394" i="17"/>
  <c r="G6390" i="17"/>
  <c r="G6386" i="17"/>
  <c r="G6382" i="17"/>
  <c r="G6533" i="17"/>
  <c r="G6501" i="17"/>
  <c r="G6469" i="17"/>
  <c r="G6437" i="17"/>
  <c r="G6405" i="17"/>
  <c r="G6375" i="17"/>
  <c r="G6371" i="17"/>
  <c r="G6367" i="17"/>
  <c r="G6363" i="17"/>
  <c r="G6359" i="17"/>
  <c r="G6355" i="17"/>
  <c r="G6351" i="17"/>
  <c r="G6347" i="17"/>
  <c r="G6343" i="17"/>
  <c r="G6339" i="17"/>
  <c r="G6335" i="17"/>
  <c r="G6331" i="17"/>
  <c r="G6327" i="17"/>
  <c r="G6323" i="17"/>
  <c r="G6319" i="17"/>
  <c r="G6315" i="17"/>
  <c r="G6311" i="17"/>
  <c r="G6307" i="17"/>
  <c r="G6303" i="17"/>
  <c r="G6299" i="17"/>
  <c r="G6295" i="17"/>
  <c r="G6291" i="17"/>
  <c r="G6287" i="17"/>
  <c r="G6283" i="17"/>
  <c r="G6279" i="17"/>
  <c r="G6275" i="17"/>
  <c r="G6271" i="17"/>
  <c r="G6267" i="17"/>
  <c r="G6263" i="17"/>
  <c r="G6259" i="17"/>
  <c r="G6255" i="17"/>
  <c r="G6251" i="17"/>
  <c r="G6247" i="17"/>
  <c r="G6243" i="17"/>
  <c r="G6239" i="17"/>
  <c r="G6235" i="17"/>
  <c r="G6231" i="17"/>
  <c r="G6227" i="17"/>
  <c r="G6223" i="17"/>
  <c r="G6219" i="17"/>
  <c r="G6215" i="17"/>
  <c r="G6211" i="17"/>
  <c r="G6207" i="17"/>
  <c r="G6203" i="17"/>
  <c r="G6199" i="17"/>
  <c r="G6195" i="17"/>
  <c r="G6191" i="17"/>
  <c r="G6187" i="17"/>
  <c r="G6183" i="17"/>
  <c r="G6179" i="17"/>
  <c r="G6175" i="17"/>
  <c r="G6171" i="17"/>
  <c r="G6167" i="17"/>
  <c r="G6163" i="17"/>
  <c r="G6159" i="17"/>
  <c r="G6155" i="17"/>
  <c r="G6151" i="17"/>
  <c r="G6147" i="17"/>
  <c r="G6143" i="17"/>
  <c r="G6139" i="17"/>
  <c r="G6135" i="17"/>
  <c r="G6131" i="17"/>
  <c r="G6127" i="17"/>
  <c r="G6123" i="17"/>
  <c r="G6119" i="17"/>
  <c r="G6115" i="17"/>
  <c r="G6111" i="17"/>
  <c r="G6107" i="17"/>
  <c r="G6103" i="17"/>
  <c r="G6099" i="17"/>
  <c r="G6095" i="17"/>
  <c r="G6091" i="17"/>
  <c r="G6087" i="17"/>
  <c r="G6083" i="17"/>
  <c r="G6079" i="17"/>
  <c r="G6075" i="17"/>
  <c r="G6071" i="17"/>
  <c r="G6067" i="17"/>
  <c r="G6063" i="17"/>
  <c r="G6059" i="17"/>
  <c r="G6055" i="17"/>
  <c r="G6051" i="17"/>
  <c r="G6047" i="17"/>
  <c r="G6043" i="17"/>
  <c r="G6039" i="17"/>
  <c r="G6035" i="17"/>
  <c r="G6031" i="17"/>
  <c r="G6027" i="17"/>
  <c r="G6023" i="17"/>
  <c r="G6019" i="17"/>
  <c r="G6015" i="17"/>
  <c r="G6011" i="17"/>
  <c r="G6007" i="17"/>
  <c r="G6003" i="17"/>
  <c r="G5999" i="17"/>
  <c r="G5995" i="17"/>
  <c r="G5991" i="17"/>
  <c r="G5987" i="17"/>
  <c r="G5983" i="17"/>
  <c r="G5979" i="17"/>
  <c r="G5975" i="17"/>
  <c r="G5971" i="17"/>
  <c r="G5967" i="17"/>
  <c r="G5963" i="17"/>
  <c r="G5959" i="17"/>
  <c r="G5955" i="17"/>
  <c r="G5951" i="17"/>
  <c r="G5947" i="17"/>
  <c r="G5943" i="17"/>
  <c r="G5939" i="17"/>
  <c r="G5935" i="17"/>
  <c r="G5931" i="17"/>
  <c r="G5927" i="17"/>
  <c r="G5923" i="17"/>
  <c r="G5919" i="17"/>
  <c r="G5915" i="17"/>
  <c r="G5911" i="17"/>
  <c r="G5907" i="17"/>
  <c r="G5903" i="17"/>
  <c r="G5899" i="17"/>
  <c r="G5895" i="17"/>
  <c r="G5891" i="17"/>
  <c r="G5887" i="17"/>
  <c r="G5883" i="17"/>
  <c r="G5879" i="17"/>
  <c r="G5875" i="17"/>
  <c r="G5871" i="17"/>
  <c r="G5867" i="17"/>
  <c r="G5863" i="17"/>
  <c r="G5859" i="17"/>
  <c r="G5855" i="17"/>
  <c r="G5851" i="17"/>
  <c r="G5847" i="17"/>
  <c r="G5843" i="17"/>
  <c r="G5839" i="17"/>
  <c r="G5835" i="17"/>
  <c r="G5831" i="17"/>
  <c r="G5827" i="17"/>
  <c r="G5823" i="17"/>
  <c r="G5819" i="17"/>
  <c r="G5815" i="17"/>
  <c r="G5811" i="17"/>
  <c r="G5807" i="17"/>
  <c r="G5803" i="17"/>
  <c r="G5799" i="17"/>
  <c r="G5795" i="17"/>
  <c r="G5791" i="17"/>
  <c r="G5787" i="17"/>
  <c r="G5783" i="17"/>
  <c r="G5779" i="17"/>
  <c r="G5775" i="17"/>
  <c r="G5771" i="17"/>
  <c r="G5767" i="17"/>
  <c r="G5763" i="17"/>
  <c r="G5759" i="17"/>
  <c r="G5755" i="17"/>
  <c r="G5751" i="17"/>
  <c r="G5747" i="17"/>
  <c r="G5743" i="17"/>
  <c r="G5739" i="17"/>
  <c r="G5735" i="17"/>
  <c r="G6545" i="17"/>
  <c r="G6513" i="17"/>
  <c r="G6481" i="17"/>
  <c r="G6449" i="17"/>
  <c r="G6417" i="17"/>
  <c r="G6385" i="17"/>
  <c r="G6379" i="17"/>
  <c r="G6525" i="17"/>
  <c r="G6493" i="17"/>
  <c r="G6461" i="17"/>
  <c r="G6429" i="17"/>
  <c r="G6397" i="17"/>
  <c r="G6374" i="17"/>
  <c r="G6370" i="17"/>
  <c r="G6366" i="17"/>
  <c r="G6362" i="17"/>
  <c r="G6358" i="17"/>
  <c r="G6354" i="17"/>
  <c r="G6350" i="17"/>
  <c r="G6346" i="17"/>
  <c r="G6342" i="17"/>
  <c r="G6338" i="17"/>
  <c r="G6334" i="17"/>
  <c r="G6330" i="17"/>
  <c r="G6326" i="17"/>
  <c r="G6322" i="17"/>
  <c r="G6318" i="17"/>
  <c r="G6314" i="17"/>
  <c r="G6310" i="17"/>
  <c r="G6306" i="17"/>
  <c r="G6302" i="17"/>
  <c r="G6298" i="17"/>
  <c r="G6294" i="17"/>
  <c r="G6290" i="17"/>
  <c r="G6286" i="17"/>
  <c r="G6282" i="17"/>
  <c r="G6278" i="17"/>
  <c r="G6274" i="17"/>
  <c r="G6270" i="17"/>
  <c r="G6266" i="17"/>
  <c r="G6262" i="17"/>
  <c r="G6258" i="17"/>
  <c r="G6254" i="17"/>
  <c r="G6250" i="17"/>
  <c r="G6246" i="17"/>
  <c r="G6242" i="17"/>
  <c r="G6238" i="17"/>
  <c r="G6234" i="17"/>
  <c r="G6230" i="17"/>
  <c r="G6226" i="17"/>
  <c r="G6222" i="17"/>
  <c r="G6218" i="17"/>
  <c r="G6214" i="17"/>
  <c r="G6210" i="17"/>
  <c r="G6206" i="17"/>
  <c r="G6202" i="17"/>
  <c r="G6198" i="17"/>
  <c r="G6194" i="17"/>
  <c r="G6190" i="17"/>
  <c r="G6186" i="17"/>
  <c r="G6182" i="17"/>
  <c r="G6178" i="17"/>
  <c r="G6174" i="17"/>
  <c r="G6170" i="17"/>
  <c r="G6166" i="17"/>
  <c r="G6162" i="17"/>
  <c r="G6158" i="17"/>
  <c r="G6154" i="17"/>
  <c r="G6150" i="17"/>
  <c r="G6146" i="17"/>
  <c r="G6142" i="17"/>
  <c r="G6138" i="17"/>
  <c r="G6134" i="17"/>
  <c r="G6130" i="17"/>
  <c r="G6126" i="17"/>
  <c r="G6122" i="17"/>
  <c r="G6118" i="17"/>
  <c r="G6114" i="17"/>
  <c r="G6110" i="17"/>
  <c r="G6106" i="17"/>
  <c r="G6102" i="17"/>
  <c r="G6098" i="17"/>
  <c r="G6094" i="17"/>
  <c r="G6090" i="17"/>
  <c r="G6086" i="17"/>
  <c r="G6082" i="17"/>
  <c r="G6078" i="17"/>
  <c r="G6074" i="17"/>
  <c r="G6070" i="17"/>
  <c r="G6066" i="17"/>
  <c r="G6062" i="17"/>
  <c r="G6058" i="17"/>
  <c r="G6054" i="17"/>
  <c r="G6050" i="17"/>
  <c r="G6046" i="17"/>
  <c r="G6042" i="17"/>
  <c r="G6038" i="17"/>
  <c r="G6034" i="17"/>
  <c r="G6030" i="17"/>
  <c r="G6026" i="17"/>
  <c r="G6022" i="17"/>
  <c r="G6018" i="17"/>
  <c r="G6014" i="17"/>
  <c r="G6010" i="17"/>
  <c r="G6006" i="17"/>
  <c r="G6002" i="17"/>
  <c r="G5998" i="17"/>
  <c r="G5994" i="17"/>
  <c r="G5990" i="17"/>
  <c r="G5986" i="17"/>
  <c r="G5982" i="17"/>
  <c r="G5978" i="17"/>
  <c r="G5974" i="17"/>
  <c r="G5970" i="17"/>
  <c r="G5966" i="17"/>
  <c r="G5962" i="17"/>
  <c r="G5958" i="17"/>
  <c r="G5954" i="17"/>
  <c r="G5950" i="17"/>
  <c r="G5946" i="17"/>
  <c r="G5942" i="17"/>
  <c r="G5938" i="17"/>
  <c r="G5934" i="17"/>
  <c r="G5930" i="17"/>
  <c r="G5926" i="17"/>
  <c r="G5922" i="17"/>
  <c r="G5918" i="17"/>
  <c r="G5914" i="17"/>
  <c r="G5910" i="17"/>
  <c r="G5906" i="17"/>
  <c r="G5902" i="17"/>
  <c r="G5898" i="17"/>
  <c r="G5894" i="17"/>
  <c r="G5890" i="17"/>
  <c r="G5886" i="17"/>
  <c r="G5882" i="17"/>
  <c r="G5878" i="17"/>
  <c r="G5874" i="17"/>
  <c r="G5870" i="17"/>
  <c r="G5866" i="17"/>
  <c r="G5862" i="17"/>
  <c r="G5858" i="17"/>
  <c r="G5854" i="17"/>
  <c r="G5850" i="17"/>
  <c r="G5846" i="17"/>
  <c r="G5842" i="17"/>
  <c r="G5838" i="17"/>
  <c r="G5834" i="17"/>
  <c r="G5830" i="17"/>
  <c r="G5826" i="17"/>
  <c r="G5822" i="17"/>
  <c r="G5818" i="17"/>
  <c r="G5814" i="17"/>
  <c r="G5810" i="17"/>
  <c r="G5806" i="17"/>
  <c r="G5802" i="17"/>
  <c r="G5798" i="17"/>
  <c r="G5794" i="17"/>
  <c r="G5790" i="17"/>
  <c r="G5786" i="17"/>
  <c r="G5782" i="17"/>
  <c r="G5778" i="17"/>
  <c r="G5774" i="17"/>
  <c r="G6537" i="17"/>
  <c r="G6505" i="17"/>
  <c r="G6473" i="17"/>
  <c r="G6441" i="17"/>
  <c r="G6409" i="17"/>
  <c r="G6378" i="17"/>
  <c r="G6517" i="17"/>
  <c r="G6485" i="17"/>
  <c r="G6453" i="17"/>
  <c r="G6421" i="17"/>
  <c r="G6389" i="17"/>
  <c r="G6373" i="17"/>
  <c r="G6369" i="17"/>
  <c r="G6365" i="17"/>
  <c r="G6361" i="17"/>
  <c r="G6357" i="17"/>
  <c r="G6353" i="17"/>
  <c r="G6349" i="17"/>
  <c r="G6345" i="17"/>
  <c r="G6341" i="17"/>
  <c r="G6337" i="17"/>
  <c r="G6333" i="17"/>
  <c r="G6329" i="17"/>
  <c r="G6325" i="17"/>
  <c r="G6321" i="17"/>
  <c r="G6317" i="17"/>
  <c r="G6313" i="17"/>
  <c r="G6309" i="17"/>
  <c r="G6305" i="17"/>
  <c r="G6301" i="17"/>
  <c r="G6297" i="17"/>
  <c r="G6293" i="17"/>
  <c r="G6289" i="17"/>
  <c r="G6285" i="17"/>
  <c r="G6281" i="17"/>
  <c r="G6277" i="17"/>
  <c r="G6273" i="17"/>
  <c r="G6269" i="17"/>
  <c r="G6265" i="17"/>
  <c r="G6261" i="17"/>
  <c r="G6257" i="17"/>
  <c r="G6253" i="17"/>
  <c r="G6249" i="17"/>
  <c r="G6245" i="17"/>
  <c r="G6241" i="17"/>
  <c r="G6237" i="17"/>
  <c r="G6233" i="17"/>
  <c r="G6229" i="17"/>
  <c r="G6225" i="17"/>
  <c r="G6221" i="17"/>
  <c r="G6217" i="17"/>
  <c r="G6213" i="17"/>
  <c r="G6209" i="17"/>
  <c r="G6205" i="17"/>
  <c r="G6201" i="17"/>
  <c r="G6197" i="17"/>
  <c r="G6193" i="17"/>
  <c r="G6189" i="17"/>
  <c r="G6185" i="17"/>
  <c r="G6181" i="17"/>
  <c r="G6177" i="17"/>
  <c r="G6173" i="17"/>
  <c r="G6169" i="17"/>
  <c r="G6165" i="17"/>
  <c r="G6161" i="17"/>
  <c r="G6157" i="17"/>
  <c r="G6153" i="17"/>
  <c r="G6149" i="17"/>
  <c r="G6145" i="17"/>
  <c r="G6141" i="17"/>
  <c r="G6137" i="17"/>
  <c r="G6133" i="17"/>
  <c r="G6129" i="17"/>
  <c r="G6125" i="17"/>
  <c r="G6121" i="17"/>
  <c r="G6117" i="17"/>
  <c r="G6113" i="17"/>
  <c r="G6109" i="17"/>
  <c r="G6105" i="17"/>
  <c r="G6101" i="17"/>
  <c r="G6097" i="17"/>
  <c r="G6093" i="17"/>
  <c r="G6089" i="17"/>
  <c r="G6085" i="17"/>
  <c r="G6529" i="17"/>
  <c r="G6497" i="17"/>
  <c r="G6465" i="17"/>
  <c r="G6433" i="17"/>
  <c r="G6401" i="17"/>
  <c r="G6377" i="17"/>
  <c r="G6541" i="17"/>
  <c r="G6509" i="17"/>
  <c r="G6477" i="17"/>
  <c r="G6445" i="17"/>
  <c r="G6413" i="17"/>
  <c r="G6381" i="17"/>
  <c r="G6372" i="17"/>
  <c r="G6368" i="17"/>
  <c r="G6364" i="17"/>
  <c r="G6360" i="17"/>
  <c r="G6356" i="17"/>
  <c r="G6352" i="17"/>
  <c r="G6348" i="17"/>
  <c r="G6344" i="17"/>
  <c r="G6340" i="17"/>
  <c r="G6336" i="17"/>
  <c r="G6332" i="17"/>
  <c r="G6328" i="17"/>
  <c r="G6324" i="17"/>
  <c r="G6320" i="17"/>
  <c r="G6316" i="17"/>
  <c r="G6312" i="17"/>
  <c r="G6308" i="17"/>
  <c r="G6304" i="17"/>
  <c r="G6300" i="17"/>
  <c r="G6296" i="17"/>
  <c r="G6292" i="17"/>
  <c r="G6288" i="17"/>
  <c r="G6284" i="17"/>
  <c r="G6280" i="17"/>
  <c r="G6276" i="17"/>
  <c r="G6272" i="17"/>
  <c r="G6268" i="17"/>
  <c r="G6264" i="17"/>
  <c r="G6260" i="17"/>
  <c r="G6256" i="17"/>
  <c r="G6252" i="17"/>
  <c r="G6248" i="17"/>
  <c r="G6244" i="17"/>
  <c r="G6240" i="17"/>
  <c r="G6236" i="17"/>
  <c r="G6232" i="17"/>
  <c r="G6228" i="17"/>
  <c r="G6224" i="17"/>
  <c r="G6220" i="17"/>
  <c r="G6216" i="17"/>
  <c r="G6212" i="17"/>
  <c r="G6208" i="17"/>
  <c r="G6204" i="17"/>
  <c r="G6200" i="17"/>
  <c r="G6196" i="17"/>
  <c r="G6192" i="17"/>
  <c r="G6188" i="17"/>
  <c r="G6184" i="17"/>
  <c r="G6180" i="17"/>
  <c r="G6176" i="17"/>
  <c r="G6172" i="17"/>
  <c r="G6168" i="17"/>
  <c r="G6164" i="17"/>
  <c r="G6160" i="17"/>
  <c r="G6156" i="17"/>
  <c r="G6152" i="17"/>
  <c r="G6148" i="17"/>
  <c r="G6144" i="17"/>
  <c r="G6140" i="17"/>
  <c r="G6136" i="17"/>
  <c r="G6132" i="17"/>
  <c r="G6128" i="17"/>
  <c r="G6124" i="17"/>
  <c r="G6120" i="17"/>
  <c r="G6116" i="17"/>
  <c r="G6112" i="17"/>
  <c r="G6108" i="17"/>
  <c r="G6104" i="17"/>
  <c r="G6100" i="17"/>
  <c r="G6096" i="17"/>
  <c r="G6092" i="17"/>
  <c r="G6088" i="17"/>
  <c r="G6084" i="17"/>
  <c r="G6080" i="17"/>
  <c r="G6076" i="17"/>
  <c r="G6072" i="17"/>
  <c r="G6068" i="17"/>
  <c r="G6064" i="17"/>
  <c r="G6060" i="17"/>
  <c r="G6056" i="17"/>
  <c r="G6052" i="17"/>
  <c r="G6048" i="17"/>
  <c r="G6044" i="17"/>
  <c r="G6040" i="17"/>
  <c r="G6036" i="17"/>
  <c r="G6032" i="17"/>
  <c r="G6028" i="17"/>
  <c r="G6024" i="17"/>
  <c r="G6020" i="17"/>
  <c r="G6016" i="17"/>
  <c r="G6012" i="17"/>
  <c r="G6008" i="17"/>
  <c r="G6004" i="17"/>
  <c r="G6000" i="17"/>
  <c r="G5996" i="17"/>
  <c r="G5992" i="17"/>
  <c r="G5988" i="17"/>
  <c r="G5984" i="17"/>
  <c r="G5980" i="17"/>
  <c r="G5976" i="17"/>
  <c r="G5972" i="17"/>
  <c r="G5968" i="17"/>
  <c r="G5964" i="17"/>
  <c r="G5960" i="17"/>
  <c r="G5956" i="17"/>
  <c r="G5952" i="17"/>
  <c r="G5948" i="17"/>
  <c r="G5944" i="17"/>
  <c r="G5940" i="17"/>
  <c r="G5936" i="17"/>
  <c r="G5932" i="17"/>
  <c r="G5928" i="17"/>
  <c r="G5924" i="17"/>
  <c r="G5920" i="17"/>
  <c r="G5916" i="17"/>
  <c r="G5912" i="17"/>
  <c r="G5908" i="17"/>
  <c r="G5904" i="17"/>
  <c r="G5900" i="17"/>
  <c r="G5896" i="17"/>
  <c r="G5892" i="17"/>
  <c r="G5888" i="17"/>
  <c r="G5884" i="17"/>
  <c r="G5880" i="17"/>
  <c r="G5876" i="17"/>
  <c r="G5872" i="17"/>
  <c r="G5868" i="17"/>
  <c r="G5864" i="17"/>
  <c r="G5860" i="17"/>
  <c r="G5856" i="17"/>
  <c r="G5852" i="17"/>
  <c r="G5848" i="17"/>
  <c r="G5844" i="17"/>
  <c r="G5840" i="17"/>
  <c r="G5836" i="17"/>
  <c r="G5832" i="17"/>
  <c r="G5828" i="17"/>
  <c r="G5824" i="17"/>
  <c r="G5820" i="17"/>
  <c r="G5816" i="17"/>
  <c r="G5812" i="17"/>
  <c r="G5808" i="17"/>
  <c r="G5804" i="17"/>
  <c r="G5800" i="17"/>
  <c r="G5796" i="17"/>
  <c r="G5792" i="17"/>
  <c r="G5788" i="17"/>
  <c r="G5784" i="17"/>
  <c r="G5780" i="17"/>
  <c r="G5776" i="17"/>
  <c r="G5772" i="17"/>
  <c r="G5768" i="17"/>
  <c r="G5764" i="17"/>
  <c r="G5760" i="17"/>
  <c r="G5756" i="17"/>
  <c r="G5752" i="17"/>
  <c r="G5748" i="17"/>
  <c r="G5744" i="17"/>
  <c r="G5740" i="17"/>
  <c r="G5736" i="17"/>
  <c r="G5732" i="17"/>
  <c r="G5728" i="17"/>
  <c r="G5724" i="17"/>
  <c r="G5720" i="17"/>
  <c r="G6073" i="17"/>
  <c r="G6041" i="17"/>
  <c r="G6009" i="17"/>
  <c r="G5977" i="17"/>
  <c r="G6521" i="17"/>
  <c r="G6053" i="17"/>
  <c r="G6021" i="17"/>
  <c r="G5989" i="17"/>
  <c r="G5957" i="17"/>
  <c r="G5925" i="17"/>
  <c r="G5893" i="17"/>
  <c r="G5861" i="17"/>
  <c r="G5829" i="17"/>
  <c r="G5797" i="17"/>
  <c r="G5766" i="17"/>
  <c r="G5761" i="17"/>
  <c r="G5750" i="17"/>
  <c r="G5745" i="17"/>
  <c r="G5734" i="17"/>
  <c r="G5725" i="17"/>
  <c r="G5716" i="17"/>
  <c r="G5712" i="17"/>
  <c r="G5708" i="17"/>
  <c r="G5704" i="17"/>
  <c r="G5700" i="17"/>
  <c r="G5696" i="17"/>
  <c r="G5692" i="17"/>
  <c r="G5688" i="17"/>
  <c r="G5684" i="17"/>
  <c r="G5680" i="17"/>
  <c r="G5676" i="17"/>
  <c r="G5672" i="17"/>
  <c r="G5668" i="17"/>
  <c r="G5664" i="17"/>
  <c r="G5660" i="17"/>
  <c r="G5656" i="17"/>
  <c r="G5652" i="17"/>
  <c r="G5648" i="17"/>
  <c r="G5644" i="17"/>
  <c r="G5640" i="17"/>
  <c r="G5636" i="17"/>
  <c r="G5632" i="17"/>
  <c r="G5628" i="17"/>
  <c r="G5624" i="17"/>
  <c r="G5620" i="17"/>
  <c r="G5616" i="17"/>
  <c r="G5612" i="17"/>
  <c r="G5608" i="17"/>
  <c r="G5604" i="17"/>
  <c r="G5600" i="17"/>
  <c r="G5596" i="17"/>
  <c r="G5592" i="17"/>
  <c r="G5588" i="17"/>
  <c r="G5584" i="17"/>
  <c r="G5580" i="17"/>
  <c r="G5576" i="17"/>
  <c r="G5572" i="17"/>
  <c r="G5568" i="17"/>
  <c r="G5564" i="17"/>
  <c r="G5560" i="17"/>
  <c r="G5556" i="17"/>
  <c r="G5552" i="17"/>
  <c r="G5548" i="17"/>
  <c r="G5544" i="17"/>
  <c r="G5540" i="17"/>
  <c r="G5536" i="17"/>
  <c r="G5532" i="17"/>
  <c r="G5528" i="17"/>
  <c r="G5524" i="17"/>
  <c r="G5520" i="17"/>
  <c r="G5516" i="17"/>
  <c r="G5512" i="17"/>
  <c r="G5508" i="17"/>
  <c r="G5504" i="17"/>
  <c r="G5500" i="17"/>
  <c r="G5496" i="17"/>
  <c r="G5492" i="17"/>
  <c r="G5488" i="17"/>
  <c r="G5484" i="17"/>
  <c r="G5480" i="17"/>
  <c r="G5476" i="17"/>
  <c r="G5472" i="17"/>
  <c r="G5468" i="17"/>
  <c r="G5464" i="17"/>
  <c r="G5460" i="17"/>
  <c r="G5456" i="17"/>
  <c r="G5452" i="17"/>
  <c r="G5448" i="17"/>
  <c r="G5444" i="17"/>
  <c r="G6489" i="17"/>
  <c r="G6065" i="17"/>
  <c r="G6033" i="17"/>
  <c r="G6001" i="17"/>
  <c r="G5969" i="17"/>
  <c r="G5937" i="17"/>
  <c r="G5905" i="17"/>
  <c r="G5873" i="17"/>
  <c r="G5841" i="17"/>
  <c r="G5809" i="17"/>
  <c r="G5777" i="17"/>
  <c r="G5729" i="17"/>
  <c r="G6457" i="17"/>
  <c r="G6077" i="17"/>
  <c r="G6045" i="17"/>
  <c r="G6013" i="17"/>
  <c r="G5981" i="17"/>
  <c r="G5949" i="17"/>
  <c r="G5917" i="17"/>
  <c r="G5885" i="17"/>
  <c r="G5853" i="17"/>
  <c r="G5821" i="17"/>
  <c r="G6425" i="17"/>
  <c r="G6057" i="17"/>
  <c r="G6025" i="17"/>
  <c r="G5993" i="17"/>
  <c r="G5961" i="17"/>
  <c r="G5929" i="17"/>
  <c r="G5897" i="17"/>
  <c r="G5865" i="17"/>
  <c r="G5833" i="17"/>
  <c r="G5801" i="17"/>
  <c r="G5723" i="17"/>
  <c r="G6081" i="17"/>
  <c r="G6049" i="17"/>
  <c r="G6017" i="17"/>
  <c r="G5985" i="17"/>
  <c r="G5953" i="17"/>
  <c r="G5921" i="17"/>
  <c r="G5889" i="17"/>
  <c r="G5857" i="17"/>
  <c r="G5825" i="17"/>
  <c r="G5793" i="17"/>
  <c r="G5731" i="17"/>
  <c r="G5722" i="17"/>
  <c r="G6061" i="17"/>
  <c r="G6029" i="17"/>
  <c r="G5997" i="17"/>
  <c r="G5965" i="17"/>
  <c r="G5933" i="17"/>
  <c r="G5901" i="17"/>
  <c r="G5869" i="17"/>
  <c r="G5837" i="17"/>
  <c r="G6005" i="17"/>
  <c r="G5913" i="17"/>
  <c r="G5773" i="17"/>
  <c r="G5738" i="17"/>
  <c r="G5711" i="17"/>
  <c r="G5702" i="17"/>
  <c r="G5693" i="17"/>
  <c r="G5679" i="17"/>
  <c r="G5670" i="17"/>
  <c r="G5661" i="17"/>
  <c r="G5647" i="17"/>
  <c r="G5638" i="17"/>
  <c r="G5629" i="17"/>
  <c r="G5615" i="17"/>
  <c r="G5606" i="17"/>
  <c r="G5597" i="17"/>
  <c r="G5583" i="17"/>
  <c r="G5574" i="17"/>
  <c r="G5565" i="17"/>
  <c r="G5551" i="17"/>
  <c r="G5542" i="17"/>
  <c r="G5533" i="17"/>
  <c r="G5519" i="17"/>
  <c r="G5510" i="17"/>
  <c r="G5501" i="17"/>
  <c r="G5487" i="17"/>
  <c r="G5478" i="17"/>
  <c r="G5469" i="17"/>
  <c r="G5455" i="17"/>
  <c r="G5446" i="17"/>
  <c r="G6393" i="17"/>
  <c r="G5973" i="17"/>
  <c r="G5845" i="17"/>
  <c r="G5749" i="17"/>
  <c r="G5726" i="17"/>
  <c r="G5715" i="17"/>
  <c r="G5706" i="17"/>
  <c r="G5697" i="17"/>
  <c r="G5683" i="17"/>
  <c r="G5674" i="17"/>
  <c r="G5665" i="17"/>
  <c r="G5651" i="17"/>
  <c r="G5642" i="17"/>
  <c r="G5633" i="17"/>
  <c r="G5619" i="17"/>
  <c r="G5610" i="17"/>
  <c r="G5601" i="17"/>
  <c r="G5587" i="17"/>
  <c r="G5578" i="17"/>
  <c r="G5569" i="17"/>
  <c r="G5555" i="17"/>
  <c r="G5546" i="17"/>
  <c r="G5537" i="17"/>
  <c r="G5523" i="17"/>
  <c r="G5514" i="17"/>
  <c r="G5505" i="17"/>
  <c r="G5491" i="17"/>
  <c r="G5482" i="17"/>
  <c r="G5473" i="17"/>
  <c r="G5881" i="17"/>
  <c r="G5785" i="17"/>
  <c r="G5754" i="17"/>
  <c r="G5742" i="17"/>
  <c r="G5737" i="17"/>
  <c r="G5719" i="17"/>
  <c r="G5710" i="17"/>
  <c r="G5701" i="17"/>
  <c r="G5687" i="17"/>
  <c r="G5678" i="17"/>
  <c r="G5669" i="17"/>
  <c r="G5655" i="17"/>
  <c r="G5646" i="17"/>
  <c r="G5637" i="17"/>
  <c r="G5623" i="17"/>
  <c r="G5614" i="17"/>
  <c r="G5605" i="17"/>
  <c r="G5591" i="17"/>
  <c r="G5582" i="17"/>
  <c r="G5573" i="17"/>
  <c r="G5559" i="17"/>
  <c r="G5550" i="17"/>
  <c r="G5541" i="17"/>
  <c r="G5527" i="17"/>
  <c r="G5518" i="17"/>
  <c r="G5509" i="17"/>
  <c r="G5495" i="17"/>
  <c r="G5486" i="17"/>
  <c r="G5477" i="17"/>
  <c r="G5463" i="17"/>
  <c r="G5454" i="17"/>
  <c r="G5445" i="17"/>
  <c r="G5941" i="17"/>
  <c r="G5813" i="17"/>
  <c r="G5765" i="17"/>
  <c r="G5730" i="17"/>
  <c r="G5714" i="17"/>
  <c r="G5705" i="17"/>
  <c r="G5691" i="17"/>
  <c r="G5682" i="17"/>
  <c r="G5673" i="17"/>
  <c r="G5659" i="17"/>
  <c r="G5650" i="17"/>
  <c r="G5641" i="17"/>
  <c r="G5627" i="17"/>
  <c r="G5618" i="17"/>
  <c r="G5609" i="17"/>
  <c r="G5595" i="17"/>
  <c r="G5586" i="17"/>
  <c r="G5577" i="17"/>
  <c r="G5563" i="17"/>
  <c r="G5554" i="17"/>
  <c r="G5545" i="17"/>
  <c r="G5531" i="17"/>
  <c r="G5522" i="17"/>
  <c r="G5513" i="17"/>
  <c r="G5499" i="17"/>
  <c r="G5490" i="17"/>
  <c r="G5481" i="17"/>
  <c r="G5467" i="17"/>
  <c r="G5458" i="17"/>
  <c r="G5449" i="17"/>
  <c r="G5440" i="17"/>
  <c r="G5436" i="17"/>
  <c r="G5432" i="17"/>
  <c r="G5428" i="17"/>
  <c r="G5424" i="17"/>
  <c r="G5420" i="17"/>
  <c r="G5416" i="17"/>
  <c r="G5412" i="17"/>
  <c r="G5408" i="17"/>
  <c r="G5404" i="17"/>
  <c r="G5400" i="17"/>
  <c r="G5396" i="17"/>
  <c r="G5392" i="17"/>
  <c r="G5388" i="17"/>
  <c r="G5384" i="17"/>
  <c r="G5380" i="17"/>
  <c r="G5376" i="17"/>
  <c r="G5372" i="17"/>
  <c r="G5368" i="17"/>
  <c r="G5364" i="17"/>
  <c r="G5360" i="17"/>
  <c r="G5356" i="17"/>
  <c r="G5352" i="17"/>
  <c r="G5348" i="17"/>
  <c r="G5344" i="17"/>
  <c r="G5340" i="17"/>
  <c r="G5336" i="17"/>
  <c r="G5332" i="17"/>
  <c r="G5328" i="17"/>
  <c r="G5324" i="17"/>
  <c r="G5320" i="17"/>
  <c r="G5316" i="17"/>
  <c r="G5312" i="17"/>
  <c r="G5308" i="17"/>
  <c r="G5304" i="17"/>
  <c r="G5300" i="17"/>
  <c r="G5296" i="17"/>
  <c r="G5292" i="17"/>
  <c r="G5288" i="17"/>
  <c r="G5284" i="17"/>
  <c r="G5280" i="17"/>
  <c r="G5276" i="17"/>
  <c r="G5272" i="17"/>
  <c r="G5268" i="17"/>
  <c r="G5264" i="17"/>
  <c r="G5260" i="17"/>
  <c r="G5256" i="17"/>
  <c r="G5252" i="17"/>
  <c r="G5248" i="17"/>
  <c r="G5244" i="17"/>
  <c r="G5240" i="17"/>
  <c r="G5236" i="17"/>
  <c r="G5232" i="17"/>
  <c r="G5849" i="17"/>
  <c r="G5805" i="17"/>
  <c r="G5770" i="17"/>
  <c r="G5758" i="17"/>
  <c r="G5753" i="17"/>
  <c r="G5741" i="17"/>
  <c r="G5718" i="17"/>
  <c r="G5709" i="17"/>
  <c r="G5695" i="17"/>
  <c r="G5686" i="17"/>
  <c r="G5677" i="17"/>
  <c r="G5663" i="17"/>
  <c r="G5654" i="17"/>
  <c r="G5645" i="17"/>
  <c r="G5631" i="17"/>
  <c r="G5622" i="17"/>
  <c r="G5613" i="17"/>
  <c r="G5599" i="17"/>
  <c r="G5590" i="17"/>
  <c r="G5581" i="17"/>
  <c r="G5567" i="17"/>
  <c r="G5558" i="17"/>
  <c r="G5549" i="17"/>
  <c r="G5535" i="17"/>
  <c r="G5526" i="17"/>
  <c r="G5517" i="17"/>
  <c r="G5503" i="17"/>
  <c r="G5494" i="17"/>
  <c r="G5485" i="17"/>
  <c r="G5471" i="17"/>
  <c r="G5462" i="17"/>
  <c r="G5453" i="17"/>
  <c r="G6069" i="17"/>
  <c r="G5945" i="17"/>
  <c r="G5817" i="17"/>
  <c r="G5769" i="17"/>
  <c r="G5757" i="17"/>
  <c r="G5717" i="17"/>
  <c r="G5703" i="17"/>
  <c r="G5694" i="17"/>
  <c r="G5685" i="17"/>
  <c r="G5671" i="17"/>
  <c r="G5662" i="17"/>
  <c r="G5653" i="17"/>
  <c r="G5639" i="17"/>
  <c r="G5630" i="17"/>
  <c r="G5621" i="17"/>
  <c r="G5607" i="17"/>
  <c r="G5598" i="17"/>
  <c r="G5589" i="17"/>
  <c r="G5575" i="17"/>
  <c r="G5566" i="17"/>
  <c r="G5557" i="17"/>
  <c r="G5543" i="17"/>
  <c r="G5534" i="17"/>
  <c r="G5525" i="17"/>
  <c r="G5511" i="17"/>
  <c r="G5502" i="17"/>
  <c r="G5493" i="17"/>
  <c r="G5479" i="17"/>
  <c r="G5470" i="17"/>
  <c r="G5461" i="17"/>
  <c r="G5447" i="17"/>
  <c r="G6037" i="17"/>
  <c r="G5877" i="17"/>
  <c r="G5781" i="17"/>
  <c r="G5762" i="17"/>
  <c r="G5733" i="17"/>
  <c r="G5727" i="17"/>
  <c r="G5721" i="17"/>
  <c r="G5707" i="17"/>
  <c r="G5698" i="17"/>
  <c r="G5689" i="17"/>
  <c r="G5675" i="17"/>
  <c r="G5666" i="17"/>
  <c r="G5657" i="17"/>
  <c r="G5643" i="17"/>
  <c r="G5634" i="17"/>
  <c r="G5625" i="17"/>
  <c r="G5611" i="17"/>
  <c r="G5602" i="17"/>
  <c r="G5593" i="17"/>
  <c r="G5579" i="17"/>
  <c r="G5570" i="17"/>
  <c r="G5561" i="17"/>
  <c r="G5547" i="17"/>
  <c r="G5538" i="17"/>
  <c r="G5529" i="17"/>
  <c r="G5515" i="17"/>
  <c r="G5506" i="17"/>
  <c r="G5497" i="17"/>
  <c r="G5483" i="17"/>
  <c r="G5474" i="17"/>
  <c r="G5465" i="17"/>
  <c r="G5451" i="17"/>
  <c r="G5442" i="17"/>
  <c r="G5438" i="17"/>
  <c r="G5434" i="17"/>
  <c r="G5430" i="17"/>
  <c r="G5426" i="17"/>
  <c r="G5422" i="17"/>
  <c r="G5418" i="17"/>
  <c r="G5414" i="17"/>
  <c r="G5410" i="17"/>
  <c r="G5406" i="17"/>
  <c r="G5402" i="17"/>
  <c r="G5398" i="17"/>
  <c r="G5394" i="17"/>
  <c r="G5390" i="17"/>
  <c r="G5386" i="17"/>
  <c r="G5382" i="17"/>
  <c r="G5378" i="17"/>
  <c r="G5374" i="17"/>
  <c r="G5370" i="17"/>
  <c r="G5366" i="17"/>
  <c r="G5362" i="17"/>
  <c r="G5358" i="17"/>
  <c r="G5354" i="17"/>
  <c r="G5350" i="17"/>
  <c r="G5346" i="17"/>
  <c r="G5342" i="17"/>
  <c r="G5338" i="17"/>
  <c r="G5334" i="17"/>
  <c r="G5330" i="17"/>
  <c r="G5326" i="17"/>
  <c r="G5322" i="17"/>
  <c r="G5318" i="17"/>
  <c r="G5314" i="17"/>
  <c r="G5310" i="17"/>
  <c r="G5306" i="17"/>
  <c r="G5302" i="17"/>
  <c r="G5298" i="17"/>
  <c r="G5294" i="17"/>
  <c r="G5290" i="17"/>
  <c r="G5286" i="17"/>
  <c r="G5282" i="17"/>
  <c r="G5278" i="17"/>
  <c r="G5274" i="17"/>
  <c r="G5270" i="17"/>
  <c r="G5266" i="17"/>
  <c r="G5262" i="17"/>
  <c r="G5258" i="17"/>
  <c r="G5254" i="17"/>
  <c r="G5250" i="17"/>
  <c r="G5246" i="17"/>
  <c r="G5242" i="17"/>
  <c r="G5238" i="17"/>
  <c r="G5234" i="17"/>
  <c r="G5658" i="17"/>
  <c r="G5585" i="17"/>
  <c r="G5475" i="17"/>
  <c r="G5441" i="17"/>
  <c r="G5425" i="17"/>
  <c r="G5409" i="17"/>
  <c r="G5393" i="17"/>
  <c r="G5377" i="17"/>
  <c r="G5361" i="17"/>
  <c r="G5345" i="17"/>
  <c r="G5329" i="17"/>
  <c r="G5313" i="17"/>
  <c r="G5297" i="17"/>
  <c r="G5281" i="17"/>
  <c r="G5265" i="17"/>
  <c r="G5249" i="17"/>
  <c r="G5233" i="17"/>
  <c r="G5635" i="17"/>
  <c r="G5562" i="17"/>
  <c r="G5489" i="17"/>
  <c r="G5435" i="17"/>
  <c r="G5419" i="17"/>
  <c r="G5403" i="17"/>
  <c r="G5387" i="17"/>
  <c r="G5371" i="17"/>
  <c r="G5355" i="17"/>
  <c r="G5339" i="17"/>
  <c r="G5323" i="17"/>
  <c r="G5307" i="17"/>
  <c r="G5291" i="17"/>
  <c r="G5275" i="17"/>
  <c r="G5259" i="17"/>
  <c r="G5243" i="17"/>
  <c r="G5228" i="17"/>
  <c r="G5224" i="17"/>
  <c r="G5220" i="17"/>
  <c r="G5216" i="17"/>
  <c r="G5212" i="17"/>
  <c r="G5208" i="17"/>
  <c r="G5204" i="17"/>
  <c r="G5200" i="17"/>
  <c r="G5196" i="17"/>
  <c r="G5192" i="17"/>
  <c r="G5188" i="17"/>
  <c r="G5184" i="17"/>
  <c r="G5180" i="17"/>
  <c r="G5176" i="17"/>
  <c r="G5172" i="17"/>
  <c r="G5168" i="17"/>
  <c r="G5164" i="17"/>
  <c r="G5160" i="17"/>
  <c r="G5156" i="17"/>
  <c r="G5152" i="17"/>
  <c r="G5148" i="17"/>
  <c r="G5144" i="17"/>
  <c r="G5140" i="17"/>
  <c r="G5136" i="17"/>
  <c r="G5132" i="17"/>
  <c r="G5128" i="17"/>
  <c r="G5124" i="17"/>
  <c r="G5120" i="17"/>
  <c r="G5116" i="17"/>
  <c r="G5112" i="17"/>
  <c r="G5108" i="17"/>
  <c r="G5104" i="17"/>
  <c r="G5100" i="17"/>
  <c r="G5096" i="17"/>
  <c r="G5092" i="17"/>
  <c r="G5088" i="17"/>
  <c r="G5084" i="17"/>
  <c r="G5080" i="17"/>
  <c r="G5076" i="17"/>
  <c r="G5072" i="17"/>
  <c r="G5068" i="17"/>
  <c r="G5064" i="17"/>
  <c r="G5060" i="17"/>
  <c r="G5056" i="17"/>
  <c r="G5052" i="17"/>
  <c r="G5048" i="17"/>
  <c r="G5044" i="17"/>
  <c r="G5040" i="17"/>
  <c r="G5036" i="17"/>
  <c r="G5032" i="17"/>
  <c r="G5028" i="17"/>
  <c r="G5024" i="17"/>
  <c r="G5020" i="17"/>
  <c r="G5016" i="17"/>
  <c r="G5012" i="17"/>
  <c r="G5008" i="17"/>
  <c r="G5004" i="17"/>
  <c r="G5000" i="17"/>
  <c r="G4996" i="17"/>
  <c r="G5746" i="17"/>
  <c r="G5649" i="17"/>
  <c r="G5539" i="17"/>
  <c r="G5466" i="17"/>
  <c r="G5459" i="17"/>
  <c r="G5429" i="17"/>
  <c r="G5413" i="17"/>
  <c r="G5397" i="17"/>
  <c r="G5381" i="17"/>
  <c r="G5365" i="17"/>
  <c r="G5349" i="17"/>
  <c r="G5333" i="17"/>
  <c r="G5317" i="17"/>
  <c r="G5301" i="17"/>
  <c r="G5285" i="17"/>
  <c r="G5269" i="17"/>
  <c r="G5253" i="17"/>
  <c r="G5237" i="17"/>
  <c r="G5699" i="17"/>
  <c r="G5626" i="17"/>
  <c r="G5553" i="17"/>
  <c r="G5439" i="17"/>
  <c r="G5423" i="17"/>
  <c r="G5407" i="17"/>
  <c r="G5391" i="17"/>
  <c r="G5375" i="17"/>
  <c r="G5359" i="17"/>
  <c r="G5343" i="17"/>
  <c r="G5327" i="17"/>
  <c r="G5311" i="17"/>
  <c r="G5295" i="17"/>
  <c r="G5279" i="17"/>
  <c r="G5263" i="17"/>
  <c r="G5247" i="17"/>
  <c r="G5231" i="17"/>
  <c r="G5227" i="17"/>
  <c r="G5223" i="17"/>
  <c r="G5219" i="17"/>
  <c r="G5215" i="17"/>
  <c r="G5211" i="17"/>
  <c r="G5207" i="17"/>
  <c r="G5203" i="17"/>
  <c r="G5199" i="17"/>
  <c r="G5195" i="17"/>
  <c r="G5191" i="17"/>
  <c r="G5187" i="17"/>
  <c r="G5183" i="17"/>
  <c r="G5179" i="17"/>
  <c r="G5175" i="17"/>
  <c r="G5171" i="17"/>
  <c r="G5167" i="17"/>
  <c r="G5163" i="17"/>
  <c r="G5159" i="17"/>
  <c r="G5155" i="17"/>
  <c r="G5151" i="17"/>
  <c r="G5147" i="17"/>
  <c r="G5143" i="17"/>
  <c r="G5139" i="17"/>
  <c r="G5135" i="17"/>
  <c r="G5131" i="17"/>
  <c r="G5127" i="17"/>
  <c r="G5123" i="17"/>
  <c r="G5119" i="17"/>
  <c r="G5115" i="17"/>
  <c r="G5111" i="17"/>
  <c r="G5107" i="17"/>
  <c r="G5103" i="17"/>
  <c r="G5099" i="17"/>
  <c r="G5095" i="17"/>
  <c r="G5091" i="17"/>
  <c r="G5087" i="17"/>
  <c r="G5083" i="17"/>
  <c r="G5079" i="17"/>
  <c r="G5075" i="17"/>
  <c r="G5071" i="17"/>
  <c r="G5067" i="17"/>
  <c r="G5063" i="17"/>
  <c r="G5059" i="17"/>
  <c r="G5055" i="17"/>
  <c r="G5051" i="17"/>
  <c r="G5047" i="17"/>
  <c r="G5043" i="17"/>
  <c r="G5039" i="17"/>
  <c r="G5035" i="17"/>
  <c r="G5031" i="17"/>
  <c r="G5027" i="17"/>
  <c r="G5023" i="17"/>
  <c r="G5019" i="17"/>
  <c r="G5015" i="17"/>
  <c r="G5011" i="17"/>
  <c r="G5007" i="17"/>
  <c r="G5003" i="17"/>
  <c r="G4999" i="17"/>
  <c r="G4995" i="17"/>
  <c r="G4991" i="17"/>
  <c r="G4987" i="17"/>
  <c r="G4983" i="17"/>
  <c r="G4979" i="17"/>
  <c r="G4975" i="17"/>
  <c r="G4971" i="17"/>
  <c r="G4967" i="17"/>
  <c r="G4963" i="17"/>
  <c r="G4959" i="17"/>
  <c r="G5713" i="17"/>
  <c r="G5603" i="17"/>
  <c r="G5530" i="17"/>
  <c r="G5433" i="17"/>
  <c r="G5417" i="17"/>
  <c r="G5401" i="17"/>
  <c r="G5385" i="17"/>
  <c r="G5369" i="17"/>
  <c r="G5353" i="17"/>
  <c r="G5337" i="17"/>
  <c r="G5321" i="17"/>
  <c r="G5305" i="17"/>
  <c r="G5289" i="17"/>
  <c r="G5273" i="17"/>
  <c r="G5257" i="17"/>
  <c r="G5241" i="17"/>
  <c r="G5789" i="17"/>
  <c r="G5667" i="17"/>
  <c r="G5594" i="17"/>
  <c r="G5521" i="17"/>
  <c r="G5437" i="17"/>
  <c r="G5421" i="17"/>
  <c r="G5405" i="17"/>
  <c r="G5389" i="17"/>
  <c r="G5373" i="17"/>
  <c r="G5357" i="17"/>
  <c r="G5341" i="17"/>
  <c r="G5325" i="17"/>
  <c r="G5309" i="17"/>
  <c r="G5293" i="17"/>
  <c r="G5277" i="17"/>
  <c r="G5261" i="17"/>
  <c r="G5245" i="17"/>
  <c r="G5681" i="17"/>
  <c r="G5571" i="17"/>
  <c r="G5498" i="17"/>
  <c r="G5431" i="17"/>
  <c r="G5415" i="17"/>
  <c r="G5399" i="17"/>
  <c r="G5383" i="17"/>
  <c r="G5367" i="17"/>
  <c r="G5351" i="17"/>
  <c r="G5335" i="17"/>
  <c r="G5319" i="17"/>
  <c r="G5303" i="17"/>
  <c r="G5287" i="17"/>
  <c r="G5271" i="17"/>
  <c r="G5255" i="17"/>
  <c r="G5239" i="17"/>
  <c r="G5229" i="17"/>
  <c r="G5225" i="17"/>
  <c r="G5221" i="17"/>
  <c r="G5217" i="17"/>
  <c r="G5213" i="17"/>
  <c r="G5209" i="17"/>
  <c r="G5205" i="17"/>
  <c r="G5201" i="17"/>
  <c r="G5197" i="17"/>
  <c r="G5193" i="17"/>
  <c r="G5189" i="17"/>
  <c r="G5185" i="17"/>
  <c r="G5181" i="17"/>
  <c r="G5177" i="17"/>
  <c r="G5173" i="17"/>
  <c r="G5169" i="17"/>
  <c r="G5165" i="17"/>
  <c r="G5161" i="17"/>
  <c r="G5157" i="17"/>
  <c r="G5153" i="17"/>
  <c r="G5149" i="17"/>
  <c r="G5145" i="17"/>
  <c r="G5141" i="17"/>
  <c r="G5137" i="17"/>
  <c r="G5133" i="17"/>
  <c r="G5129" i="17"/>
  <c r="G5125" i="17"/>
  <c r="G5121" i="17"/>
  <c r="G5117" i="17"/>
  <c r="G5113" i="17"/>
  <c r="G5109" i="17"/>
  <c r="G5105" i="17"/>
  <c r="G5101" i="17"/>
  <c r="G5097" i="17"/>
  <c r="G5093" i="17"/>
  <c r="G5089" i="17"/>
  <c r="G5085" i="17"/>
  <c r="G5081" i="17"/>
  <c r="G5077" i="17"/>
  <c r="G5073" i="17"/>
  <c r="G5069" i="17"/>
  <c r="G5065" i="17"/>
  <c r="G5061" i="17"/>
  <c r="G5057" i="17"/>
  <c r="G5053" i="17"/>
  <c r="G5395" i="17"/>
  <c r="G5267" i="17"/>
  <c r="G5230" i="17"/>
  <c r="G5198" i="17"/>
  <c r="G5166" i="17"/>
  <c r="G5134" i="17"/>
  <c r="G5102" i="17"/>
  <c r="G5070" i="17"/>
  <c r="G4988" i="17"/>
  <c r="G4974" i="17"/>
  <c r="G4965" i="17"/>
  <c r="G4956" i="17"/>
  <c r="G4952" i="17"/>
  <c r="G4948" i="17"/>
  <c r="G4944" i="17"/>
  <c r="G4940" i="17"/>
  <c r="G4936" i="17"/>
  <c r="G4932" i="17"/>
  <c r="G4928" i="17"/>
  <c r="G4924" i="17"/>
  <c r="G4920" i="17"/>
  <c r="G4916" i="17"/>
  <c r="G4912" i="17"/>
  <c r="G4908" i="17"/>
  <c r="G4904" i="17"/>
  <c r="G4900" i="17"/>
  <c r="G4896" i="17"/>
  <c r="G4892" i="17"/>
  <c r="G4888" i="17"/>
  <c r="G4884" i="17"/>
  <c r="G4880" i="17"/>
  <c r="G4876" i="17"/>
  <c r="G4872" i="17"/>
  <c r="G4868" i="17"/>
  <c r="G4864" i="17"/>
  <c r="G4860" i="17"/>
  <c r="G4856" i="17"/>
  <c r="G4852" i="17"/>
  <c r="G4848" i="17"/>
  <c r="G4844" i="17"/>
  <c r="G4840" i="17"/>
  <c r="G4836" i="17"/>
  <c r="G4832" i="17"/>
  <c r="G4828" i="17"/>
  <c r="G4824" i="17"/>
  <c r="G4820" i="17"/>
  <c r="G4816" i="17"/>
  <c r="G4812" i="17"/>
  <c r="G4808" i="17"/>
  <c r="G4804" i="17"/>
  <c r="G4800" i="17"/>
  <c r="G4796" i="17"/>
  <c r="G4792" i="17"/>
  <c r="G4788" i="17"/>
  <c r="G4784" i="17"/>
  <c r="G4780" i="17"/>
  <c r="G4776" i="17"/>
  <c r="G4772" i="17"/>
  <c r="G4768" i="17"/>
  <c r="G4764" i="17"/>
  <c r="G4760" i="17"/>
  <c r="G4756" i="17"/>
  <c r="G4752" i="17"/>
  <c r="G4748" i="17"/>
  <c r="G4744" i="17"/>
  <c r="G4740" i="17"/>
  <c r="G4736" i="17"/>
  <c r="G4732" i="17"/>
  <c r="G4728" i="17"/>
  <c r="G4724" i="17"/>
  <c r="G4720" i="17"/>
  <c r="G4716" i="17"/>
  <c r="G4712" i="17"/>
  <c r="G4708" i="17"/>
  <c r="G4704" i="17"/>
  <c r="G4700" i="17"/>
  <c r="G4696" i="17"/>
  <c r="G4692" i="17"/>
  <c r="G4688" i="17"/>
  <c r="G4684" i="17"/>
  <c r="G4680" i="17"/>
  <c r="G4676" i="17"/>
  <c r="G4672" i="17"/>
  <c r="G4668" i="17"/>
  <c r="G4664" i="17"/>
  <c r="G4660" i="17"/>
  <c r="G4656" i="17"/>
  <c r="G4652" i="17"/>
  <c r="G4648" i="17"/>
  <c r="G4644" i="17"/>
  <c r="G4640" i="17"/>
  <c r="G4636" i="17"/>
  <c r="G4632" i="17"/>
  <c r="G4628" i="17"/>
  <c r="G4624" i="17"/>
  <c r="G4620" i="17"/>
  <c r="G4616" i="17"/>
  <c r="G4612" i="17"/>
  <c r="G4608" i="17"/>
  <c r="G4604" i="17"/>
  <c r="G4600" i="17"/>
  <c r="G4596" i="17"/>
  <c r="G4592" i="17"/>
  <c r="G4588" i="17"/>
  <c r="G4584" i="17"/>
  <c r="G4580" i="17"/>
  <c r="G4576" i="17"/>
  <c r="G4572" i="17"/>
  <c r="G4568" i="17"/>
  <c r="G4564" i="17"/>
  <c r="G4560" i="17"/>
  <c r="G4556" i="17"/>
  <c r="G4552" i="17"/>
  <c r="G4548" i="17"/>
  <c r="G4544" i="17"/>
  <c r="G4540" i="17"/>
  <c r="G4536" i="17"/>
  <c r="G4532" i="17"/>
  <c r="G4528" i="17"/>
  <c r="G4524" i="17"/>
  <c r="G4520" i="17"/>
  <c r="G4516" i="17"/>
  <c r="G4512" i="17"/>
  <c r="G4508" i="17"/>
  <c r="G4504" i="17"/>
  <c r="G4500" i="17"/>
  <c r="G4496" i="17"/>
  <c r="G4492" i="17"/>
  <c r="G4488" i="17"/>
  <c r="G4484" i="17"/>
  <c r="G4480" i="17"/>
  <c r="G4476" i="17"/>
  <c r="G4472" i="17"/>
  <c r="G4468" i="17"/>
  <c r="G4464" i="17"/>
  <c r="G4460" i="17"/>
  <c r="G4456" i="17"/>
  <c r="G4452" i="17"/>
  <c r="G4448" i="17"/>
  <c r="G4444" i="17"/>
  <c r="G4440" i="17"/>
  <c r="G4436" i="17"/>
  <c r="G4432" i="17"/>
  <c r="G4428" i="17"/>
  <c r="G4424" i="17"/>
  <c r="G4420" i="17"/>
  <c r="G4416" i="17"/>
  <c r="G4412" i="17"/>
  <c r="G4408" i="17"/>
  <c r="G4404" i="17"/>
  <c r="G4400" i="17"/>
  <c r="G4396" i="17"/>
  <c r="G4392" i="17"/>
  <c r="G4388" i="17"/>
  <c r="G4384" i="17"/>
  <c r="G4380" i="17"/>
  <c r="G4376" i="17"/>
  <c r="G4372" i="17"/>
  <c r="G4368" i="17"/>
  <c r="G4364" i="17"/>
  <c r="G4360" i="17"/>
  <c r="G4356" i="17"/>
  <c r="G4352" i="17"/>
  <c r="G4348" i="17"/>
  <c r="G4344" i="17"/>
  <c r="G4340" i="17"/>
  <c r="G4336" i="17"/>
  <c r="G4332" i="17"/>
  <c r="G4328" i="17"/>
  <c r="G4324" i="17"/>
  <c r="G5690" i="17"/>
  <c r="G5379" i="17"/>
  <c r="G5251" i="17"/>
  <c r="G5210" i="17"/>
  <c r="G5178" i="17"/>
  <c r="G5146" i="17"/>
  <c r="G5114" i="17"/>
  <c r="G5082" i="17"/>
  <c r="G5050" i="17"/>
  <c r="G5045" i="17"/>
  <c r="G5034" i="17"/>
  <c r="G5029" i="17"/>
  <c r="G5018" i="17"/>
  <c r="G5013" i="17"/>
  <c r="G5002" i="17"/>
  <c r="G4997" i="17"/>
  <c r="G4992" i="17"/>
  <c r="G4978" i="17"/>
  <c r="G4969" i="17"/>
  <c r="G4960" i="17"/>
  <c r="G5507" i="17"/>
  <c r="G5363" i="17"/>
  <c r="G5235" i="17"/>
  <c r="G5222" i="17"/>
  <c r="G5190" i="17"/>
  <c r="G5158" i="17"/>
  <c r="G5126" i="17"/>
  <c r="G5094" i="17"/>
  <c r="G5062" i="17"/>
  <c r="G4982" i="17"/>
  <c r="G4973" i="17"/>
  <c r="G4964" i="17"/>
  <c r="G4955" i="17"/>
  <c r="G4951" i="17"/>
  <c r="G4947" i="17"/>
  <c r="G4943" i="17"/>
  <c r="G4939" i="17"/>
  <c r="G4935" i="17"/>
  <c r="G4931" i="17"/>
  <c r="G4927" i="17"/>
  <c r="G4923" i="17"/>
  <c r="G4919" i="17"/>
  <c r="G4915" i="17"/>
  <c r="G4911" i="17"/>
  <c r="G4907" i="17"/>
  <c r="G4903" i="17"/>
  <c r="G4899" i="17"/>
  <c r="G4895" i="17"/>
  <c r="G4891" i="17"/>
  <c r="G4887" i="17"/>
  <c r="G4883" i="17"/>
  <c r="G4879" i="17"/>
  <c r="G4875" i="17"/>
  <c r="G4871" i="17"/>
  <c r="G4867" i="17"/>
  <c r="G4863" i="17"/>
  <c r="G4859" i="17"/>
  <c r="G4855" i="17"/>
  <c r="G4851" i="17"/>
  <c r="G4847" i="17"/>
  <c r="G4843" i="17"/>
  <c r="G4839" i="17"/>
  <c r="G4835" i="17"/>
  <c r="G4831" i="17"/>
  <c r="G4827" i="17"/>
  <c r="G4823" i="17"/>
  <c r="G4819" i="17"/>
  <c r="G4815" i="17"/>
  <c r="G4811" i="17"/>
  <c r="G4807" i="17"/>
  <c r="G4803" i="17"/>
  <c r="G4799" i="17"/>
  <c r="G4795" i="17"/>
  <c r="G4791" i="17"/>
  <c r="G4787" i="17"/>
  <c r="G4783" i="17"/>
  <c r="G4779" i="17"/>
  <c r="G4775" i="17"/>
  <c r="G4771" i="17"/>
  <c r="G4767" i="17"/>
  <c r="G4763" i="17"/>
  <c r="G4759" i="17"/>
  <c r="G4755" i="17"/>
  <c r="G4751" i="17"/>
  <c r="G4747" i="17"/>
  <c r="G4743" i="17"/>
  <c r="G4739" i="17"/>
  <c r="G4735" i="17"/>
  <c r="G4731" i="17"/>
  <c r="G4727" i="17"/>
  <c r="G4723" i="17"/>
  <c r="G4719" i="17"/>
  <c r="G4715" i="17"/>
  <c r="G4711" i="17"/>
  <c r="G4707" i="17"/>
  <c r="G4703" i="17"/>
  <c r="G4699" i="17"/>
  <c r="G4695" i="17"/>
  <c r="G4691" i="17"/>
  <c r="G4687" i="17"/>
  <c r="G4683" i="17"/>
  <c r="G4679" i="17"/>
  <c r="G4675" i="17"/>
  <c r="G4671" i="17"/>
  <c r="G4667" i="17"/>
  <c r="G4663" i="17"/>
  <c r="G4659" i="17"/>
  <c r="G4655" i="17"/>
  <c r="G4651" i="17"/>
  <c r="G4647" i="17"/>
  <c r="G4643" i="17"/>
  <c r="G4639" i="17"/>
  <c r="G4635" i="17"/>
  <c r="G4631" i="17"/>
  <c r="G4627" i="17"/>
  <c r="G4623" i="17"/>
  <c r="G4619" i="17"/>
  <c r="G4615" i="17"/>
  <c r="G4611" i="17"/>
  <c r="G4607" i="17"/>
  <c r="G4603" i="17"/>
  <c r="G4599" i="17"/>
  <c r="G4595" i="17"/>
  <c r="G4591" i="17"/>
  <c r="G4587" i="17"/>
  <c r="G4583" i="17"/>
  <c r="G4579" i="17"/>
  <c r="G4575" i="17"/>
  <c r="G4571" i="17"/>
  <c r="G4567" i="17"/>
  <c r="G4563" i="17"/>
  <c r="G4559" i="17"/>
  <c r="G4555" i="17"/>
  <c r="G4551" i="17"/>
  <c r="G4547" i="17"/>
  <c r="G4543" i="17"/>
  <c r="G4539" i="17"/>
  <c r="G4535" i="17"/>
  <c r="G4531" i="17"/>
  <c r="G4527" i="17"/>
  <c r="G4523" i="17"/>
  <c r="G4519" i="17"/>
  <c r="G4515" i="17"/>
  <c r="G4511" i="17"/>
  <c r="G4507" i="17"/>
  <c r="G4503" i="17"/>
  <c r="G4499" i="17"/>
  <c r="G4495" i="17"/>
  <c r="G4491" i="17"/>
  <c r="G4487" i="17"/>
  <c r="G4483" i="17"/>
  <c r="G4479" i="17"/>
  <c r="G4475" i="17"/>
  <c r="G4471" i="17"/>
  <c r="G4467" i="17"/>
  <c r="G4463" i="17"/>
  <c r="G4459" i="17"/>
  <c r="G4455" i="17"/>
  <c r="G4451" i="17"/>
  <c r="G4447" i="17"/>
  <c r="G4443" i="17"/>
  <c r="G4439" i="17"/>
  <c r="G4435" i="17"/>
  <c r="G4431" i="17"/>
  <c r="G4427" i="17"/>
  <c r="G4423" i="17"/>
  <c r="G4419" i="17"/>
  <c r="G4415" i="17"/>
  <c r="G4411" i="17"/>
  <c r="G4407" i="17"/>
  <c r="G4403" i="17"/>
  <c r="G4399" i="17"/>
  <c r="G4395" i="17"/>
  <c r="G4391" i="17"/>
  <c r="G4387" i="17"/>
  <c r="G4383" i="17"/>
  <c r="G4379" i="17"/>
  <c r="G4375" i="17"/>
  <c r="G4371" i="17"/>
  <c r="G4367" i="17"/>
  <c r="G4363" i="17"/>
  <c r="G4359" i="17"/>
  <c r="G4355" i="17"/>
  <c r="G4351" i="17"/>
  <c r="G4347" i="17"/>
  <c r="G4343" i="17"/>
  <c r="G4339" i="17"/>
  <c r="G4335" i="17"/>
  <c r="G4331" i="17"/>
  <c r="G4327" i="17"/>
  <c r="G5617" i="17"/>
  <c r="G5347" i="17"/>
  <c r="G5202" i="17"/>
  <c r="G5170" i="17"/>
  <c r="G5138" i="17"/>
  <c r="G5106" i="17"/>
  <c r="G5074" i="17"/>
  <c r="G5049" i="17"/>
  <c r="G5038" i="17"/>
  <c r="G5033" i="17"/>
  <c r="G5022" i="17"/>
  <c r="G5017" i="17"/>
  <c r="G5006" i="17"/>
  <c r="G5001" i="17"/>
  <c r="G4986" i="17"/>
  <c r="G4977" i="17"/>
  <c r="G4968" i="17"/>
  <c r="G5331" i="17"/>
  <c r="G5214" i="17"/>
  <c r="G5182" i="17"/>
  <c r="G5150" i="17"/>
  <c r="G5118" i="17"/>
  <c r="G5086" i="17"/>
  <c r="G5054" i="17"/>
  <c r="G4990" i="17"/>
  <c r="G4981" i="17"/>
  <c r="G4972" i="17"/>
  <c r="G4958" i="17"/>
  <c r="G4954" i="17"/>
  <c r="G4950" i="17"/>
  <c r="G4946" i="17"/>
  <c r="G4942" i="17"/>
  <c r="G4938" i="17"/>
  <c r="G4934" i="17"/>
  <c r="G4930" i="17"/>
  <c r="G4926" i="17"/>
  <c r="G4922" i="17"/>
  <c r="G4918" i="17"/>
  <c r="G4914" i="17"/>
  <c r="G4910" i="17"/>
  <c r="G4906" i="17"/>
  <c r="G4902" i="17"/>
  <c r="G4898" i="17"/>
  <c r="G4894" i="17"/>
  <c r="G4890" i="17"/>
  <c r="G4886" i="17"/>
  <c r="G4882" i="17"/>
  <c r="G4878" i="17"/>
  <c r="G4874" i="17"/>
  <c r="G4870" i="17"/>
  <c r="G4866" i="17"/>
  <c r="G4862" i="17"/>
  <c r="G4858" i="17"/>
  <c r="G4854" i="17"/>
  <c r="G4850" i="17"/>
  <c r="G4846" i="17"/>
  <c r="G4842" i="17"/>
  <c r="G4838" i="17"/>
  <c r="G4834" i="17"/>
  <c r="G4830" i="17"/>
  <c r="G4826" i="17"/>
  <c r="G4822" i="17"/>
  <c r="G4818" i="17"/>
  <c r="G4814" i="17"/>
  <c r="G4810" i="17"/>
  <c r="G4806" i="17"/>
  <c r="G4802" i="17"/>
  <c r="G4798" i="17"/>
  <c r="G4794" i="17"/>
  <c r="G4790" i="17"/>
  <c r="G4786" i="17"/>
  <c r="G4782" i="17"/>
  <c r="G4778" i="17"/>
  <c r="G4774" i="17"/>
  <c r="G4770" i="17"/>
  <c r="G4766" i="17"/>
  <c r="G4762" i="17"/>
  <c r="G4758" i="17"/>
  <c r="G4754" i="17"/>
  <c r="G4750" i="17"/>
  <c r="G4746" i="17"/>
  <c r="G4742" i="17"/>
  <c r="G4738" i="17"/>
  <c r="G4734" i="17"/>
  <c r="G4730" i="17"/>
  <c r="G4726" i="17"/>
  <c r="G4722" i="17"/>
  <c r="G4718" i="17"/>
  <c r="G4714" i="17"/>
  <c r="G4710" i="17"/>
  <c r="G4706" i="17"/>
  <c r="G4702" i="17"/>
  <c r="G4698" i="17"/>
  <c r="G4694" i="17"/>
  <c r="G4690" i="17"/>
  <c r="G4686" i="17"/>
  <c r="G4682" i="17"/>
  <c r="G4678" i="17"/>
  <c r="G4674" i="17"/>
  <c r="G4670" i="17"/>
  <c r="G4666" i="17"/>
  <c r="G4662" i="17"/>
  <c r="G4658" i="17"/>
  <c r="G4654" i="17"/>
  <c r="G4650" i="17"/>
  <c r="G4646" i="17"/>
  <c r="G4642" i="17"/>
  <c r="G4638" i="17"/>
  <c r="G4634" i="17"/>
  <c r="G4630" i="17"/>
  <c r="G4626" i="17"/>
  <c r="G4622" i="17"/>
  <c r="G4618" i="17"/>
  <c r="G4614" i="17"/>
  <c r="G4610" i="17"/>
  <c r="G4606" i="17"/>
  <c r="G4602" i="17"/>
  <c r="G4598" i="17"/>
  <c r="G4594" i="17"/>
  <c r="G4590" i="17"/>
  <c r="G4586" i="17"/>
  <c r="G4582" i="17"/>
  <c r="G4578" i="17"/>
  <c r="G4574" i="17"/>
  <c r="G4570" i="17"/>
  <c r="G4566" i="17"/>
  <c r="G4562" i="17"/>
  <c r="G4558" i="17"/>
  <c r="G4554" i="17"/>
  <c r="G4550" i="17"/>
  <c r="G4546" i="17"/>
  <c r="G4542" i="17"/>
  <c r="G4538" i="17"/>
  <c r="G4534" i="17"/>
  <c r="G4530" i="17"/>
  <c r="G4526" i="17"/>
  <c r="G4522" i="17"/>
  <c r="G4518" i="17"/>
  <c r="G4514" i="17"/>
  <c r="G4510" i="17"/>
  <c r="G4506" i="17"/>
  <c r="G4502" i="17"/>
  <c r="G4498" i="17"/>
  <c r="G4494" i="17"/>
  <c r="G4490" i="17"/>
  <c r="G4486" i="17"/>
  <c r="G4482" i="17"/>
  <c r="G4478" i="17"/>
  <c r="G4474" i="17"/>
  <c r="G4470" i="17"/>
  <c r="G4466" i="17"/>
  <c r="G4462" i="17"/>
  <c r="G4458" i="17"/>
  <c r="G4454" i="17"/>
  <c r="G4450" i="17"/>
  <c r="G4446" i="17"/>
  <c r="G4442" i="17"/>
  <c r="G4438" i="17"/>
  <c r="G4434" i="17"/>
  <c r="G4430" i="17"/>
  <c r="G4426" i="17"/>
  <c r="G4422" i="17"/>
  <c r="G4418" i="17"/>
  <c r="G4414" i="17"/>
  <c r="G4410" i="17"/>
  <c r="G4406" i="17"/>
  <c r="G4402" i="17"/>
  <c r="G4398" i="17"/>
  <c r="G4394" i="17"/>
  <c r="G4390" i="17"/>
  <c r="G4386" i="17"/>
  <c r="G4382" i="17"/>
  <c r="G4378" i="17"/>
  <c r="G4374" i="17"/>
  <c r="G4370" i="17"/>
  <c r="G4366" i="17"/>
  <c r="G4362" i="17"/>
  <c r="G4358" i="17"/>
  <c r="G4354" i="17"/>
  <c r="G4350" i="17"/>
  <c r="G4346" i="17"/>
  <c r="G4342" i="17"/>
  <c r="G4338" i="17"/>
  <c r="G4334" i="17"/>
  <c r="G4330" i="17"/>
  <c r="G4326" i="17"/>
  <c r="G5909" i="17"/>
  <c r="G5457" i="17"/>
  <c r="G5450" i="17"/>
  <c r="G5443" i="17"/>
  <c r="G5315" i="17"/>
  <c r="G5226" i="17"/>
  <c r="G5194" i="17"/>
  <c r="G5162" i="17"/>
  <c r="G5130" i="17"/>
  <c r="G5098" i="17"/>
  <c r="G5066" i="17"/>
  <c r="G5042" i="17"/>
  <c r="G5037" i="17"/>
  <c r="G5026" i="17"/>
  <c r="G5021" i="17"/>
  <c r="G5010" i="17"/>
  <c r="G5005" i="17"/>
  <c r="G4994" i="17"/>
  <c r="G4985" i="17"/>
  <c r="G4976" i="17"/>
  <c r="G4962" i="17"/>
  <c r="G5427" i="17"/>
  <c r="G5299" i="17"/>
  <c r="G5206" i="17"/>
  <c r="G5174" i="17"/>
  <c r="G5142" i="17"/>
  <c r="G5110" i="17"/>
  <c r="G5078" i="17"/>
  <c r="G4989" i="17"/>
  <c r="G4980" i="17"/>
  <c r="G4966" i="17"/>
  <c r="G4957" i="17"/>
  <c r="G4953" i="17"/>
  <c r="G4949" i="17"/>
  <c r="G4945" i="17"/>
  <c r="G4941" i="17"/>
  <c r="G4937" i="17"/>
  <c r="G4933" i="17"/>
  <c r="G4929" i="17"/>
  <c r="G4925" i="17"/>
  <c r="G4921" i="17"/>
  <c r="G4917" i="17"/>
  <c r="G4913" i="17"/>
  <c r="G4909" i="17"/>
  <c r="G4905" i="17"/>
  <c r="G4901" i="17"/>
  <c r="G4897" i="17"/>
  <c r="G4893" i="17"/>
  <c r="G4889" i="17"/>
  <c r="G4885" i="17"/>
  <c r="G4881" i="17"/>
  <c r="G4877" i="17"/>
  <c r="G4873" i="17"/>
  <c r="G4869" i="17"/>
  <c r="G4865" i="17"/>
  <c r="G4861" i="17"/>
  <c r="G4857" i="17"/>
  <c r="G4853" i="17"/>
  <c r="G4849" i="17"/>
  <c r="G4845" i="17"/>
  <c r="G4841" i="17"/>
  <c r="G4837" i="17"/>
  <c r="G4833" i="17"/>
  <c r="G4829" i="17"/>
  <c r="G4825" i="17"/>
  <c r="G4821" i="17"/>
  <c r="G4817" i="17"/>
  <c r="G4813" i="17"/>
  <c r="G4809" i="17"/>
  <c r="G4805" i="17"/>
  <c r="G4801" i="17"/>
  <c r="G4797" i="17"/>
  <c r="G4793" i="17"/>
  <c r="G4789" i="17"/>
  <c r="G4785" i="17"/>
  <c r="G4781" i="17"/>
  <c r="G4777" i="17"/>
  <c r="G4773" i="17"/>
  <c r="G4769" i="17"/>
  <c r="G4765" i="17"/>
  <c r="G4761" i="17"/>
  <c r="G4757" i="17"/>
  <c r="G4753" i="17"/>
  <c r="G4749" i="17"/>
  <c r="G4745" i="17"/>
  <c r="G4741" i="17"/>
  <c r="G4737" i="17"/>
  <c r="G4733" i="17"/>
  <c r="G4729" i="17"/>
  <c r="G4725" i="17"/>
  <c r="G4721" i="17"/>
  <c r="G4717" i="17"/>
  <c r="G4713" i="17"/>
  <c r="G4709" i="17"/>
  <c r="G4705" i="17"/>
  <c r="G4701" i="17"/>
  <c r="G4697" i="17"/>
  <c r="G4693" i="17"/>
  <c r="G4689" i="17"/>
  <c r="G4685" i="17"/>
  <c r="G4681" i="17"/>
  <c r="G4677" i="17"/>
  <c r="G4673" i="17"/>
  <c r="G4669" i="17"/>
  <c r="G4665" i="17"/>
  <c r="G4661" i="17"/>
  <c r="G4657" i="17"/>
  <c r="G4653" i="17"/>
  <c r="G4649" i="17"/>
  <c r="G4645" i="17"/>
  <c r="G4641" i="17"/>
  <c r="G4637" i="17"/>
  <c r="G4633" i="17"/>
  <c r="G4629" i="17"/>
  <c r="G4625" i="17"/>
  <c r="G4621" i="17"/>
  <c r="G4617" i="17"/>
  <c r="G4613" i="17"/>
  <c r="G4609" i="17"/>
  <c r="G4605" i="17"/>
  <c r="G4601" i="17"/>
  <c r="G4597" i="17"/>
  <c r="G4593" i="17"/>
  <c r="G4589" i="17"/>
  <c r="G4585" i="17"/>
  <c r="G4581" i="17"/>
  <c r="G4577" i="17"/>
  <c r="G4573" i="17"/>
  <c r="G4569" i="17"/>
  <c r="G4565" i="17"/>
  <c r="G4561" i="17"/>
  <c r="G4557" i="17"/>
  <c r="G4553" i="17"/>
  <c r="G4549" i="17"/>
  <c r="G4545" i="17"/>
  <c r="G4541" i="17"/>
  <c r="G4537" i="17"/>
  <c r="G4533" i="17"/>
  <c r="G4529" i="17"/>
  <c r="G4525" i="17"/>
  <c r="G4521" i="17"/>
  <c r="G4517" i="17"/>
  <c r="G4513" i="17"/>
  <c r="G4509" i="17"/>
  <c r="G4505" i="17"/>
  <c r="G4501" i="17"/>
  <c r="G4497" i="17"/>
  <c r="G4493" i="17"/>
  <c r="G4489" i="17"/>
  <c r="G4485" i="17"/>
  <c r="G4481" i="17"/>
  <c r="G4477" i="17"/>
  <c r="G4473" i="17"/>
  <c r="G4469" i="17"/>
  <c r="G4465" i="17"/>
  <c r="G4461" i="17"/>
  <c r="G4457" i="17"/>
  <c r="G4453" i="17"/>
  <c r="G4449" i="17"/>
  <c r="G4445" i="17"/>
  <c r="G4441" i="17"/>
  <c r="G4437" i="17"/>
  <c r="G4433" i="17"/>
  <c r="G4429" i="17"/>
  <c r="G4425" i="17"/>
  <c r="G4421" i="17"/>
  <c r="G4417" i="17"/>
  <c r="G4413" i="17"/>
  <c r="G4409" i="17"/>
  <c r="G4405" i="17"/>
  <c r="G4401" i="17"/>
  <c r="G4397" i="17"/>
  <c r="G4393" i="17"/>
  <c r="G4389" i="17"/>
  <c r="G4385" i="17"/>
  <c r="G4381" i="17"/>
  <c r="G4377" i="17"/>
  <c r="G4373" i="17"/>
  <c r="G4369" i="17"/>
  <c r="G4365" i="17"/>
  <c r="G4361" i="17"/>
  <c r="G4357" i="17"/>
  <c r="G4353" i="17"/>
  <c r="G4349" i="17"/>
  <c r="G4345" i="17"/>
  <c r="G4341" i="17"/>
  <c r="G4337" i="17"/>
  <c r="G4333" i="17"/>
  <c r="G4329" i="17"/>
  <c r="G4325" i="17"/>
  <c r="G5283" i="17"/>
  <c r="G5014" i="17"/>
  <c r="G4993" i="17"/>
  <c r="G4320" i="17"/>
  <c r="G4316" i="17"/>
  <c r="G4312" i="17"/>
  <c r="G4308" i="17"/>
  <c r="G4304" i="17"/>
  <c r="G4300" i="17"/>
  <c r="G4296" i="17"/>
  <c r="G4292" i="17"/>
  <c r="G4288" i="17"/>
  <c r="G4284" i="17"/>
  <c r="G4280" i="17"/>
  <c r="G4276" i="17"/>
  <c r="G4272" i="17"/>
  <c r="G4268" i="17"/>
  <c r="G4264" i="17"/>
  <c r="G4260" i="17"/>
  <c r="G4256" i="17"/>
  <c r="G4252" i="17"/>
  <c r="G4248" i="17"/>
  <c r="G4244" i="17"/>
  <c r="G4240" i="17"/>
  <c r="G4236" i="17"/>
  <c r="G4232" i="17"/>
  <c r="G4228" i="17"/>
  <c r="G4224" i="17"/>
  <c r="G4220" i="17"/>
  <c r="G4216" i="17"/>
  <c r="G4212" i="17"/>
  <c r="G4208" i="17"/>
  <c r="G4204" i="17"/>
  <c r="G4200" i="17"/>
  <c r="G4196" i="17"/>
  <c r="G4192" i="17"/>
  <c r="G4188" i="17"/>
  <c r="G4184" i="17"/>
  <c r="G4180" i="17"/>
  <c r="G4176" i="17"/>
  <c r="G4172" i="17"/>
  <c r="G4168" i="17"/>
  <c r="G4164" i="17"/>
  <c r="G4160" i="17"/>
  <c r="G4156" i="17"/>
  <c r="G4152" i="17"/>
  <c r="G4148" i="17"/>
  <c r="G4144" i="17"/>
  <c r="G4140" i="17"/>
  <c r="G4136" i="17"/>
  <c r="G4132" i="17"/>
  <c r="G4128" i="17"/>
  <c r="G4124" i="17"/>
  <c r="G4120" i="17"/>
  <c r="G4116" i="17"/>
  <c r="G4112" i="17"/>
  <c r="G4108" i="17"/>
  <c r="G4104" i="17"/>
  <c r="G4100" i="17"/>
  <c r="G4096" i="17"/>
  <c r="G4092" i="17"/>
  <c r="G4088" i="17"/>
  <c r="G4084" i="17"/>
  <c r="G4080" i="17"/>
  <c r="G4076" i="17"/>
  <c r="G4072" i="17"/>
  <c r="G4068" i="17"/>
  <c r="G4064" i="17"/>
  <c r="G4060" i="17"/>
  <c r="G4056" i="17"/>
  <c r="G4052" i="17"/>
  <c r="G4048" i="17"/>
  <c r="G4044" i="17"/>
  <c r="G4040" i="17"/>
  <c r="G4036" i="17"/>
  <c r="G4032" i="17"/>
  <c r="G4028" i="17"/>
  <c r="G4024" i="17"/>
  <c r="G4020" i="17"/>
  <c r="G4016" i="17"/>
  <c r="G4012" i="17"/>
  <c r="G4008" i="17"/>
  <c r="G4004" i="17"/>
  <c r="G4000" i="17"/>
  <c r="G3996" i="17"/>
  <c r="G3992" i="17"/>
  <c r="G3988" i="17"/>
  <c r="G3984" i="17"/>
  <c r="G3980" i="17"/>
  <c r="G3976" i="17"/>
  <c r="G3972" i="17"/>
  <c r="G3968" i="17"/>
  <c r="G3964" i="17"/>
  <c r="G3960" i="17"/>
  <c r="G3956" i="17"/>
  <c r="G3952" i="17"/>
  <c r="G3948" i="17"/>
  <c r="G3944" i="17"/>
  <c r="G3940" i="17"/>
  <c r="G3936" i="17"/>
  <c r="G3932" i="17"/>
  <c r="G3928" i="17"/>
  <c r="G3924" i="17"/>
  <c r="G3920" i="17"/>
  <c r="G3916" i="17"/>
  <c r="G3912" i="17"/>
  <c r="G3908" i="17"/>
  <c r="G3904" i="17"/>
  <c r="G3900" i="17"/>
  <c r="G3896" i="17"/>
  <c r="G3892" i="17"/>
  <c r="G3888" i="17"/>
  <c r="G3884" i="17"/>
  <c r="G3880" i="17"/>
  <c r="G3876" i="17"/>
  <c r="G3872" i="17"/>
  <c r="G3868" i="17"/>
  <c r="G3864" i="17"/>
  <c r="G3860" i="17"/>
  <c r="G3856" i="17"/>
  <c r="G3852" i="17"/>
  <c r="G3848" i="17"/>
  <c r="G3844" i="17"/>
  <c r="G3840" i="17"/>
  <c r="G3836" i="17"/>
  <c r="G3832" i="17"/>
  <c r="G3828" i="17"/>
  <c r="G3824" i="17"/>
  <c r="G3820" i="17"/>
  <c r="G3816" i="17"/>
  <c r="G3812" i="17"/>
  <c r="G3808" i="17"/>
  <c r="G3804" i="17"/>
  <c r="G3800" i="17"/>
  <c r="G3796" i="17"/>
  <c r="G3792" i="17"/>
  <c r="G3788" i="17"/>
  <c r="G3784" i="17"/>
  <c r="G3780" i="17"/>
  <c r="G3776" i="17"/>
  <c r="G3772" i="17"/>
  <c r="G3768" i="17"/>
  <c r="G3764" i="17"/>
  <c r="G3760" i="17"/>
  <c r="G3756" i="17"/>
  <c r="G3752" i="17"/>
  <c r="G3748" i="17"/>
  <c r="G3744" i="17"/>
  <c r="G3740" i="17"/>
  <c r="G3736" i="17"/>
  <c r="G3732" i="17"/>
  <c r="G3728" i="17"/>
  <c r="G3724" i="17"/>
  <c r="G3720" i="17"/>
  <c r="G3716" i="17"/>
  <c r="G3712" i="17"/>
  <c r="G3708" i="17"/>
  <c r="G3704" i="17"/>
  <c r="G3700" i="17"/>
  <c r="G3696" i="17"/>
  <c r="G3692" i="17"/>
  <c r="G3688" i="17"/>
  <c r="G3684" i="17"/>
  <c r="G3680" i="17"/>
  <c r="G3676" i="17"/>
  <c r="G3672" i="17"/>
  <c r="G3668" i="17"/>
  <c r="G3664" i="17"/>
  <c r="G3660" i="17"/>
  <c r="G3656" i="17"/>
  <c r="G3652" i="17"/>
  <c r="G3648" i="17"/>
  <c r="G3644" i="17"/>
  <c r="G3640" i="17"/>
  <c r="G3636" i="17"/>
  <c r="G4970" i="17"/>
  <c r="G5218" i="17"/>
  <c r="G5041" i="17"/>
  <c r="G4998" i="17"/>
  <c r="G4984" i="17"/>
  <c r="G4323" i="17"/>
  <c r="G4319" i="17"/>
  <c r="G4315" i="17"/>
  <c r="G4311" i="17"/>
  <c r="G4307" i="17"/>
  <c r="G4303" i="17"/>
  <c r="G4299" i="17"/>
  <c r="G4295" i="17"/>
  <c r="G4291" i="17"/>
  <c r="G4287" i="17"/>
  <c r="G4283" i="17"/>
  <c r="G4279" i="17"/>
  <c r="G4275" i="17"/>
  <c r="G4271" i="17"/>
  <c r="G4267" i="17"/>
  <c r="G4263" i="17"/>
  <c r="G4259" i="17"/>
  <c r="G4255" i="17"/>
  <c r="G4251" i="17"/>
  <c r="G4247" i="17"/>
  <c r="G4243" i="17"/>
  <c r="G4239" i="17"/>
  <c r="G4235" i="17"/>
  <c r="G4231" i="17"/>
  <c r="G4227" i="17"/>
  <c r="G4223" i="17"/>
  <c r="G4219" i="17"/>
  <c r="G4215" i="17"/>
  <c r="G4211" i="17"/>
  <c r="G4207" i="17"/>
  <c r="G4203" i="17"/>
  <c r="G4199" i="17"/>
  <c r="G4195" i="17"/>
  <c r="G4191" i="17"/>
  <c r="G4187" i="17"/>
  <c r="G4183" i="17"/>
  <c r="G4179" i="17"/>
  <c r="G4175" i="17"/>
  <c r="G4171" i="17"/>
  <c r="G4167" i="17"/>
  <c r="G4163" i="17"/>
  <c r="G4159" i="17"/>
  <c r="G4155" i="17"/>
  <c r="G4151" i="17"/>
  <c r="G4147" i="17"/>
  <c r="G4143" i="17"/>
  <c r="G4139" i="17"/>
  <c r="G4135" i="17"/>
  <c r="G4131" i="17"/>
  <c r="G4127" i="17"/>
  <c r="G4123" i="17"/>
  <c r="G4119" i="17"/>
  <c r="G4115" i="17"/>
  <c r="G4111" i="17"/>
  <c r="G4107" i="17"/>
  <c r="G4103" i="17"/>
  <c r="G4099" i="17"/>
  <c r="G4095" i="17"/>
  <c r="G4091" i="17"/>
  <c r="G4087" i="17"/>
  <c r="G4083" i="17"/>
  <c r="G4079" i="17"/>
  <c r="G4075" i="17"/>
  <c r="G4071" i="17"/>
  <c r="G4067" i="17"/>
  <c r="G4063" i="17"/>
  <c r="G4059" i="17"/>
  <c r="G4055" i="17"/>
  <c r="G4051" i="17"/>
  <c r="G4047" i="17"/>
  <c r="G4043" i="17"/>
  <c r="G4039" i="17"/>
  <c r="G4035" i="17"/>
  <c r="G4031" i="17"/>
  <c r="G4027" i="17"/>
  <c r="G4023" i="17"/>
  <c r="G4019" i="17"/>
  <c r="G4015" i="17"/>
  <c r="G4011" i="17"/>
  <c r="G4007" i="17"/>
  <c r="G4003" i="17"/>
  <c r="G3999" i="17"/>
  <c r="G3995" i="17"/>
  <c r="G3991" i="17"/>
  <c r="G3987" i="17"/>
  <c r="G3983" i="17"/>
  <c r="G3979" i="17"/>
  <c r="G3975" i="17"/>
  <c r="G3971" i="17"/>
  <c r="G3967" i="17"/>
  <c r="G3963" i="17"/>
  <c r="G3959" i="17"/>
  <c r="G3955" i="17"/>
  <c r="G3951" i="17"/>
  <c r="G3947" i="17"/>
  <c r="G3943" i="17"/>
  <c r="G3939" i="17"/>
  <c r="G3935" i="17"/>
  <c r="G3931" i="17"/>
  <c r="G3927" i="17"/>
  <c r="G3923" i="17"/>
  <c r="G3919" i="17"/>
  <c r="G3915" i="17"/>
  <c r="G3911" i="17"/>
  <c r="G3907" i="17"/>
  <c r="G3903" i="17"/>
  <c r="G3899" i="17"/>
  <c r="G3895" i="17"/>
  <c r="G3891" i="17"/>
  <c r="G3887" i="17"/>
  <c r="G3883" i="17"/>
  <c r="G3879" i="17"/>
  <c r="G3875" i="17"/>
  <c r="G3871" i="17"/>
  <c r="G3867" i="17"/>
  <c r="G3863" i="17"/>
  <c r="G3859" i="17"/>
  <c r="G3855" i="17"/>
  <c r="G3851" i="17"/>
  <c r="G3847" i="17"/>
  <c r="G3843" i="17"/>
  <c r="G3839" i="17"/>
  <c r="G3835" i="17"/>
  <c r="G3831" i="17"/>
  <c r="G3827" i="17"/>
  <c r="G3823" i="17"/>
  <c r="G3819" i="17"/>
  <c r="G3815" i="17"/>
  <c r="G3811" i="17"/>
  <c r="G3807" i="17"/>
  <c r="G3803" i="17"/>
  <c r="G3799" i="17"/>
  <c r="G3795" i="17"/>
  <c r="G3791" i="17"/>
  <c r="G3787" i="17"/>
  <c r="G3783" i="17"/>
  <c r="G3779" i="17"/>
  <c r="G3775" i="17"/>
  <c r="G3771" i="17"/>
  <c r="G3767" i="17"/>
  <c r="G3763" i="17"/>
  <c r="G3759" i="17"/>
  <c r="G3755" i="17"/>
  <c r="G3751" i="17"/>
  <c r="G3747" i="17"/>
  <c r="G3743" i="17"/>
  <c r="G3739" i="17"/>
  <c r="G3735" i="17"/>
  <c r="G3731" i="17"/>
  <c r="G3727" i="17"/>
  <c r="G3723" i="17"/>
  <c r="G3719" i="17"/>
  <c r="G3715" i="17"/>
  <c r="G3711" i="17"/>
  <c r="G3707" i="17"/>
  <c r="G3703" i="17"/>
  <c r="G3699" i="17"/>
  <c r="G3695" i="17"/>
  <c r="G3691" i="17"/>
  <c r="G3687" i="17"/>
  <c r="G3683" i="17"/>
  <c r="G3679" i="17"/>
  <c r="G3675" i="17"/>
  <c r="G3671" i="17"/>
  <c r="G3667" i="17"/>
  <c r="G3663" i="17"/>
  <c r="G3659" i="17"/>
  <c r="G3655" i="17"/>
  <c r="G3651" i="17"/>
  <c r="G3647" i="17"/>
  <c r="G3643" i="17"/>
  <c r="G3639" i="17"/>
  <c r="G3635" i="17"/>
  <c r="G3631" i="17"/>
  <c r="G3627" i="17"/>
  <c r="G3623" i="17"/>
  <c r="G3619" i="17"/>
  <c r="G3615" i="17"/>
  <c r="G3611" i="17"/>
  <c r="G3607" i="17"/>
  <c r="G3603" i="17"/>
  <c r="G3599" i="17"/>
  <c r="G3595" i="17"/>
  <c r="G3591" i="17"/>
  <c r="G3587" i="17"/>
  <c r="G3583" i="17"/>
  <c r="G3579" i="17"/>
  <c r="G3575" i="17"/>
  <c r="G3571" i="17"/>
  <c r="G3567" i="17"/>
  <c r="G3563" i="17"/>
  <c r="G3559" i="17"/>
  <c r="G3555" i="17"/>
  <c r="G3551" i="17"/>
  <c r="G3547" i="17"/>
  <c r="G3543" i="17"/>
  <c r="G3539" i="17"/>
  <c r="G3535" i="17"/>
  <c r="G3531" i="17"/>
  <c r="G3527" i="17"/>
  <c r="G3523" i="17"/>
  <c r="G3519" i="17"/>
  <c r="G3515" i="17"/>
  <c r="G3511" i="17"/>
  <c r="G3507" i="17"/>
  <c r="G3503" i="17"/>
  <c r="G3499" i="17"/>
  <c r="G3495" i="17"/>
  <c r="G5186" i="17"/>
  <c r="G4961" i="17"/>
  <c r="G5154" i="17"/>
  <c r="G5046" i="17"/>
  <c r="G5025" i="17"/>
  <c r="G4322" i="17"/>
  <c r="G4318" i="17"/>
  <c r="G4314" i="17"/>
  <c r="G4310" i="17"/>
  <c r="G4306" i="17"/>
  <c r="G4302" i="17"/>
  <c r="G4298" i="17"/>
  <c r="G4294" i="17"/>
  <c r="G4290" i="17"/>
  <c r="G4286" i="17"/>
  <c r="G4282" i="17"/>
  <c r="G4278" i="17"/>
  <c r="G4274" i="17"/>
  <c r="G4270" i="17"/>
  <c r="G4266" i="17"/>
  <c r="G4262" i="17"/>
  <c r="G4258" i="17"/>
  <c r="G4254" i="17"/>
  <c r="G4250" i="17"/>
  <c r="G4246" i="17"/>
  <c r="G4242" i="17"/>
  <c r="G4238" i="17"/>
  <c r="G4234" i="17"/>
  <c r="G4230" i="17"/>
  <c r="G4226" i="17"/>
  <c r="G4222" i="17"/>
  <c r="G4218" i="17"/>
  <c r="G4214" i="17"/>
  <c r="G4210" i="17"/>
  <c r="G4206" i="17"/>
  <c r="G4202" i="17"/>
  <c r="G4198" i="17"/>
  <c r="G4194" i="17"/>
  <c r="G4190" i="17"/>
  <c r="G4186" i="17"/>
  <c r="G4182" i="17"/>
  <c r="G4178" i="17"/>
  <c r="G4174" i="17"/>
  <c r="G4170" i="17"/>
  <c r="G4166" i="17"/>
  <c r="G4162" i="17"/>
  <c r="G4158" i="17"/>
  <c r="G4154" i="17"/>
  <c r="G4150" i="17"/>
  <c r="G4146" i="17"/>
  <c r="G4142" i="17"/>
  <c r="G4138" i="17"/>
  <c r="G4134" i="17"/>
  <c r="G4130" i="17"/>
  <c r="G4126" i="17"/>
  <c r="G4122" i="17"/>
  <c r="G4118" i="17"/>
  <c r="G4114" i="17"/>
  <c r="G4110" i="17"/>
  <c r="G4106" i="17"/>
  <c r="G4102" i="17"/>
  <c r="G4098" i="17"/>
  <c r="G4094" i="17"/>
  <c r="G4090" i="17"/>
  <c r="G4086" i="17"/>
  <c r="G4082" i="17"/>
  <c r="G4078" i="17"/>
  <c r="G4074" i="17"/>
  <c r="G4070" i="17"/>
  <c r="G4066" i="17"/>
  <c r="G4062" i="17"/>
  <c r="G4058" i="17"/>
  <c r="G4054" i="17"/>
  <c r="G4050" i="17"/>
  <c r="G4046" i="17"/>
  <c r="G4042" i="17"/>
  <c r="G4038" i="17"/>
  <c r="G4034" i="17"/>
  <c r="G4030" i="17"/>
  <c r="G4026" i="17"/>
  <c r="G4022" i="17"/>
  <c r="G4018" i="17"/>
  <c r="G4014" i="17"/>
  <c r="G4010" i="17"/>
  <c r="G4006" i="17"/>
  <c r="G4002" i="17"/>
  <c r="G3998" i="17"/>
  <c r="G3994" i="17"/>
  <c r="G3990" i="17"/>
  <c r="G3986" i="17"/>
  <c r="G3982" i="17"/>
  <c r="G3978" i="17"/>
  <c r="G3974" i="17"/>
  <c r="G3970" i="17"/>
  <c r="G3966" i="17"/>
  <c r="G3962" i="17"/>
  <c r="G3958" i="17"/>
  <c r="G3954" i="17"/>
  <c r="G3950" i="17"/>
  <c r="G3946" i="17"/>
  <c r="G3942" i="17"/>
  <c r="G3938" i="17"/>
  <c r="G3934" i="17"/>
  <c r="G3930" i="17"/>
  <c r="G3926" i="17"/>
  <c r="G3922" i="17"/>
  <c r="G3918" i="17"/>
  <c r="G3914" i="17"/>
  <c r="G3910" i="17"/>
  <c r="G3906" i="17"/>
  <c r="G3902" i="17"/>
  <c r="G3898" i="17"/>
  <c r="G3894" i="17"/>
  <c r="G3890" i="17"/>
  <c r="G3886" i="17"/>
  <c r="G3882" i="17"/>
  <c r="G3878" i="17"/>
  <c r="G3874" i="17"/>
  <c r="G3870" i="17"/>
  <c r="G3866" i="17"/>
  <c r="G3862" i="17"/>
  <c r="G3858" i="17"/>
  <c r="G3854" i="17"/>
  <c r="G3850" i="17"/>
  <c r="G3846" i="17"/>
  <c r="G3842" i="17"/>
  <c r="G3838" i="17"/>
  <c r="G3834" i="17"/>
  <c r="G3830" i="17"/>
  <c r="G3826" i="17"/>
  <c r="G3822" i="17"/>
  <c r="G3818" i="17"/>
  <c r="G3814" i="17"/>
  <c r="G3810" i="17"/>
  <c r="G3806" i="17"/>
  <c r="G3802" i="17"/>
  <c r="G3798" i="17"/>
  <c r="G3794" i="17"/>
  <c r="G3790" i="17"/>
  <c r="G3786" i="17"/>
  <c r="G3782" i="17"/>
  <c r="G3778" i="17"/>
  <c r="G3774" i="17"/>
  <c r="G3770" i="17"/>
  <c r="G3766" i="17"/>
  <c r="G3762" i="17"/>
  <c r="G3758" i="17"/>
  <c r="G3754" i="17"/>
  <c r="G3750" i="17"/>
  <c r="G3746" i="17"/>
  <c r="G3742" i="17"/>
  <c r="G3738" i="17"/>
  <c r="G3734" i="17"/>
  <c r="G3730" i="17"/>
  <c r="G3726" i="17"/>
  <c r="G3722" i="17"/>
  <c r="G3718" i="17"/>
  <c r="G3714" i="17"/>
  <c r="G3710" i="17"/>
  <c r="G3706" i="17"/>
  <c r="G3702" i="17"/>
  <c r="G3698" i="17"/>
  <c r="G3694" i="17"/>
  <c r="G3690" i="17"/>
  <c r="G3686" i="17"/>
  <c r="G3682" i="17"/>
  <c r="G3678" i="17"/>
  <c r="G3674" i="17"/>
  <c r="G3670" i="17"/>
  <c r="G3666" i="17"/>
  <c r="G3662" i="17"/>
  <c r="G3658" i="17"/>
  <c r="G5122" i="17"/>
  <c r="G5090" i="17"/>
  <c r="G5030" i="17"/>
  <c r="G5009" i="17"/>
  <c r="G4321" i="17"/>
  <c r="G4317" i="17"/>
  <c r="G4313" i="17"/>
  <c r="G4309" i="17"/>
  <c r="G4305" i="17"/>
  <c r="G4301" i="17"/>
  <c r="G4297" i="17"/>
  <c r="G4293" i="17"/>
  <c r="G4289" i="17"/>
  <c r="G4285" i="17"/>
  <c r="G4281" i="17"/>
  <c r="G4277" i="17"/>
  <c r="G4273" i="17"/>
  <c r="G4269" i="17"/>
  <c r="G4265" i="17"/>
  <c r="G4261" i="17"/>
  <c r="G4257" i="17"/>
  <c r="G4253" i="17"/>
  <c r="G4249" i="17"/>
  <c r="G4245" i="17"/>
  <c r="G4241" i="17"/>
  <c r="G4237" i="17"/>
  <c r="G4233" i="17"/>
  <c r="G4229" i="17"/>
  <c r="G4225" i="17"/>
  <c r="G4221" i="17"/>
  <c r="G4217" i="17"/>
  <c r="G4213" i="17"/>
  <c r="G4209" i="17"/>
  <c r="G4205" i="17"/>
  <c r="G4201" i="17"/>
  <c r="G4197" i="17"/>
  <c r="G4193" i="17"/>
  <c r="G4189" i="17"/>
  <c r="G4185" i="17"/>
  <c r="G4181" i="17"/>
  <c r="G4177" i="17"/>
  <c r="G4173" i="17"/>
  <c r="G4169" i="17"/>
  <c r="G4165" i="17"/>
  <c r="G4161" i="17"/>
  <c r="G4157" i="17"/>
  <c r="G4153" i="17"/>
  <c r="G4149" i="17"/>
  <c r="G4145" i="17"/>
  <c r="G4141" i="17"/>
  <c r="G4137" i="17"/>
  <c r="G4133" i="17"/>
  <c r="G4129" i="17"/>
  <c r="G4125" i="17"/>
  <c r="G4121" i="17"/>
  <c r="G4117" i="17"/>
  <c r="G4113" i="17"/>
  <c r="G4109" i="17"/>
  <c r="G4105" i="17"/>
  <c r="G4101" i="17"/>
  <c r="G4097" i="17"/>
  <c r="G4093" i="17"/>
  <c r="G4089" i="17"/>
  <c r="G4085" i="17"/>
  <c r="G4081" i="17"/>
  <c r="G4077" i="17"/>
  <c r="G4073" i="17"/>
  <c r="G4069" i="17"/>
  <c r="G4065" i="17"/>
  <c r="G4061" i="17"/>
  <c r="G4057" i="17"/>
  <c r="G4053" i="17"/>
  <c r="G4049" i="17"/>
  <c r="G4045" i="17"/>
  <c r="G4041" i="17"/>
  <c r="G4037" i="17"/>
  <c r="G4033" i="17"/>
  <c r="G4029" i="17"/>
  <c r="G4025" i="17"/>
  <c r="G4021" i="17"/>
  <c r="G4017" i="17"/>
  <c r="G4013" i="17"/>
  <c r="G4009" i="17"/>
  <c r="G4005" i="17"/>
  <c r="G4001" i="17"/>
  <c r="G3997" i="17"/>
  <c r="G3993" i="17"/>
  <c r="G3989" i="17"/>
  <c r="G3985" i="17"/>
  <c r="G3981" i="17"/>
  <c r="G3977" i="17"/>
  <c r="G3973" i="17"/>
  <c r="G3969" i="17"/>
  <c r="G3965" i="17"/>
  <c r="G3961" i="17"/>
  <c r="G3957" i="17"/>
  <c r="G3953" i="17"/>
  <c r="G3949" i="17"/>
  <c r="G3945" i="17"/>
  <c r="G3941" i="17"/>
  <c r="G3937" i="17"/>
  <c r="G3933" i="17"/>
  <c r="G3929" i="17"/>
  <c r="G3925" i="17"/>
  <c r="G3921" i="17"/>
  <c r="G3917" i="17"/>
  <c r="G3913" i="17"/>
  <c r="G3909" i="17"/>
  <c r="G3905" i="17"/>
  <c r="G3901" i="17"/>
  <c r="G3897" i="17"/>
  <c r="G3893" i="17"/>
  <c r="G3889" i="17"/>
  <c r="G3885" i="17"/>
  <c r="G3881" i="17"/>
  <c r="G3877" i="17"/>
  <c r="G3873" i="17"/>
  <c r="G3869" i="17"/>
  <c r="G3865" i="17"/>
  <c r="G3861" i="17"/>
  <c r="G3857" i="17"/>
  <c r="G3853" i="17"/>
  <c r="G3849" i="17"/>
  <c r="G3845" i="17"/>
  <c r="G3841" i="17"/>
  <c r="G3837" i="17"/>
  <c r="G3833" i="17"/>
  <c r="G3829" i="17"/>
  <c r="G3825" i="17"/>
  <c r="G3821" i="17"/>
  <c r="G3817" i="17"/>
  <c r="G3813" i="17"/>
  <c r="G3809" i="17"/>
  <c r="G3805" i="17"/>
  <c r="G3801" i="17"/>
  <c r="G3797" i="17"/>
  <c r="G3793" i="17"/>
  <c r="G3789" i="17"/>
  <c r="G3785" i="17"/>
  <c r="G3781" i="17"/>
  <c r="G3777" i="17"/>
  <c r="G3773" i="17"/>
  <c r="G3769" i="17"/>
  <c r="G3765" i="17"/>
  <c r="G3761" i="17"/>
  <c r="G3757" i="17"/>
  <c r="G3753" i="17"/>
  <c r="G3749" i="17"/>
  <c r="G3745" i="17"/>
  <c r="G3741" i="17"/>
  <c r="G3737" i="17"/>
  <c r="G3733" i="17"/>
  <c r="G3729" i="17"/>
  <c r="G3725" i="17"/>
  <c r="G3721" i="17"/>
  <c r="G3717" i="17"/>
  <c r="G3713" i="17"/>
  <c r="G3709" i="17"/>
  <c r="G3705" i="17"/>
  <c r="G3701" i="17"/>
  <c r="G3697" i="17"/>
  <c r="G3693" i="17"/>
  <c r="G3689" i="17"/>
  <c r="G3685" i="17"/>
  <c r="G3681" i="17"/>
  <c r="G3677" i="17"/>
  <c r="G3673" i="17"/>
  <c r="G3669" i="17"/>
  <c r="G3665" i="17"/>
  <c r="G3661" i="17"/>
  <c r="G3657" i="17"/>
  <c r="G3653" i="17"/>
  <c r="G3649" i="17"/>
  <c r="G3645" i="17"/>
  <c r="G3641" i="17"/>
  <c r="G3637" i="17"/>
  <c r="G3633" i="17"/>
  <c r="G3629" i="17"/>
  <c r="G3625" i="17"/>
  <c r="G3621" i="17"/>
  <c r="G3617" i="17"/>
  <c r="G3613" i="17"/>
  <c r="G3609" i="17"/>
  <c r="G3605" i="17"/>
  <c r="G3601" i="17"/>
  <c r="G3597" i="17"/>
  <c r="G3593" i="17"/>
  <c r="G3589" i="17"/>
  <c r="G3585" i="17"/>
  <c r="G3581" i="17"/>
  <c r="G3577" i="17"/>
  <c r="G3573" i="17"/>
  <c r="G3569" i="17"/>
  <c r="G3565" i="17"/>
  <c r="G3561" i="17"/>
  <c r="G3557" i="17"/>
  <c r="G3646" i="17"/>
  <c r="G3628" i="17"/>
  <c r="G3612" i="17"/>
  <c r="G3596" i="17"/>
  <c r="G3580" i="17"/>
  <c r="G3564" i="17"/>
  <c r="G3549" i="17"/>
  <c r="G3540" i="17"/>
  <c r="G3526" i="17"/>
  <c r="G3517" i="17"/>
  <c r="G3508" i="17"/>
  <c r="G3494" i="17"/>
  <c r="G3490" i="17"/>
  <c r="G3486" i="17"/>
  <c r="G3482" i="17"/>
  <c r="G3478" i="17"/>
  <c r="G3474" i="17"/>
  <c r="G3470" i="17"/>
  <c r="G3466" i="17"/>
  <c r="G3462" i="17"/>
  <c r="G3458" i="17"/>
  <c r="G3454" i="17"/>
  <c r="G3450" i="17"/>
  <c r="G3446" i="17"/>
  <c r="G3442" i="17"/>
  <c r="G3438" i="17"/>
  <c r="G3434" i="17"/>
  <c r="G3430" i="17"/>
  <c r="G3426" i="17"/>
  <c r="G3422" i="17"/>
  <c r="G3418" i="17"/>
  <c r="G3414" i="17"/>
  <c r="G3410" i="17"/>
  <c r="G3406" i="17"/>
  <c r="G3402" i="17"/>
  <c r="G3398" i="17"/>
  <c r="G3394" i="17"/>
  <c r="G3390" i="17"/>
  <c r="G3386" i="17"/>
  <c r="G3382" i="17"/>
  <c r="G3378" i="17"/>
  <c r="G3374" i="17"/>
  <c r="G3370" i="17"/>
  <c r="G3366" i="17"/>
  <c r="G3362" i="17"/>
  <c r="G3358" i="17"/>
  <c r="G3354" i="17"/>
  <c r="G3350" i="17"/>
  <c r="G3346" i="17"/>
  <c r="G3342" i="17"/>
  <c r="G3338" i="17"/>
  <c r="G3334" i="17"/>
  <c r="G3330" i="17"/>
  <c r="G3326" i="17"/>
  <c r="G3322" i="17"/>
  <c r="G3318" i="17"/>
  <c r="G3314" i="17"/>
  <c r="G3310" i="17"/>
  <c r="G3306" i="17"/>
  <c r="G3302" i="17"/>
  <c r="G3298" i="17"/>
  <c r="G3294" i="17"/>
  <c r="G3290" i="17"/>
  <c r="G3286" i="17"/>
  <c r="G3282" i="17"/>
  <c r="G3278" i="17"/>
  <c r="G3274" i="17"/>
  <c r="G3270" i="17"/>
  <c r="G3266" i="17"/>
  <c r="G3262" i="17"/>
  <c r="G3258" i="17"/>
  <c r="G3254" i="17"/>
  <c r="G3250" i="17"/>
  <c r="G3246" i="17"/>
  <c r="G3242" i="17"/>
  <c r="G3238" i="17"/>
  <c r="G3234" i="17"/>
  <c r="G3230" i="17"/>
  <c r="G3226" i="17"/>
  <c r="G3222" i="17"/>
  <c r="G3218" i="17"/>
  <c r="G3214" i="17"/>
  <c r="G3210" i="17"/>
  <c r="G3206" i="17"/>
  <c r="G3202" i="17"/>
  <c r="G3198" i="17"/>
  <c r="G3194" i="17"/>
  <c r="G3190" i="17"/>
  <c r="G3186" i="17"/>
  <c r="G3182" i="17"/>
  <c r="G3178" i="17"/>
  <c r="G3174" i="17"/>
  <c r="G3170" i="17"/>
  <c r="G3166" i="17"/>
  <c r="G3162" i="17"/>
  <c r="G3158" i="17"/>
  <c r="G3154" i="17"/>
  <c r="G3150" i="17"/>
  <c r="G3146" i="17"/>
  <c r="G3142" i="17"/>
  <c r="G3138" i="17"/>
  <c r="G3134" i="17"/>
  <c r="G3130" i="17"/>
  <c r="G3126" i="17"/>
  <c r="G3122" i="17"/>
  <c r="G3118" i="17"/>
  <c r="G3114" i="17"/>
  <c r="G3110" i="17"/>
  <c r="G3106" i="17"/>
  <c r="G3102" i="17"/>
  <c r="G3098" i="17"/>
  <c r="G3094" i="17"/>
  <c r="G3090" i="17"/>
  <c r="G3086" i="17"/>
  <c r="G3082" i="17"/>
  <c r="G3078" i="17"/>
  <c r="G3074" i="17"/>
  <c r="G3070" i="17"/>
  <c r="G3066" i="17"/>
  <c r="G3062" i="17"/>
  <c r="G3058" i="17"/>
  <c r="G3054" i="17"/>
  <c r="G3050" i="17"/>
  <c r="G3046" i="17"/>
  <c r="G3042" i="17"/>
  <c r="G3038" i="17"/>
  <c r="G3034" i="17"/>
  <c r="G3030" i="17"/>
  <c r="G3026" i="17"/>
  <c r="G3022" i="17"/>
  <c r="G3018" i="17"/>
  <c r="G3014" i="17"/>
  <c r="G3010" i="17"/>
  <c r="G3006" i="17"/>
  <c r="G3002" i="17"/>
  <c r="G2998" i="17"/>
  <c r="G2994" i="17"/>
  <c r="G2990" i="17"/>
  <c r="G2986" i="17"/>
  <c r="G2982" i="17"/>
  <c r="G2978" i="17"/>
  <c r="G2974" i="17"/>
  <c r="G2970" i="17"/>
  <c r="G2966" i="17"/>
  <c r="G2962" i="17"/>
  <c r="G2958" i="17"/>
  <c r="G2954" i="17"/>
  <c r="G2950" i="17"/>
  <c r="G2946" i="17"/>
  <c r="G2942" i="17"/>
  <c r="G2938" i="17"/>
  <c r="G2934" i="17"/>
  <c r="G2930" i="17"/>
  <c r="G2926" i="17"/>
  <c r="G2922" i="17"/>
  <c r="G2918" i="17"/>
  <c r="G2914" i="17"/>
  <c r="G2910" i="17"/>
  <c r="G2906" i="17"/>
  <c r="G2902" i="17"/>
  <c r="G2898" i="17"/>
  <c r="G2894" i="17"/>
  <c r="G2890" i="17"/>
  <c r="G2886" i="17"/>
  <c r="G2882" i="17"/>
  <c r="G2878" i="17"/>
  <c r="G2874" i="17"/>
  <c r="G2870" i="17"/>
  <c r="G2866" i="17"/>
  <c r="G2862" i="17"/>
  <c r="G2858" i="17"/>
  <c r="G2854" i="17"/>
  <c r="G2850" i="17"/>
  <c r="G2846" i="17"/>
  <c r="G2842" i="17"/>
  <c r="G2838" i="17"/>
  <c r="G2834" i="17"/>
  <c r="G2830" i="17"/>
  <c r="G2826" i="17"/>
  <c r="G2822" i="17"/>
  <c r="G2818" i="17"/>
  <c r="G2814" i="17"/>
  <c r="G2810" i="17"/>
  <c r="G2806" i="17"/>
  <c r="G2802" i="17"/>
  <c r="G2798" i="17"/>
  <c r="G2794" i="17"/>
  <c r="G2790" i="17"/>
  <c r="G2786" i="17"/>
  <c r="G2782" i="17"/>
  <c r="G2778" i="17"/>
  <c r="G2774" i="17"/>
  <c r="G2770" i="17"/>
  <c r="G2766" i="17"/>
  <c r="G2762" i="17"/>
  <c r="G2758" i="17"/>
  <c r="G2754" i="17"/>
  <c r="G2750" i="17"/>
  <c r="G2746" i="17"/>
  <c r="G2742" i="17"/>
  <c r="G2738" i="17"/>
  <c r="G2734" i="17"/>
  <c r="G2730" i="17"/>
  <c r="G2726" i="17"/>
  <c r="G2722" i="17"/>
  <c r="G2718" i="17"/>
  <c r="G2714" i="17"/>
  <c r="G2710" i="17"/>
  <c r="G2706" i="17"/>
  <c r="G2702" i="17"/>
  <c r="G2698" i="17"/>
  <c r="G2694" i="17"/>
  <c r="G2690" i="17"/>
  <c r="G2686" i="17"/>
  <c r="G2682" i="17"/>
  <c r="G2678" i="17"/>
  <c r="G2674" i="17"/>
  <c r="G2670" i="17"/>
  <c r="G2666" i="17"/>
  <c r="G2662" i="17"/>
  <c r="G2658" i="17"/>
  <c r="G2654" i="17"/>
  <c r="G2650" i="17"/>
  <c r="G2646" i="17"/>
  <c r="G2642" i="17"/>
  <c r="G2638" i="17"/>
  <c r="G2634" i="17"/>
  <c r="G2630" i="17"/>
  <c r="G2626" i="17"/>
  <c r="G2622" i="17"/>
  <c r="G2618" i="17"/>
  <c r="G2614" i="17"/>
  <c r="G2610" i="17"/>
  <c r="G2606" i="17"/>
  <c r="G2602" i="17"/>
  <c r="G2598" i="17"/>
  <c r="G2594" i="17"/>
  <c r="G2590" i="17"/>
  <c r="G2586" i="17"/>
  <c r="G2582" i="17"/>
  <c r="G2578" i="17"/>
  <c r="G2574" i="17"/>
  <c r="G2570" i="17"/>
  <c r="G2566" i="17"/>
  <c r="G2562" i="17"/>
  <c r="G2558" i="17"/>
  <c r="G2554" i="17"/>
  <c r="G2550" i="17"/>
  <c r="G2546" i="17"/>
  <c r="G2542" i="17"/>
  <c r="G2538" i="17"/>
  <c r="G2534" i="17"/>
  <c r="G2530" i="17"/>
  <c r="G2526" i="17"/>
  <c r="G2522" i="17"/>
  <c r="G2518" i="17"/>
  <c r="G2514" i="17"/>
  <c r="G2510" i="17"/>
  <c r="G2506" i="17"/>
  <c r="G2502" i="17"/>
  <c r="G2498" i="17"/>
  <c r="G2494" i="17"/>
  <c r="G2490" i="17"/>
  <c r="G2486" i="17"/>
  <c r="G2482" i="17"/>
  <c r="G2478" i="17"/>
  <c r="G2474" i="17"/>
  <c r="G2470" i="17"/>
  <c r="G2466" i="17"/>
  <c r="G2462" i="17"/>
  <c r="G2458" i="17"/>
  <c r="G2454" i="17"/>
  <c r="G2450" i="17"/>
  <c r="G2446" i="17"/>
  <c r="G2442" i="17"/>
  <c r="G2438" i="17"/>
  <c r="G2434" i="17"/>
  <c r="G2430" i="17"/>
  <c r="G2426" i="17"/>
  <c r="G2422" i="17"/>
  <c r="G2418" i="17"/>
  <c r="G2414" i="17"/>
  <c r="G2410" i="17"/>
  <c r="G2406" i="17"/>
  <c r="G2402" i="17"/>
  <c r="G2398" i="17"/>
  <c r="G2394" i="17"/>
  <c r="G2390" i="17"/>
  <c r="G2386" i="17"/>
  <c r="G2382" i="17"/>
  <c r="G2378" i="17"/>
  <c r="G2374" i="17"/>
  <c r="G2370" i="17"/>
  <c r="G2366" i="17"/>
  <c r="G2362" i="17"/>
  <c r="G2358" i="17"/>
  <c r="G2354" i="17"/>
  <c r="G2350" i="17"/>
  <c r="G2346" i="17"/>
  <c r="G2342" i="17"/>
  <c r="G2338" i="17"/>
  <c r="G2334" i="17"/>
  <c r="G2330" i="17"/>
  <c r="G2326" i="17"/>
  <c r="G2322" i="17"/>
  <c r="G2318" i="17"/>
  <c r="G2314" i="17"/>
  <c r="G2310" i="17"/>
  <c r="G2306" i="17"/>
  <c r="G2302" i="17"/>
  <c r="G2298" i="17"/>
  <c r="G2294" i="17"/>
  <c r="G2290" i="17"/>
  <c r="G2286" i="17"/>
  <c r="G2282" i="17"/>
  <c r="G2278" i="17"/>
  <c r="G2274" i="17"/>
  <c r="G2270" i="17"/>
  <c r="G2266" i="17"/>
  <c r="G2262" i="17"/>
  <c r="G2258" i="17"/>
  <c r="G2254" i="17"/>
  <c r="G2250" i="17"/>
  <c r="G2246" i="17"/>
  <c r="G2242" i="17"/>
  <c r="G2238" i="17"/>
  <c r="G2234" i="17"/>
  <c r="G2230" i="17"/>
  <c r="G2226" i="17"/>
  <c r="G2222" i="17"/>
  <c r="G2218" i="17"/>
  <c r="G2214" i="17"/>
  <c r="G2210" i="17"/>
  <c r="G2206" i="17"/>
  <c r="G2202" i="17"/>
  <c r="G2198" i="17"/>
  <c r="G2194" i="17"/>
  <c r="G2190" i="17"/>
  <c r="G2186" i="17"/>
  <c r="G2182" i="17"/>
  <c r="G2178" i="17"/>
  <c r="G5058" i="17"/>
  <c r="G3622" i="17"/>
  <c r="G3606" i="17"/>
  <c r="G3590" i="17"/>
  <c r="G3574" i="17"/>
  <c r="G3558" i="17"/>
  <c r="G3553" i="17"/>
  <c r="G3544" i="17"/>
  <c r="G3530" i="17"/>
  <c r="G3521" i="17"/>
  <c r="G3512" i="17"/>
  <c r="G3498" i="17"/>
  <c r="G3638" i="17"/>
  <c r="G3632" i="17"/>
  <c r="G3616" i="17"/>
  <c r="G3600" i="17"/>
  <c r="G3584" i="17"/>
  <c r="G3568" i="17"/>
  <c r="G3548" i="17"/>
  <c r="G3534" i="17"/>
  <c r="G3525" i="17"/>
  <c r="G3516" i="17"/>
  <c r="G3502" i="17"/>
  <c r="G3493" i="17"/>
  <c r="G3489" i="17"/>
  <c r="G3485" i="17"/>
  <c r="G3481" i="17"/>
  <c r="G3477" i="17"/>
  <c r="G3473" i="17"/>
  <c r="G3469" i="17"/>
  <c r="G3465" i="17"/>
  <c r="G3461" i="17"/>
  <c r="G3457" i="17"/>
  <c r="G3453" i="17"/>
  <c r="G3449" i="17"/>
  <c r="G3445" i="17"/>
  <c r="G3441" i="17"/>
  <c r="G3437" i="17"/>
  <c r="G3433" i="17"/>
  <c r="G3429" i="17"/>
  <c r="G3425" i="17"/>
  <c r="G3421" i="17"/>
  <c r="G3417" i="17"/>
  <c r="G3413" i="17"/>
  <c r="G3409" i="17"/>
  <c r="G3405" i="17"/>
  <c r="G3401" i="17"/>
  <c r="G3397" i="17"/>
  <c r="G3393" i="17"/>
  <c r="G3389" i="17"/>
  <c r="G3385" i="17"/>
  <c r="G3381" i="17"/>
  <c r="G3377" i="17"/>
  <c r="G3373" i="17"/>
  <c r="G3369" i="17"/>
  <c r="G3365" i="17"/>
  <c r="G3361" i="17"/>
  <c r="G3357" i="17"/>
  <c r="G3353" i="17"/>
  <c r="G3349" i="17"/>
  <c r="G3345" i="17"/>
  <c r="G3341" i="17"/>
  <c r="G3337" i="17"/>
  <c r="G3333" i="17"/>
  <c r="G3329" i="17"/>
  <c r="G3325" i="17"/>
  <c r="G3321" i="17"/>
  <c r="G3317" i="17"/>
  <c r="G3313" i="17"/>
  <c r="G3309" i="17"/>
  <c r="G3305" i="17"/>
  <c r="G3301" i="17"/>
  <c r="G3297" i="17"/>
  <c r="G3293" i="17"/>
  <c r="G3289" i="17"/>
  <c r="G3285" i="17"/>
  <c r="G3281" i="17"/>
  <c r="G3277" i="17"/>
  <c r="G3273" i="17"/>
  <c r="G3269" i="17"/>
  <c r="G3265" i="17"/>
  <c r="G3261" i="17"/>
  <c r="G3257" i="17"/>
  <c r="G3253" i="17"/>
  <c r="G3249" i="17"/>
  <c r="G3245" i="17"/>
  <c r="G3241" i="17"/>
  <c r="G3237" i="17"/>
  <c r="G3233" i="17"/>
  <c r="G3229" i="17"/>
  <c r="G3225" i="17"/>
  <c r="G3221" i="17"/>
  <c r="G3217" i="17"/>
  <c r="G3213" i="17"/>
  <c r="G3209" i="17"/>
  <c r="G3205" i="17"/>
  <c r="G3201" i="17"/>
  <c r="G3197" i="17"/>
  <c r="G3193" i="17"/>
  <c r="G3189" i="17"/>
  <c r="G3185" i="17"/>
  <c r="G3181" i="17"/>
  <c r="G3177" i="17"/>
  <c r="G3173" i="17"/>
  <c r="G3169" i="17"/>
  <c r="G3165" i="17"/>
  <c r="G3161" i="17"/>
  <c r="G3157" i="17"/>
  <c r="G3153" i="17"/>
  <c r="G3149" i="17"/>
  <c r="G3145" i="17"/>
  <c r="G3141" i="17"/>
  <c r="G3137" i="17"/>
  <c r="G3133" i="17"/>
  <c r="G3129" i="17"/>
  <c r="G3125" i="17"/>
  <c r="G3121" i="17"/>
  <c r="G3117" i="17"/>
  <c r="G3113" i="17"/>
  <c r="G3109" i="17"/>
  <c r="G3105" i="17"/>
  <c r="G3101" i="17"/>
  <c r="G3097" i="17"/>
  <c r="G3093" i="17"/>
  <c r="G3089" i="17"/>
  <c r="G3085" i="17"/>
  <c r="G3081" i="17"/>
  <c r="G3077" i="17"/>
  <c r="G3073" i="17"/>
  <c r="G3069" i="17"/>
  <c r="G3065" i="17"/>
  <c r="G3061" i="17"/>
  <c r="G3057" i="17"/>
  <c r="G3053" i="17"/>
  <c r="G3049" i="17"/>
  <c r="G3045" i="17"/>
  <c r="G3041" i="17"/>
  <c r="G3037" i="17"/>
  <c r="G3033" i="17"/>
  <c r="G3029" i="17"/>
  <c r="G3025" i="17"/>
  <c r="G3021" i="17"/>
  <c r="G3017" i="17"/>
  <c r="G3013" i="17"/>
  <c r="G3009" i="17"/>
  <c r="G3005" i="17"/>
  <c r="G3001" i="17"/>
  <c r="G2997" i="17"/>
  <c r="G2993" i="17"/>
  <c r="G2989" i="17"/>
  <c r="G2985" i="17"/>
  <c r="G2981" i="17"/>
  <c r="G2977" i="17"/>
  <c r="G2973" i="17"/>
  <c r="G2969" i="17"/>
  <c r="G2965" i="17"/>
  <c r="G2961" i="17"/>
  <c r="G2957" i="17"/>
  <c r="G2953" i="17"/>
  <c r="G2949" i="17"/>
  <c r="G2945" i="17"/>
  <c r="G2941" i="17"/>
  <c r="G2937" i="17"/>
  <c r="G2933" i="17"/>
  <c r="G2929" i="17"/>
  <c r="G2925" i="17"/>
  <c r="G2921" i="17"/>
  <c r="G2917" i="17"/>
  <c r="G2913" i="17"/>
  <c r="G2909" i="17"/>
  <c r="G2905" i="17"/>
  <c r="G2901" i="17"/>
  <c r="G2897" i="17"/>
  <c r="G2893" i="17"/>
  <c r="G2889" i="17"/>
  <c r="G2885" i="17"/>
  <c r="G2881" i="17"/>
  <c r="G2877" i="17"/>
  <c r="G2873" i="17"/>
  <c r="G2869" i="17"/>
  <c r="G2865" i="17"/>
  <c r="G2861" i="17"/>
  <c r="G2857" i="17"/>
  <c r="G2853" i="17"/>
  <c r="G2849" i="17"/>
  <c r="G2845" i="17"/>
  <c r="G2841" i="17"/>
  <c r="G2837" i="17"/>
  <c r="G2833" i="17"/>
  <c r="G2829" i="17"/>
  <c r="G2825" i="17"/>
  <c r="G2821" i="17"/>
  <c r="G2817" i="17"/>
  <c r="G2813" i="17"/>
  <c r="G2809" i="17"/>
  <c r="G2805" i="17"/>
  <c r="G2801" i="17"/>
  <c r="G2797" i="17"/>
  <c r="G2793" i="17"/>
  <c r="G2789" i="17"/>
  <c r="G2785" i="17"/>
  <c r="G2781" i="17"/>
  <c r="G2777" i="17"/>
  <c r="G2773" i="17"/>
  <c r="G2769" i="17"/>
  <c r="G2765" i="17"/>
  <c r="G2761" i="17"/>
  <c r="G2757" i="17"/>
  <c r="G2753" i="17"/>
  <c r="G2749" i="17"/>
  <c r="G2745" i="17"/>
  <c r="G2741" i="17"/>
  <c r="G2737" i="17"/>
  <c r="G2733" i="17"/>
  <c r="G2729" i="17"/>
  <c r="G2725" i="17"/>
  <c r="G2721" i="17"/>
  <c r="G2717" i="17"/>
  <c r="G2713" i="17"/>
  <c r="G2709" i="17"/>
  <c r="G2705" i="17"/>
  <c r="G2701" i="17"/>
  <c r="G2697" i="17"/>
  <c r="G2693" i="17"/>
  <c r="G2689" i="17"/>
  <c r="G2685" i="17"/>
  <c r="G2681" i="17"/>
  <c r="G2677" i="17"/>
  <c r="G2673" i="17"/>
  <c r="G2669" i="17"/>
  <c r="G2665" i="17"/>
  <c r="G2661" i="17"/>
  <c r="G2657" i="17"/>
  <c r="G2653" i="17"/>
  <c r="G2649" i="17"/>
  <c r="G2645" i="17"/>
  <c r="G2641" i="17"/>
  <c r="G2637" i="17"/>
  <c r="G2633" i="17"/>
  <c r="G2629" i="17"/>
  <c r="G2625" i="17"/>
  <c r="G2621" i="17"/>
  <c r="G2617" i="17"/>
  <c r="G2613" i="17"/>
  <c r="G2609" i="17"/>
  <c r="G2605" i="17"/>
  <c r="G2601" i="17"/>
  <c r="G2597" i="17"/>
  <c r="G2593" i="17"/>
  <c r="G2589" i="17"/>
  <c r="G2585" i="17"/>
  <c r="G2581" i="17"/>
  <c r="G2577" i="17"/>
  <c r="G2573" i="17"/>
  <c r="G2569" i="17"/>
  <c r="G2565" i="17"/>
  <c r="G2561" i="17"/>
  <c r="G2557" i="17"/>
  <c r="G2553" i="17"/>
  <c r="G2549" i="17"/>
  <c r="G2545" i="17"/>
  <c r="G2541" i="17"/>
  <c r="G2537" i="17"/>
  <c r="G2533" i="17"/>
  <c r="G2529" i="17"/>
  <c r="G2525" i="17"/>
  <c r="G2521" i="17"/>
  <c r="G2517" i="17"/>
  <c r="G2513" i="17"/>
  <c r="G2509" i="17"/>
  <c r="G2505" i="17"/>
  <c r="G2501" i="17"/>
  <c r="G2497" i="17"/>
  <c r="G2493" i="17"/>
  <c r="G2489" i="17"/>
  <c r="G2485" i="17"/>
  <c r="G2481" i="17"/>
  <c r="G2477" i="17"/>
  <c r="G2473" i="17"/>
  <c r="G2469" i="17"/>
  <c r="G2465" i="17"/>
  <c r="G2461" i="17"/>
  <c r="G2457" i="17"/>
  <c r="G2453" i="17"/>
  <c r="G2449" i="17"/>
  <c r="G2445" i="17"/>
  <c r="G2441" i="17"/>
  <c r="G2437" i="17"/>
  <c r="G2433" i="17"/>
  <c r="G2429" i="17"/>
  <c r="G2425" i="17"/>
  <c r="G2421" i="17"/>
  <c r="G2417" i="17"/>
  <c r="G2413" i="17"/>
  <c r="G2409" i="17"/>
  <c r="G2405" i="17"/>
  <c r="G2401" i="17"/>
  <c r="G2397" i="17"/>
  <c r="G2393" i="17"/>
  <c r="G2389" i="17"/>
  <c r="G2385" i="17"/>
  <c r="G2381" i="17"/>
  <c r="G2377" i="17"/>
  <c r="G2373" i="17"/>
  <c r="G2369" i="17"/>
  <c r="G2365" i="17"/>
  <c r="G2361" i="17"/>
  <c r="G2357" i="17"/>
  <c r="G2353" i="17"/>
  <c r="G2349" i="17"/>
  <c r="G2345" i="17"/>
  <c r="G2341" i="17"/>
  <c r="G2337" i="17"/>
  <c r="G2333" i="17"/>
  <c r="G2329" i="17"/>
  <c r="G2325" i="17"/>
  <c r="G2321" i="17"/>
  <c r="G2317" i="17"/>
  <c r="G2313" i="17"/>
  <c r="G2309" i="17"/>
  <c r="G2305" i="17"/>
  <c r="G2301" i="17"/>
  <c r="G2297" i="17"/>
  <c r="G2293" i="17"/>
  <c r="G2289" i="17"/>
  <c r="G2285" i="17"/>
  <c r="G2281" i="17"/>
  <c r="G2277" i="17"/>
  <c r="G2273" i="17"/>
  <c r="G2269" i="17"/>
  <c r="G2265" i="17"/>
  <c r="G2261" i="17"/>
  <c r="G2257" i="17"/>
  <c r="G2253" i="17"/>
  <c r="G2249" i="17"/>
  <c r="G2245" i="17"/>
  <c r="G2241" i="17"/>
  <c r="G2237" i="17"/>
  <c r="G2233" i="17"/>
  <c r="G2229" i="17"/>
  <c r="G2225" i="17"/>
  <c r="G2221" i="17"/>
  <c r="G2217" i="17"/>
  <c r="G2213" i="17"/>
  <c r="G2209" i="17"/>
  <c r="G2205" i="17"/>
  <c r="G2201" i="17"/>
  <c r="G2197" i="17"/>
  <c r="G2193" i="17"/>
  <c r="G2189" i="17"/>
  <c r="G3650" i="17"/>
  <c r="G3626" i="17"/>
  <c r="G3610" i="17"/>
  <c r="G3594" i="17"/>
  <c r="G3578" i="17"/>
  <c r="G3562" i="17"/>
  <c r="G3552" i="17"/>
  <c r="G3538" i="17"/>
  <c r="G3529" i="17"/>
  <c r="G3520" i="17"/>
  <c r="G3506" i="17"/>
  <c r="G3497" i="17"/>
  <c r="G3620" i="17"/>
  <c r="G3604" i="17"/>
  <c r="G3588" i="17"/>
  <c r="G3572" i="17"/>
  <c r="G3556" i="17"/>
  <c r="G3542" i="17"/>
  <c r="G3533" i="17"/>
  <c r="G3524" i="17"/>
  <c r="G3510" i="17"/>
  <c r="G3501" i="17"/>
  <c r="G3492" i="17"/>
  <c r="G3488" i="17"/>
  <c r="G3484" i="17"/>
  <c r="G3480" i="17"/>
  <c r="G3476" i="17"/>
  <c r="G3472" i="17"/>
  <c r="G3468" i="17"/>
  <c r="G3464" i="17"/>
  <c r="G3460" i="17"/>
  <c r="G3456" i="17"/>
  <c r="G3452" i="17"/>
  <c r="G3448" i="17"/>
  <c r="G3444" i="17"/>
  <c r="G3440" i="17"/>
  <c r="G3436" i="17"/>
  <c r="G3432" i="17"/>
  <c r="G3428" i="17"/>
  <c r="G3424" i="17"/>
  <c r="G3420" i="17"/>
  <c r="G3416" i="17"/>
  <c r="G3412" i="17"/>
  <c r="G3408" i="17"/>
  <c r="G3404" i="17"/>
  <c r="G3400" i="17"/>
  <c r="G3396" i="17"/>
  <c r="G3392" i="17"/>
  <c r="G3388" i="17"/>
  <c r="G3384" i="17"/>
  <c r="G3380" i="17"/>
  <c r="G3376" i="17"/>
  <c r="G3372" i="17"/>
  <c r="G3368" i="17"/>
  <c r="G3364" i="17"/>
  <c r="G3360" i="17"/>
  <c r="G3356" i="17"/>
  <c r="G3352" i="17"/>
  <c r="G3348" i="17"/>
  <c r="G3344" i="17"/>
  <c r="G3340" i="17"/>
  <c r="G3336" i="17"/>
  <c r="G3332" i="17"/>
  <c r="G3328" i="17"/>
  <c r="G3324" i="17"/>
  <c r="G3320" i="17"/>
  <c r="G3316" i="17"/>
  <c r="G3312" i="17"/>
  <c r="G3308" i="17"/>
  <c r="G3304" i="17"/>
  <c r="G3300" i="17"/>
  <c r="G3296" i="17"/>
  <c r="G3292" i="17"/>
  <c r="G3288" i="17"/>
  <c r="G3284" i="17"/>
  <c r="G3280" i="17"/>
  <c r="G3276" i="17"/>
  <c r="G3272" i="17"/>
  <c r="G3268" i="17"/>
  <c r="G3264" i="17"/>
  <c r="G3260" i="17"/>
  <c r="G3256" i="17"/>
  <c r="G3252" i="17"/>
  <c r="G3248" i="17"/>
  <c r="G3244" i="17"/>
  <c r="G3240" i="17"/>
  <c r="G3236" i="17"/>
  <c r="G3232" i="17"/>
  <c r="G3228" i="17"/>
  <c r="G3224" i="17"/>
  <c r="G3220" i="17"/>
  <c r="G3216" i="17"/>
  <c r="G3212" i="17"/>
  <c r="G3208" i="17"/>
  <c r="G3204" i="17"/>
  <c r="G3200" i="17"/>
  <c r="G3196" i="17"/>
  <c r="G3192" i="17"/>
  <c r="G3188" i="17"/>
  <c r="G3184" i="17"/>
  <c r="G3180" i="17"/>
  <c r="G3176" i="17"/>
  <c r="G3172" i="17"/>
  <c r="G3168" i="17"/>
  <c r="G3164" i="17"/>
  <c r="G3160" i="17"/>
  <c r="G3156" i="17"/>
  <c r="G3152" i="17"/>
  <c r="G3148" i="17"/>
  <c r="G3144" i="17"/>
  <c r="G3140" i="17"/>
  <c r="G3136" i="17"/>
  <c r="G3132" i="17"/>
  <c r="G3128" i="17"/>
  <c r="G3124" i="17"/>
  <c r="G3120" i="17"/>
  <c r="G3116" i="17"/>
  <c r="G3112" i="17"/>
  <c r="G3108" i="17"/>
  <c r="G3104" i="17"/>
  <c r="G3100" i="17"/>
  <c r="G3096" i="17"/>
  <c r="G3092" i="17"/>
  <c r="G3088" i="17"/>
  <c r="G3084" i="17"/>
  <c r="G3080" i="17"/>
  <c r="G3076" i="17"/>
  <c r="G3072" i="17"/>
  <c r="G3068" i="17"/>
  <c r="G3064" i="17"/>
  <c r="G3060" i="17"/>
  <c r="G3056" i="17"/>
  <c r="G3052" i="17"/>
  <c r="G3048" i="17"/>
  <c r="G3044" i="17"/>
  <c r="G3040" i="17"/>
  <c r="G3036" i="17"/>
  <c r="G3032" i="17"/>
  <c r="G3028" i="17"/>
  <c r="G3024" i="17"/>
  <c r="G3020" i="17"/>
  <c r="G3016" i="17"/>
  <c r="G3012" i="17"/>
  <c r="G3008" i="17"/>
  <c r="G3004" i="17"/>
  <c r="G3000" i="17"/>
  <c r="G2996" i="17"/>
  <c r="G2992" i="17"/>
  <c r="G2988" i="17"/>
  <c r="G2984" i="17"/>
  <c r="G2980" i="17"/>
  <c r="G2976" i="17"/>
  <c r="G2972" i="17"/>
  <c r="G2968" i="17"/>
  <c r="G2964" i="17"/>
  <c r="G2960" i="17"/>
  <c r="G2956" i="17"/>
  <c r="G2952" i="17"/>
  <c r="G2948" i="17"/>
  <c r="G2944" i="17"/>
  <c r="G2940" i="17"/>
  <c r="G2936" i="17"/>
  <c r="G2932" i="17"/>
  <c r="G2928" i="17"/>
  <c r="G2924" i="17"/>
  <c r="G2920" i="17"/>
  <c r="G2916" i="17"/>
  <c r="G2912" i="17"/>
  <c r="G2908" i="17"/>
  <c r="G2904" i="17"/>
  <c r="G2900" i="17"/>
  <c r="G2896" i="17"/>
  <c r="G2892" i="17"/>
  <c r="G2888" i="17"/>
  <c r="G2884" i="17"/>
  <c r="G2880" i="17"/>
  <c r="G2876" i="17"/>
  <c r="G2872" i="17"/>
  <c r="G2868" i="17"/>
  <c r="G2864" i="17"/>
  <c r="G2860" i="17"/>
  <c r="G2856" i="17"/>
  <c r="G2852" i="17"/>
  <c r="G2848" i="17"/>
  <c r="G2844" i="17"/>
  <c r="G2840" i="17"/>
  <c r="G2836" i="17"/>
  <c r="G2832" i="17"/>
  <c r="G2828" i="17"/>
  <c r="G2824" i="17"/>
  <c r="G2820" i="17"/>
  <c r="G2816" i="17"/>
  <c r="G2812" i="17"/>
  <c r="G2808" i="17"/>
  <c r="G2804" i="17"/>
  <c r="G2800" i="17"/>
  <c r="G2796" i="17"/>
  <c r="G2792" i="17"/>
  <c r="G2788" i="17"/>
  <c r="G2784" i="17"/>
  <c r="G2780" i="17"/>
  <c r="G2776" i="17"/>
  <c r="G2772" i="17"/>
  <c r="G2768" i="17"/>
  <c r="G2764" i="17"/>
  <c r="G2760" i="17"/>
  <c r="G2756" i="17"/>
  <c r="G2752" i="17"/>
  <c r="G2748" i="17"/>
  <c r="G2744" i="17"/>
  <c r="G2740" i="17"/>
  <c r="G2736" i="17"/>
  <c r="G2732" i="17"/>
  <c r="G2728" i="17"/>
  <c r="G2724" i="17"/>
  <c r="G2720" i="17"/>
  <c r="G2716" i="17"/>
  <c r="G2712" i="17"/>
  <c r="G2708" i="17"/>
  <c r="G2704" i="17"/>
  <c r="G2700" i="17"/>
  <c r="G2696" i="17"/>
  <c r="G2692" i="17"/>
  <c r="G2688" i="17"/>
  <c r="G2684" i="17"/>
  <c r="G2680" i="17"/>
  <c r="G2676" i="17"/>
  <c r="G2672" i="17"/>
  <c r="G2668" i="17"/>
  <c r="G2664" i="17"/>
  <c r="G2660" i="17"/>
  <c r="G2656" i="17"/>
  <c r="G2652" i="17"/>
  <c r="G2648" i="17"/>
  <c r="G2644" i="17"/>
  <c r="G2640" i="17"/>
  <c r="G2636" i="17"/>
  <c r="G2632" i="17"/>
  <c r="G2628" i="17"/>
  <c r="G2624" i="17"/>
  <c r="G2620" i="17"/>
  <c r="G2616" i="17"/>
  <c r="G2612" i="17"/>
  <c r="G2608" i="17"/>
  <c r="G2604" i="17"/>
  <c r="G2600" i="17"/>
  <c r="G2596" i="17"/>
  <c r="G2592" i="17"/>
  <c r="G2588" i="17"/>
  <c r="G2584" i="17"/>
  <c r="G2580" i="17"/>
  <c r="G2576" i="17"/>
  <c r="G2572" i="17"/>
  <c r="G2568" i="17"/>
  <c r="G2564" i="17"/>
  <c r="G2560" i="17"/>
  <c r="G2556" i="17"/>
  <c r="G2552" i="17"/>
  <c r="G2548" i="17"/>
  <c r="G2544" i="17"/>
  <c r="G2540" i="17"/>
  <c r="G2536" i="17"/>
  <c r="G2532" i="17"/>
  <c r="G2528" i="17"/>
  <c r="G2524" i="17"/>
  <c r="G2520" i="17"/>
  <c r="G2516" i="17"/>
  <c r="G2512" i="17"/>
  <c r="G2508" i="17"/>
  <c r="G2504" i="17"/>
  <c r="G2500" i="17"/>
  <c r="G2496" i="17"/>
  <c r="G2492" i="17"/>
  <c r="G2488" i="17"/>
  <c r="G2484" i="17"/>
  <c r="G2480" i="17"/>
  <c r="G2476" i="17"/>
  <c r="G2472" i="17"/>
  <c r="G2468" i="17"/>
  <c r="G2464" i="17"/>
  <c r="G2460" i="17"/>
  <c r="G2456" i="17"/>
  <c r="G2452" i="17"/>
  <c r="G2448" i="17"/>
  <c r="G2444" i="17"/>
  <c r="G2440" i="17"/>
  <c r="G2436" i="17"/>
  <c r="G2432" i="17"/>
  <c r="G2428" i="17"/>
  <c r="G2424" i="17"/>
  <c r="G2420" i="17"/>
  <c r="G2416" i="17"/>
  <c r="G2412" i="17"/>
  <c r="G2408" i="17"/>
  <c r="G2404" i="17"/>
  <c r="G2400" i="17"/>
  <c r="G2396" i="17"/>
  <c r="G2392" i="17"/>
  <c r="G2388" i="17"/>
  <c r="G2384" i="17"/>
  <c r="G2380" i="17"/>
  <c r="G2376" i="17"/>
  <c r="G2372" i="17"/>
  <c r="G2368" i="17"/>
  <c r="G2364" i="17"/>
  <c r="G2360" i="17"/>
  <c r="G2356" i="17"/>
  <c r="G2352" i="17"/>
  <c r="G2348" i="17"/>
  <c r="G2344" i="17"/>
  <c r="G2340" i="17"/>
  <c r="G2336" i="17"/>
  <c r="G2332" i="17"/>
  <c r="G2328" i="17"/>
  <c r="G2324" i="17"/>
  <c r="G2320" i="17"/>
  <c r="G2316" i="17"/>
  <c r="G2312" i="17"/>
  <c r="G2308" i="17"/>
  <c r="G2304" i="17"/>
  <c r="G2300" i="17"/>
  <c r="G2296" i="17"/>
  <c r="G2292" i="17"/>
  <c r="G2288" i="17"/>
  <c r="G2284" i="17"/>
  <c r="G2280" i="17"/>
  <c r="G2276" i="17"/>
  <c r="G2272" i="17"/>
  <c r="G2268" i="17"/>
  <c r="G2264" i="17"/>
  <c r="G2260" i="17"/>
  <c r="G2256" i="17"/>
  <c r="G2252" i="17"/>
  <c r="G2248" i="17"/>
  <c r="G2244" i="17"/>
  <c r="G2240" i="17"/>
  <c r="G2236" i="17"/>
  <c r="G2232" i="17"/>
  <c r="G2228" i="17"/>
  <c r="G2224" i="17"/>
  <c r="G2220" i="17"/>
  <c r="G2216" i="17"/>
  <c r="G2212" i="17"/>
  <c r="G2208" i="17"/>
  <c r="G2204" i="17"/>
  <c r="G3642" i="17"/>
  <c r="G3630" i="17"/>
  <c r="G3614" i="17"/>
  <c r="G3598" i="17"/>
  <c r="G3582" i="17"/>
  <c r="G3566" i="17"/>
  <c r="G3546" i="17"/>
  <c r="G3537" i="17"/>
  <c r="G3528" i="17"/>
  <c r="G3514" i="17"/>
  <c r="G3505" i="17"/>
  <c r="G3496" i="17"/>
  <c r="G3654" i="17"/>
  <c r="G3624" i="17"/>
  <c r="G3608" i="17"/>
  <c r="G3592" i="17"/>
  <c r="G3576" i="17"/>
  <c r="G3560" i="17"/>
  <c r="G3550" i="17"/>
  <c r="G3541" i="17"/>
  <c r="G3532" i="17"/>
  <c r="G3518" i="17"/>
  <c r="G3509" i="17"/>
  <c r="G3500" i="17"/>
  <c r="G3491" i="17"/>
  <c r="G3487" i="17"/>
  <c r="G3483" i="17"/>
  <c r="G3479" i="17"/>
  <c r="G3475" i="17"/>
  <c r="G3471" i="17"/>
  <c r="G3467" i="17"/>
  <c r="G3463" i="17"/>
  <c r="G3459" i="17"/>
  <c r="G3455" i="17"/>
  <c r="G3451" i="17"/>
  <c r="G3447" i="17"/>
  <c r="G3443" i="17"/>
  <c r="G3439" i="17"/>
  <c r="G3435" i="17"/>
  <c r="G3431" i="17"/>
  <c r="G3427" i="17"/>
  <c r="G3423" i="17"/>
  <c r="G3419" i="17"/>
  <c r="G3415" i="17"/>
  <c r="G3411" i="17"/>
  <c r="G3407" i="17"/>
  <c r="G3403" i="17"/>
  <c r="G3399" i="17"/>
  <c r="G3395" i="17"/>
  <c r="G3391" i="17"/>
  <c r="G3387" i="17"/>
  <c r="G3383" i="17"/>
  <c r="G3379" i="17"/>
  <c r="G3375" i="17"/>
  <c r="G3371" i="17"/>
  <c r="G3367" i="17"/>
  <c r="G3363" i="17"/>
  <c r="G3359" i="17"/>
  <c r="G3355" i="17"/>
  <c r="G3351" i="17"/>
  <c r="G3347" i="17"/>
  <c r="G3343" i="17"/>
  <c r="G3339" i="17"/>
  <c r="G3335" i="17"/>
  <c r="G3331" i="17"/>
  <c r="G3327" i="17"/>
  <c r="G3323" i="17"/>
  <c r="G3319" i="17"/>
  <c r="G3315" i="17"/>
  <c r="G3311" i="17"/>
  <c r="G3307" i="17"/>
  <c r="G3303" i="17"/>
  <c r="G3299" i="17"/>
  <c r="G3295" i="17"/>
  <c r="G3291" i="17"/>
  <c r="G3287" i="17"/>
  <c r="G3283" i="17"/>
  <c r="G3279" i="17"/>
  <c r="G3275" i="17"/>
  <c r="G3271" i="17"/>
  <c r="G3267" i="17"/>
  <c r="G3263" i="17"/>
  <c r="G3259" i="17"/>
  <c r="G3255" i="17"/>
  <c r="G3251" i="17"/>
  <c r="G3247" i="17"/>
  <c r="G3243" i="17"/>
  <c r="G3239" i="17"/>
  <c r="G3235" i="17"/>
  <c r="G3231" i="17"/>
  <c r="G3227" i="17"/>
  <c r="G3223" i="17"/>
  <c r="G3219" i="17"/>
  <c r="G3215" i="17"/>
  <c r="G3211" i="17"/>
  <c r="G3207" i="17"/>
  <c r="G3203" i="17"/>
  <c r="G3199" i="17"/>
  <c r="G3195" i="17"/>
  <c r="G3191" i="17"/>
  <c r="G3187" i="17"/>
  <c r="G3183" i="17"/>
  <c r="G3179" i="17"/>
  <c r="G3175" i="17"/>
  <c r="G3171" i="17"/>
  <c r="G3167" i="17"/>
  <c r="G3163" i="17"/>
  <c r="G3159" i="17"/>
  <c r="G3155" i="17"/>
  <c r="G3151" i="17"/>
  <c r="G3147" i="17"/>
  <c r="G3143" i="17"/>
  <c r="G3139" i="17"/>
  <c r="G3135" i="17"/>
  <c r="G3131" i="17"/>
  <c r="G3127" i="17"/>
  <c r="G3123" i="17"/>
  <c r="G3119" i="17"/>
  <c r="G3115" i="17"/>
  <c r="G3111" i="17"/>
  <c r="G3107" i="17"/>
  <c r="G3103" i="17"/>
  <c r="G3099" i="17"/>
  <c r="G3095" i="17"/>
  <c r="G3091" i="17"/>
  <c r="G3087" i="17"/>
  <c r="G3083" i="17"/>
  <c r="G3079" i="17"/>
  <c r="G3075" i="17"/>
  <c r="G3071" i="17"/>
  <c r="G3067" i="17"/>
  <c r="G3063" i="17"/>
  <c r="G3059" i="17"/>
  <c r="G3055" i="17"/>
  <c r="G3051" i="17"/>
  <c r="G3047" i="17"/>
  <c r="G3043" i="17"/>
  <c r="G3039" i="17"/>
  <c r="G3035" i="17"/>
  <c r="G3031" i="17"/>
  <c r="G3027" i="17"/>
  <c r="G3023" i="17"/>
  <c r="G3019" i="17"/>
  <c r="G3015" i="17"/>
  <c r="G3011" i="17"/>
  <c r="G3007" i="17"/>
  <c r="G3003" i="17"/>
  <c r="G2999" i="17"/>
  <c r="G2995" i="17"/>
  <c r="G2991" i="17"/>
  <c r="G2987" i="17"/>
  <c r="G2983" i="17"/>
  <c r="G2979" i="17"/>
  <c r="G2975" i="17"/>
  <c r="G2971" i="17"/>
  <c r="G2967" i="17"/>
  <c r="G2963" i="17"/>
  <c r="G2959" i="17"/>
  <c r="G2955" i="17"/>
  <c r="G2951" i="17"/>
  <c r="G2947" i="17"/>
  <c r="G2943" i="17"/>
  <c r="G2939" i="17"/>
  <c r="G2935" i="17"/>
  <c r="G2931" i="17"/>
  <c r="G2927" i="17"/>
  <c r="G2923" i="17"/>
  <c r="G2919" i="17"/>
  <c r="G2915" i="17"/>
  <c r="G2911" i="17"/>
  <c r="G2907" i="17"/>
  <c r="G2903" i="17"/>
  <c r="G2899" i="17"/>
  <c r="G2895" i="17"/>
  <c r="G2891" i="17"/>
  <c r="G2887" i="17"/>
  <c r="G2883" i="17"/>
  <c r="G2879" i="17"/>
  <c r="G2875" i="17"/>
  <c r="G2871" i="17"/>
  <c r="G2867" i="17"/>
  <c r="G2863" i="17"/>
  <c r="G2859" i="17"/>
  <c r="G2855" i="17"/>
  <c r="G2851" i="17"/>
  <c r="G2847" i="17"/>
  <c r="G2843" i="17"/>
  <c r="G2839" i="17"/>
  <c r="G2835" i="17"/>
  <c r="G2831" i="17"/>
  <c r="G2827" i="17"/>
  <c r="G2823" i="17"/>
  <c r="G2819" i="17"/>
  <c r="G2815" i="17"/>
  <c r="G2811" i="17"/>
  <c r="G2807" i="17"/>
  <c r="G2803" i="17"/>
  <c r="G2799" i="17"/>
  <c r="G2795" i="17"/>
  <c r="G2791" i="17"/>
  <c r="G2787" i="17"/>
  <c r="G2783" i="17"/>
  <c r="G2779" i="17"/>
  <c r="G2775" i="17"/>
  <c r="G2771" i="17"/>
  <c r="G2767" i="17"/>
  <c r="G2763" i="17"/>
  <c r="G2759" i="17"/>
  <c r="G2755" i="17"/>
  <c r="G2751" i="17"/>
  <c r="G2747" i="17"/>
  <c r="G2743" i="17"/>
  <c r="G2739" i="17"/>
  <c r="G2735" i="17"/>
  <c r="G2731" i="17"/>
  <c r="G2727" i="17"/>
  <c r="G2723" i="17"/>
  <c r="G2719" i="17"/>
  <c r="G2715" i="17"/>
  <c r="G2711" i="17"/>
  <c r="G2707" i="17"/>
  <c r="G2703" i="17"/>
  <c r="G2699" i="17"/>
  <c r="G2695" i="17"/>
  <c r="G2691" i="17"/>
  <c r="G2687" i="17"/>
  <c r="G2683" i="17"/>
  <c r="G2679" i="17"/>
  <c r="G2675" i="17"/>
  <c r="G2671" i="17"/>
  <c r="G2667" i="17"/>
  <c r="G2663" i="17"/>
  <c r="G2659" i="17"/>
  <c r="G2655" i="17"/>
  <c r="G2651" i="17"/>
  <c r="G2647" i="17"/>
  <c r="G2643" i="17"/>
  <c r="G2639" i="17"/>
  <c r="G2635" i="17"/>
  <c r="G2631" i="17"/>
  <c r="G2627" i="17"/>
  <c r="G2623" i="17"/>
  <c r="G2619" i="17"/>
  <c r="G2615" i="17"/>
  <c r="G2611" i="17"/>
  <c r="G2607" i="17"/>
  <c r="G2603" i="17"/>
  <c r="G2599" i="17"/>
  <c r="G2595" i="17"/>
  <c r="G2591" i="17"/>
  <c r="G2587" i="17"/>
  <c r="G2583" i="17"/>
  <c r="G2579" i="17"/>
  <c r="G2575" i="17"/>
  <c r="G2571" i="17"/>
  <c r="G2567" i="17"/>
  <c r="G2563" i="17"/>
  <c r="G2559" i="17"/>
  <c r="G2555" i="17"/>
  <c r="G2551" i="17"/>
  <c r="G2547" i="17"/>
  <c r="G2543" i="17"/>
  <c r="G2539" i="17"/>
  <c r="G2535" i="17"/>
  <c r="G2531" i="17"/>
  <c r="G2527" i="17"/>
  <c r="G2523" i="17"/>
  <c r="G2519" i="17"/>
  <c r="G2515" i="17"/>
  <c r="G2511" i="17"/>
  <c r="G2507" i="17"/>
  <c r="G2503" i="17"/>
  <c r="G2499" i="17"/>
  <c r="G2495" i="17"/>
  <c r="G2491" i="17"/>
  <c r="G2487" i="17"/>
  <c r="G2483" i="17"/>
  <c r="G2479" i="17"/>
  <c r="G2475" i="17"/>
  <c r="G2471" i="17"/>
  <c r="G2467" i="17"/>
  <c r="G2463" i="17"/>
  <c r="G2459" i="17"/>
  <c r="G2455" i="17"/>
  <c r="G2451" i="17"/>
  <c r="G2447" i="17"/>
  <c r="G2443" i="17"/>
  <c r="G2439" i="17"/>
  <c r="G2435" i="17"/>
  <c r="G2431" i="17"/>
  <c r="G2427" i="17"/>
  <c r="G2423" i="17"/>
  <c r="G2419" i="17"/>
  <c r="G2415" i="17"/>
  <c r="G2411" i="17"/>
  <c r="G2407" i="17"/>
  <c r="G2403" i="17"/>
  <c r="G2399" i="17"/>
  <c r="G2395" i="17"/>
  <c r="G2391" i="17"/>
  <c r="G2387" i="17"/>
  <c r="G2383" i="17"/>
  <c r="G2379" i="17"/>
  <c r="G2375" i="17"/>
  <c r="G2371" i="17"/>
  <c r="G2367" i="17"/>
  <c r="G2363" i="17"/>
  <c r="G2359" i="17"/>
  <c r="G2355" i="17"/>
  <c r="G2351" i="17"/>
  <c r="G2347" i="17"/>
  <c r="G2343" i="17"/>
  <c r="G2339" i="17"/>
  <c r="G2335" i="17"/>
  <c r="G2331" i="17"/>
  <c r="G2327" i="17"/>
  <c r="G2323" i="17"/>
  <c r="G2319" i="17"/>
  <c r="G2315" i="17"/>
  <c r="G2311" i="17"/>
  <c r="G2307" i="17"/>
  <c r="G2303" i="17"/>
  <c r="G2299" i="17"/>
  <c r="G2295" i="17"/>
  <c r="G2291" i="17"/>
  <c r="G2287" i="17"/>
  <c r="G2283" i="17"/>
  <c r="G2279" i="17"/>
  <c r="G2275" i="17"/>
  <c r="G2271" i="17"/>
  <c r="G2267" i="17"/>
  <c r="G2263" i="17"/>
  <c r="G2259" i="17"/>
  <c r="G2255" i="17"/>
  <c r="G2251" i="17"/>
  <c r="G2247" i="17"/>
  <c r="G2243" i="17"/>
  <c r="G2239" i="17"/>
  <c r="G2235" i="17"/>
  <c r="G2231" i="17"/>
  <c r="G2227" i="17"/>
  <c r="G2223" i="17"/>
  <c r="G2219" i="17"/>
  <c r="G2215" i="17"/>
  <c r="G2211" i="17"/>
  <c r="G2207" i="17"/>
  <c r="G2203" i="17"/>
  <c r="G3545" i="17"/>
  <c r="G2199" i="17"/>
  <c r="G2188" i="17"/>
  <c r="G2179" i="17"/>
  <c r="G3634" i="17"/>
  <c r="G3522" i="17"/>
  <c r="G2183" i="17"/>
  <c r="G2174" i="17"/>
  <c r="G2170" i="17"/>
  <c r="G2166" i="17"/>
  <c r="G2162" i="17"/>
  <c r="G2158" i="17"/>
  <c r="G2154" i="17"/>
  <c r="G2150" i="17"/>
  <c r="G2146" i="17"/>
  <c r="G2142" i="17"/>
  <c r="G2138" i="17"/>
  <c r="G2134" i="17"/>
  <c r="G2130" i="17"/>
  <c r="G2126" i="17"/>
  <c r="G2122" i="17"/>
  <c r="G2118" i="17"/>
  <c r="G2114" i="17"/>
  <c r="G2110" i="17"/>
  <c r="G2106" i="17"/>
  <c r="G2102" i="17"/>
  <c r="G2098" i="17"/>
  <c r="G2094" i="17"/>
  <c r="G2090" i="17"/>
  <c r="G2086" i="17"/>
  <c r="G2082" i="17"/>
  <c r="G2078" i="17"/>
  <c r="G2074" i="17"/>
  <c r="G2070" i="17"/>
  <c r="G2066" i="17"/>
  <c r="G2062" i="17"/>
  <c r="G2058" i="17"/>
  <c r="G2054" i="17"/>
  <c r="G2050" i="17"/>
  <c r="G2046" i="17"/>
  <c r="G2042" i="17"/>
  <c r="G2038" i="17"/>
  <c r="G2034" i="17"/>
  <c r="G2030" i="17"/>
  <c r="G2026" i="17"/>
  <c r="G2022" i="17"/>
  <c r="G2018" i="17"/>
  <c r="G2014" i="17"/>
  <c r="G2010" i="17"/>
  <c r="G2006" i="17"/>
  <c r="G2002" i="17"/>
  <c r="G1998" i="17"/>
  <c r="G1994" i="17"/>
  <c r="G1990" i="17"/>
  <c r="G1986" i="17"/>
  <c r="G1982" i="17"/>
  <c r="G1978" i="17"/>
  <c r="G1974" i="17"/>
  <c r="G1970" i="17"/>
  <c r="G1966" i="17"/>
  <c r="G1962" i="17"/>
  <c r="G1958" i="17"/>
  <c r="G1954" i="17"/>
  <c r="G1950" i="17"/>
  <c r="G1946" i="17"/>
  <c r="G1942" i="17"/>
  <c r="G1938" i="17"/>
  <c r="G1934" i="17"/>
  <c r="G1930" i="17"/>
  <c r="G1926" i="17"/>
  <c r="G1922" i="17"/>
  <c r="G1918" i="17"/>
  <c r="G1914" i="17"/>
  <c r="G1910" i="17"/>
  <c r="G1906" i="17"/>
  <c r="G1902" i="17"/>
  <c r="G1898" i="17"/>
  <c r="G1894" i="17"/>
  <c r="G1890" i="17"/>
  <c r="G1886" i="17"/>
  <c r="G1882" i="17"/>
  <c r="G1878" i="17"/>
  <c r="G1874" i="17"/>
  <c r="G1870" i="17"/>
  <c r="G1866" i="17"/>
  <c r="G1862" i="17"/>
  <c r="G1858" i="17"/>
  <c r="G1854" i="17"/>
  <c r="G1850" i="17"/>
  <c r="G3618" i="17"/>
  <c r="G3536" i="17"/>
  <c r="G2192" i="17"/>
  <c r="G2187" i="17"/>
  <c r="G3602" i="17"/>
  <c r="G3513" i="17"/>
  <c r="G3586" i="17"/>
  <c r="G2196" i="17"/>
  <c r="G2191" i="17"/>
  <c r="G2181" i="17"/>
  <c r="G3570" i="17"/>
  <c r="G3504" i="17"/>
  <c r="G2185" i="17"/>
  <c r="G2176" i="17"/>
  <c r="G2172" i="17"/>
  <c r="G2168" i="17"/>
  <c r="G2164" i="17"/>
  <c r="G2160" i="17"/>
  <c r="G2156" i="17"/>
  <c r="G2152" i="17"/>
  <c r="G2148" i="17"/>
  <c r="G2144" i="17"/>
  <c r="G2140" i="17"/>
  <c r="G2136" i="17"/>
  <c r="G2132" i="17"/>
  <c r="G2128" i="17"/>
  <c r="G2124" i="17"/>
  <c r="G2120" i="17"/>
  <c r="G2116" i="17"/>
  <c r="G2112" i="17"/>
  <c r="G2108" i="17"/>
  <c r="G2104" i="17"/>
  <c r="G2100" i="17"/>
  <c r="G2096" i="17"/>
  <c r="G2092" i="17"/>
  <c r="G2088" i="17"/>
  <c r="G2084" i="17"/>
  <c r="G2080" i="17"/>
  <c r="G2076" i="17"/>
  <c r="G2072" i="17"/>
  <c r="G2068" i="17"/>
  <c r="G2064" i="17"/>
  <c r="G2060" i="17"/>
  <c r="G2056" i="17"/>
  <c r="G2052" i="17"/>
  <c r="G2048" i="17"/>
  <c r="G2044" i="17"/>
  <c r="G2040" i="17"/>
  <c r="G2036" i="17"/>
  <c r="G2032" i="17"/>
  <c r="G2028" i="17"/>
  <c r="G2024" i="17"/>
  <c r="G2020" i="17"/>
  <c r="G2016" i="17"/>
  <c r="G2012" i="17"/>
  <c r="G2008" i="17"/>
  <c r="G2004" i="17"/>
  <c r="G2000" i="17"/>
  <c r="G1996" i="17"/>
  <c r="G1992" i="17"/>
  <c r="G1988" i="17"/>
  <c r="G1984" i="17"/>
  <c r="G1980" i="17"/>
  <c r="G1976" i="17"/>
  <c r="G1972" i="17"/>
  <c r="G1968" i="17"/>
  <c r="G1964" i="17"/>
  <c r="G1960" i="17"/>
  <c r="G1956" i="17"/>
  <c r="G1952" i="17"/>
  <c r="G1948" i="17"/>
  <c r="G1944" i="17"/>
  <c r="G1940" i="17"/>
  <c r="G1936" i="17"/>
  <c r="G1932" i="17"/>
  <c r="G1928" i="17"/>
  <c r="G1924" i="17"/>
  <c r="G1920" i="17"/>
  <c r="G1916" i="17"/>
  <c r="G1912" i="17"/>
  <c r="G1908" i="17"/>
  <c r="G1904" i="17"/>
  <c r="G1900" i="17"/>
  <c r="G1896" i="17"/>
  <c r="G1892" i="17"/>
  <c r="G1888" i="17"/>
  <c r="G1884" i="17"/>
  <c r="G1880" i="17"/>
  <c r="G1876" i="17"/>
  <c r="G1872" i="17"/>
  <c r="G1868" i="17"/>
  <c r="G1864" i="17"/>
  <c r="G1860" i="17"/>
  <c r="G1856" i="17"/>
  <c r="G1852" i="17"/>
  <c r="G3554" i="17"/>
  <c r="G2165" i="17"/>
  <c r="G2149" i="17"/>
  <c r="G2133" i="17"/>
  <c r="G2117" i="17"/>
  <c r="G2101" i="17"/>
  <c r="G2085" i="17"/>
  <c r="G2069" i="17"/>
  <c r="G2053" i="17"/>
  <c r="G2037" i="17"/>
  <c r="G2021" i="17"/>
  <c r="G2005" i="17"/>
  <c r="G1989" i="17"/>
  <c r="G1973" i="17"/>
  <c r="G1957" i="17"/>
  <c r="G1941" i="17"/>
  <c r="G1925" i="17"/>
  <c r="G1909" i="17"/>
  <c r="G1893" i="17"/>
  <c r="G1877" i="17"/>
  <c r="G1861" i="17"/>
  <c r="G1846" i="17"/>
  <c r="G1842" i="17"/>
  <c r="G1838" i="17"/>
  <c r="G1834" i="17"/>
  <c r="G1830" i="17"/>
  <c r="G1826" i="17"/>
  <c r="G1822" i="17"/>
  <c r="G1818" i="17"/>
  <c r="G1814" i="17"/>
  <c r="G1810" i="17"/>
  <c r="G1806" i="17"/>
  <c r="G1802" i="17"/>
  <c r="G1798" i="17"/>
  <c r="G1794" i="17"/>
  <c r="G1790" i="17"/>
  <c r="G1786" i="17"/>
  <c r="G1782" i="17"/>
  <c r="G1778" i="17"/>
  <c r="G1774" i="17"/>
  <c r="G1770" i="17"/>
  <c r="G1766" i="17"/>
  <c r="G1762" i="17"/>
  <c r="G1758" i="17"/>
  <c r="G1754" i="17"/>
  <c r="G1750" i="17"/>
  <c r="G1746" i="17"/>
  <c r="G1742" i="17"/>
  <c r="G1738" i="17"/>
  <c r="G1734" i="17"/>
  <c r="G1730" i="17"/>
  <c r="G1726" i="17"/>
  <c r="G1722" i="17"/>
  <c r="G1718" i="17"/>
  <c r="G1714" i="17"/>
  <c r="G1710" i="17"/>
  <c r="G1706" i="17"/>
  <c r="G1702" i="17"/>
  <c r="G1698" i="17"/>
  <c r="G1694" i="17"/>
  <c r="G1690" i="17"/>
  <c r="G1686" i="17"/>
  <c r="G1682" i="17"/>
  <c r="G1678" i="17"/>
  <c r="G1674" i="17"/>
  <c r="G1670" i="17"/>
  <c r="G1666" i="17"/>
  <c r="G1662" i="17"/>
  <c r="G1658" i="17"/>
  <c r="G1654" i="17"/>
  <c r="G1650" i="17"/>
  <c r="G1646" i="17"/>
  <c r="G1642" i="17"/>
  <c r="G1638" i="17"/>
  <c r="G1634" i="17"/>
  <c r="G1630" i="17"/>
  <c r="G1626" i="17"/>
  <c r="G1622" i="17"/>
  <c r="G1618" i="17"/>
  <c r="G1614" i="17"/>
  <c r="G1610" i="17"/>
  <c r="G1606" i="17"/>
  <c r="G1602" i="17"/>
  <c r="G1598" i="17"/>
  <c r="G1594" i="17"/>
  <c r="G1590" i="17"/>
  <c r="G1586" i="17"/>
  <c r="G1582" i="17"/>
  <c r="G1578" i="17"/>
  <c r="G1574" i="17"/>
  <c r="G1570" i="17"/>
  <c r="G1566" i="17"/>
  <c r="G1562" i="17"/>
  <c r="G1558" i="17"/>
  <c r="G1554" i="17"/>
  <c r="G1550" i="17"/>
  <c r="G1546" i="17"/>
  <c r="G1542" i="17"/>
  <c r="G1538" i="17"/>
  <c r="G1534" i="17"/>
  <c r="G1530" i="17"/>
  <c r="G1526" i="17"/>
  <c r="G1522" i="17"/>
  <c r="G1518" i="17"/>
  <c r="G1514" i="17"/>
  <c r="G1510" i="17"/>
  <c r="G1506" i="17"/>
  <c r="G1502" i="17"/>
  <c r="G1498" i="17"/>
  <c r="G1494" i="17"/>
  <c r="G1490" i="17"/>
  <c r="G1486" i="17"/>
  <c r="G1482" i="17"/>
  <c r="G1478" i="17"/>
  <c r="G1474" i="17"/>
  <c r="G1470" i="17"/>
  <c r="G1466" i="17"/>
  <c r="G1462" i="17"/>
  <c r="G1458" i="17"/>
  <c r="G1454" i="17"/>
  <c r="G1450" i="17"/>
  <c r="G1446" i="17"/>
  <c r="G1442" i="17"/>
  <c r="G1438" i="17"/>
  <c r="G1434" i="17"/>
  <c r="G1430" i="17"/>
  <c r="G1426" i="17"/>
  <c r="G1422" i="17"/>
  <c r="G1418" i="17"/>
  <c r="G1414" i="17"/>
  <c r="G1410" i="17"/>
  <c r="G1406" i="17"/>
  <c r="G1402" i="17"/>
  <c r="G1398" i="17"/>
  <c r="G1394" i="17"/>
  <c r="G1390" i="17"/>
  <c r="G1386" i="17"/>
  <c r="G1382" i="17"/>
  <c r="G1378" i="17"/>
  <c r="G1374" i="17"/>
  <c r="G1370" i="17"/>
  <c r="G1366" i="17"/>
  <c r="G1362" i="17"/>
  <c r="G1358" i="17"/>
  <c r="G1354" i="17"/>
  <c r="G1350" i="17"/>
  <c r="G1346" i="17"/>
  <c r="G1342" i="17"/>
  <c r="G1338" i="17"/>
  <c r="G1334" i="17"/>
  <c r="G1330" i="17"/>
  <c r="G1326" i="17"/>
  <c r="G1322" i="17"/>
  <c r="G1318" i="17"/>
  <c r="G1314" i="17"/>
  <c r="G1310" i="17"/>
  <c r="G1306" i="17"/>
  <c r="G1302" i="17"/>
  <c r="G1298" i="17"/>
  <c r="G1294" i="17"/>
  <c r="G1290" i="17"/>
  <c r="G1286" i="17"/>
  <c r="G1282" i="17"/>
  <c r="G1278" i="17"/>
  <c r="G1274" i="17"/>
  <c r="G1270" i="17"/>
  <c r="G1266" i="17"/>
  <c r="G1262" i="17"/>
  <c r="G1258" i="17"/>
  <c r="G1254" i="17"/>
  <c r="G1250" i="17"/>
  <c r="G1246" i="17"/>
  <c r="G1242" i="17"/>
  <c r="G1238" i="17"/>
  <c r="G1234" i="17"/>
  <c r="G1230" i="17"/>
  <c r="G1226" i="17"/>
  <c r="G1222" i="17"/>
  <c r="G1218" i="17"/>
  <c r="G1214" i="17"/>
  <c r="G1210" i="17"/>
  <c r="G1206" i="17"/>
  <c r="G1202" i="17"/>
  <c r="G1198" i="17"/>
  <c r="G1194" i="17"/>
  <c r="G1190" i="17"/>
  <c r="G1186" i="17"/>
  <c r="G1182" i="17"/>
  <c r="G1178" i="17"/>
  <c r="G1174" i="17"/>
  <c r="G1170" i="17"/>
  <c r="G1166" i="17"/>
  <c r="G1162" i="17"/>
  <c r="G1158" i="17"/>
  <c r="G1154" i="17"/>
  <c r="G1150" i="17"/>
  <c r="G1146" i="17"/>
  <c r="G1142" i="17"/>
  <c r="G1138" i="17"/>
  <c r="G1134" i="17"/>
  <c r="G1130" i="17"/>
  <c r="G1126" i="17"/>
  <c r="G1122" i="17"/>
  <c r="G1118" i="17"/>
  <c r="G1114" i="17"/>
  <c r="G1110" i="17"/>
  <c r="G1106" i="17"/>
  <c r="G1102" i="17"/>
  <c r="G1098" i="17"/>
  <c r="G1094" i="17"/>
  <c r="G1090" i="17"/>
  <c r="G1086" i="17"/>
  <c r="G1082" i="17"/>
  <c r="G1078" i="17"/>
  <c r="G1074" i="17"/>
  <c r="G1070" i="17"/>
  <c r="G1066" i="17"/>
  <c r="G1062" i="17"/>
  <c r="G1058" i="17"/>
  <c r="G1054" i="17"/>
  <c r="G1050" i="17"/>
  <c r="G1046" i="17"/>
  <c r="G1042" i="17"/>
  <c r="G1038" i="17"/>
  <c r="G1034" i="17"/>
  <c r="G1030" i="17"/>
  <c r="G1026" i="17"/>
  <c r="G1022" i="17"/>
  <c r="G1018" i="17"/>
  <c r="G1014" i="17"/>
  <c r="G1010" i="17"/>
  <c r="G1006" i="17"/>
  <c r="G1002" i="17"/>
  <c r="G998" i="17"/>
  <c r="G994" i="17"/>
  <c r="G990" i="17"/>
  <c r="G986" i="17"/>
  <c r="G982" i="17"/>
  <c r="G978" i="17"/>
  <c r="G974" i="17"/>
  <c r="G970" i="17"/>
  <c r="G966" i="17"/>
  <c r="G962" i="17"/>
  <c r="G958" i="17"/>
  <c r="G954" i="17"/>
  <c r="G950" i="17"/>
  <c r="G946" i="17"/>
  <c r="G942" i="17"/>
  <c r="G938" i="17"/>
  <c r="G934" i="17"/>
  <c r="G930" i="17"/>
  <c r="G926" i="17"/>
  <c r="G922" i="17"/>
  <c r="G918" i="17"/>
  <c r="G914" i="17"/>
  <c r="G910" i="17"/>
  <c r="G906" i="17"/>
  <c r="G902" i="17"/>
  <c r="G898" i="17"/>
  <c r="G894" i="17"/>
  <c r="G890" i="17"/>
  <c r="G886" i="17"/>
  <c r="G882" i="17"/>
  <c r="G878" i="17"/>
  <c r="G874" i="17"/>
  <c r="G870" i="17"/>
  <c r="G866" i="17"/>
  <c r="G862" i="17"/>
  <c r="G858" i="17"/>
  <c r="G854" i="17"/>
  <c r="G850" i="17"/>
  <c r="G846" i="17"/>
  <c r="G842" i="17"/>
  <c r="G838" i="17"/>
  <c r="G834" i="17"/>
  <c r="G830" i="17"/>
  <c r="G826" i="17"/>
  <c r="G822" i="17"/>
  <c r="G818" i="17"/>
  <c r="G814" i="17"/>
  <c r="G810" i="17"/>
  <c r="G806" i="17"/>
  <c r="G802" i="17"/>
  <c r="G798" i="17"/>
  <c r="G794" i="17"/>
  <c r="G790" i="17"/>
  <c r="G786" i="17"/>
  <c r="G782" i="17"/>
  <c r="G778" i="17"/>
  <c r="G774" i="17"/>
  <c r="G770" i="17"/>
  <c r="G766" i="17"/>
  <c r="G762" i="17"/>
  <c r="G758" i="17"/>
  <c r="G754" i="17"/>
  <c r="G750" i="17"/>
  <c r="G746" i="17"/>
  <c r="G742" i="17"/>
  <c r="G738" i="17"/>
  <c r="G734" i="17"/>
  <c r="G730" i="17"/>
  <c r="G726" i="17"/>
  <c r="G722" i="17"/>
  <c r="G718" i="17"/>
  <c r="G714" i="17"/>
  <c r="G710" i="17"/>
  <c r="G706" i="17"/>
  <c r="G702" i="17"/>
  <c r="G698" i="17"/>
  <c r="G2195" i="17"/>
  <c r="G2175" i="17"/>
  <c r="G2159" i="17"/>
  <c r="G2143" i="17"/>
  <c r="G2127" i="17"/>
  <c r="G2111" i="17"/>
  <c r="G2095" i="17"/>
  <c r="G2079" i="17"/>
  <c r="G2063" i="17"/>
  <c r="G2047" i="17"/>
  <c r="G2031" i="17"/>
  <c r="G2015" i="17"/>
  <c r="G1999" i="17"/>
  <c r="G1983" i="17"/>
  <c r="G1967" i="17"/>
  <c r="G1951" i="17"/>
  <c r="G1935" i="17"/>
  <c r="G1919" i="17"/>
  <c r="G1903" i="17"/>
  <c r="G1887" i="17"/>
  <c r="G1871" i="17"/>
  <c r="G1855" i="17"/>
  <c r="G2180" i="17"/>
  <c r="G2169" i="17"/>
  <c r="G2153" i="17"/>
  <c r="G2137" i="17"/>
  <c r="G2121" i="17"/>
  <c r="G2105" i="17"/>
  <c r="G2089" i="17"/>
  <c r="G2073" i="17"/>
  <c r="G2057" i="17"/>
  <c r="G2041" i="17"/>
  <c r="G2025" i="17"/>
  <c r="G2009" i="17"/>
  <c r="G1993" i="17"/>
  <c r="G1977" i="17"/>
  <c r="G1961" i="17"/>
  <c r="G1945" i="17"/>
  <c r="G1929" i="17"/>
  <c r="G1913" i="17"/>
  <c r="G1897" i="17"/>
  <c r="G1881" i="17"/>
  <c r="G1865" i="17"/>
  <c r="G1849" i="17"/>
  <c r="G1845" i="17"/>
  <c r="G1841" i="17"/>
  <c r="G1837" i="17"/>
  <c r="G1833" i="17"/>
  <c r="G1829" i="17"/>
  <c r="G1825" i="17"/>
  <c r="G1821" i="17"/>
  <c r="G1817" i="17"/>
  <c r="G1813" i="17"/>
  <c r="G1809" i="17"/>
  <c r="G1805" i="17"/>
  <c r="G1801" i="17"/>
  <c r="G1797" i="17"/>
  <c r="G1793" i="17"/>
  <c r="G1789" i="17"/>
  <c r="G1785" i="17"/>
  <c r="G1781" i="17"/>
  <c r="G1777" i="17"/>
  <c r="G1773" i="17"/>
  <c r="G1769" i="17"/>
  <c r="G1765" i="17"/>
  <c r="G1761" i="17"/>
  <c r="G1757" i="17"/>
  <c r="G1753" i="17"/>
  <c r="G1749" i="17"/>
  <c r="G1745" i="17"/>
  <c r="G1741" i="17"/>
  <c r="G1737" i="17"/>
  <c r="G1733" i="17"/>
  <c r="G1729" i="17"/>
  <c r="G1725" i="17"/>
  <c r="G1721" i="17"/>
  <c r="G1717" i="17"/>
  <c r="G1713" i="17"/>
  <c r="G1709" i="17"/>
  <c r="G1705" i="17"/>
  <c r="G1701" i="17"/>
  <c r="G1697" i="17"/>
  <c r="G1693" i="17"/>
  <c r="G1689" i="17"/>
  <c r="G1685" i="17"/>
  <c r="G1681" i="17"/>
  <c r="G1677" i="17"/>
  <c r="G1673" i="17"/>
  <c r="G1669" i="17"/>
  <c r="G1665" i="17"/>
  <c r="G1661" i="17"/>
  <c r="G1657" i="17"/>
  <c r="G1653" i="17"/>
  <c r="G1649" i="17"/>
  <c r="G1645" i="17"/>
  <c r="G1641" i="17"/>
  <c r="G1637" i="17"/>
  <c r="G1633" i="17"/>
  <c r="G1629" i="17"/>
  <c r="G1625" i="17"/>
  <c r="G1621" i="17"/>
  <c r="G1617" i="17"/>
  <c r="G1613" i="17"/>
  <c r="G1609" i="17"/>
  <c r="G1605" i="17"/>
  <c r="G1601" i="17"/>
  <c r="G1597" i="17"/>
  <c r="G1593" i="17"/>
  <c r="G1589" i="17"/>
  <c r="G1585" i="17"/>
  <c r="G1581" i="17"/>
  <c r="G1577" i="17"/>
  <c r="G1573" i="17"/>
  <c r="G1569" i="17"/>
  <c r="G1565" i="17"/>
  <c r="G1561" i="17"/>
  <c r="G1557" i="17"/>
  <c r="G1553" i="17"/>
  <c r="G1549" i="17"/>
  <c r="G1545" i="17"/>
  <c r="G1541" i="17"/>
  <c r="G1537" i="17"/>
  <c r="G1533" i="17"/>
  <c r="G1529" i="17"/>
  <c r="G1525" i="17"/>
  <c r="G1521" i="17"/>
  <c r="G1517" i="17"/>
  <c r="G1513" i="17"/>
  <c r="G1509" i="17"/>
  <c r="G1505" i="17"/>
  <c r="G1501" i="17"/>
  <c r="G1497" i="17"/>
  <c r="G1493" i="17"/>
  <c r="G1489" i="17"/>
  <c r="G1485" i="17"/>
  <c r="G1481" i="17"/>
  <c r="G1477" i="17"/>
  <c r="G1473" i="17"/>
  <c r="G1469" i="17"/>
  <c r="G1465" i="17"/>
  <c r="G1461" i="17"/>
  <c r="G1457" i="17"/>
  <c r="G1453" i="17"/>
  <c r="G1449" i="17"/>
  <c r="G1445" i="17"/>
  <c r="G1441" i="17"/>
  <c r="G1437" i="17"/>
  <c r="G1433" i="17"/>
  <c r="G1429" i="17"/>
  <c r="G1425" i="17"/>
  <c r="G1421" i="17"/>
  <c r="G1417" i="17"/>
  <c r="G1413" i="17"/>
  <c r="G1409" i="17"/>
  <c r="G1405" i="17"/>
  <c r="G1401" i="17"/>
  <c r="G1397" i="17"/>
  <c r="G1393" i="17"/>
  <c r="G1389" i="17"/>
  <c r="G1385" i="17"/>
  <c r="G1381" i="17"/>
  <c r="G1377" i="17"/>
  <c r="G1373" i="17"/>
  <c r="G1369" i="17"/>
  <c r="G1365" i="17"/>
  <c r="G1361" i="17"/>
  <c r="G1357" i="17"/>
  <c r="G1353" i="17"/>
  <c r="G1349" i="17"/>
  <c r="G1345" i="17"/>
  <c r="G1341" i="17"/>
  <c r="G1337" i="17"/>
  <c r="G1333" i="17"/>
  <c r="G1329" i="17"/>
  <c r="G1325" i="17"/>
  <c r="G1321" i="17"/>
  <c r="G1317" i="17"/>
  <c r="G1313" i="17"/>
  <c r="G1309" i="17"/>
  <c r="G1305" i="17"/>
  <c r="G1301" i="17"/>
  <c r="G1297" i="17"/>
  <c r="G1293" i="17"/>
  <c r="G1289" i="17"/>
  <c r="G1285" i="17"/>
  <c r="G1281" i="17"/>
  <c r="G1277" i="17"/>
  <c r="G1273" i="17"/>
  <c r="G1269" i="17"/>
  <c r="G1265" i="17"/>
  <c r="G1261" i="17"/>
  <c r="G1257" i="17"/>
  <c r="G1253" i="17"/>
  <c r="G1249" i="17"/>
  <c r="G1245" i="17"/>
  <c r="G1241" i="17"/>
  <c r="G1237" i="17"/>
  <c r="G1233" i="17"/>
  <c r="G1229" i="17"/>
  <c r="G1225" i="17"/>
  <c r="G1221" i="17"/>
  <c r="G1217" i="17"/>
  <c r="G1213" i="17"/>
  <c r="G1209" i="17"/>
  <c r="G1205" i="17"/>
  <c r="G1201" i="17"/>
  <c r="G1197" i="17"/>
  <c r="G1193" i="17"/>
  <c r="G1189" i="17"/>
  <c r="G1185" i="17"/>
  <c r="G1181" i="17"/>
  <c r="G1177" i="17"/>
  <c r="G1173" i="17"/>
  <c r="G1169" i="17"/>
  <c r="G1165" i="17"/>
  <c r="G1161" i="17"/>
  <c r="G1157" i="17"/>
  <c r="G1153" i="17"/>
  <c r="G1149" i="17"/>
  <c r="G1145" i="17"/>
  <c r="G1141" i="17"/>
  <c r="G1137" i="17"/>
  <c r="G1133" i="17"/>
  <c r="G1129" i="17"/>
  <c r="G1125" i="17"/>
  <c r="G1121" i="17"/>
  <c r="G1117" i="17"/>
  <c r="G1113" i="17"/>
  <c r="G1109" i="17"/>
  <c r="G1105" i="17"/>
  <c r="G1101" i="17"/>
  <c r="G1097" i="17"/>
  <c r="G1093" i="17"/>
  <c r="G1089" i="17"/>
  <c r="G1085" i="17"/>
  <c r="G1081" i="17"/>
  <c r="G1077" i="17"/>
  <c r="G1073" i="17"/>
  <c r="G1069" i="17"/>
  <c r="G1065" i="17"/>
  <c r="G1061" i="17"/>
  <c r="G1057" i="17"/>
  <c r="G1053" i="17"/>
  <c r="G1049" i="17"/>
  <c r="G1045" i="17"/>
  <c r="G1041" i="17"/>
  <c r="G1037" i="17"/>
  <c r="G1033" i="17"/>
  <c r="G1029" i="17"/>
  <c r="G1025" i="17"/>
  <c r="G1021" i="17"/>
  <c r="G1017" i="17"/>
  <c r="G1013" i="17"/>
  <c r="G1009" i="17"/>
  <c r="G1005" i="17"/>
  <c r="G1001" i="17"/>
  <c r="G997" i="17"/>
  <c r="G993" i="17"/>
  <c r="G989" i="17"/>
  <c r="G985" i="17"/>
  <c r="G981" i="17"/>
  <c r="G977" i="17"/>
  <c r="G973" i="17"/>
  <c r="G969" i="17"/>
  <c r="G965" i="17"/>
  <c r="G961" i="17"/>
  <c r="G957" i="17"/>
  <c r="G953" i="17"/>
  <c r="G949" i="17"/>
  <c r="G945" i="17"/>
  <c r="G941" i="17"/>
  <c r="G937" i="17"/>
  <c r="G933" i="17"/>
  <c r="G929" i="17"/>
  <c r="G925" i="17"/>
  <c r="G921" i="17"/>
  <c r="G917" i="17"/>
  <c r="G913" i="17"/>
  <c r="G909" i="17"/>
  <c r="G905" i="17"/>
  <c r="G901" i="17"/>
  <c r="G897" i="17"/>
  <c r="G893" i="17"/>
  <c r="G889" i="17"/>
  <c r="G885" i="17"/>
  <c r="G881" i="17"/>
  <c r="G877" i="17"/>
  <c r="G873" i="17"/>
  <c r="G869" i="17"/>
  <c r="G865" i="17"/>
  <c r="G861" i="17"/>
  <c r="G857" i="17"/>
  <c r="G853" i="17"/>
  <c r="G849" i="17"/>
  <c r="G845" i="17"/>
  <c r="G841" i="17"/>
  <c r="G837" i="17"/>
  <c r="G833" i="17"/>
  <c r="G829" i="17"/>
  <c r="G825" i="17"/>
  <c r="G821" i="17"/>
  <c r="G817" i="17"/>
  <c r="G813" i="17"/>
  <c r="G809" i="17"/>
  <c r="G805" i="17"/>
  <c r="G801" i="17"/>
  <c r="G797" i="17"/>
  <c r="G793" i="17"/>
  <c r="G789" i="17"/>
  <c r="G785" i="17"/>
  <c r="G781" i="17"/>
  <c r="G777" i="17"/>
  <c r="G773" i="17"/>
  <c r="G769" i="17"/>
  <c r="G765" i="17"/>
  <c r="G761" i="17"/>
  <c r="G757" i="17"/>
  <c r="G753" i="17"/>
  <c r="G749" i="17"/>
  <c r="G745" i="17"/>
  <c r="G741" i="17"/>
  <c r="G737" i="17"/>
  <c r="G733" i="17"/>
  <c r="G729" i="17"/>
  <c r="G725" i="17"/>
  <c r="G721" i="17"/>
  <c r="G717" i="17"/>
  <c r="G713" i="17"/>
  <c r="G709" i="17"/>
  <c r="G705" i="17"/>
  <c r="G701" i="17"/>
  <c r="G697" i="17"/>
  <c r="G693" i="17"/>
  <c r="G689" i="17"/>
  <c r="G685" i="17"/>
  <c r="G681" i="17"/>
  <c r="G677" i="17"/>
  <c r="G673" i="17"/>
  <c r="G669" i="17"/>
  <c r="G665" i="17"/>
  <c r="G661" i="17"/>
  <c r="G657" i="17"/>
  <c r="G653" i="17"/>
  <c r="G649" i="17"/>
  <c r="G645" i="17"/>
  <c r="G641" i="17"/>
  <c r="G637" i="17"/>
  <c r="G633" i="17"/>
  <c r="G629" i="17"/>
  <c r="G625" i="17"/>
  <c r="G621" i="17"/>
  <c r="G617" i="17"/>
  <c r="G613" i="17"/>
  <c r="G609" i="17"/>
  <c r="G605" i="17"/>
  <c r="G601" i="17"/>
  <c r="G597" i="17"/>
  <c r="G593" i="17"/>
  <c r="G589" i="17"/>
  <c r="G585" i="17"/>
  <c r="G581" i="17"/>
  <c r="G577" i="17"/>
  <c r="G573" i="17"/>
  <c r="G2200" i="17"/>
  <c r="G2163" i="17"/>
  <c r="G2147" i="17"/>
  <c r="G2131" i="17"/>
  <c r="G2115" i="17"/>
  <c r="G2099" i="17"/>
  <c r="G2083" i="17"/>
  <c r="G2067" i="17"/>
  <c r="G2051" i="17"/>
  <c r="G2035" i="17"/>
  <c r="G2019" i="17"/>
  <c r="G2003" i="17"/>
  <c r="G1987" i="17"/>
  <c r="G1971" i="17"/>
  <c r="G1955" i="17"/>
  <c r="G1939" i="17"/>
  <c r="G1923" i="17"/>
  <c r="G1907" i="17"/>
  <c r="G1891" i="17"/>
  <c r="G1875" i="17"/>
  <c r="G1859" i="17"/>
  <c r="G2173" i="17"/>
  <c r="G2157" i="17"/>
  <c r="G2141" i="17"/>
  <c r="G2125" i="17"/>
  <c r="G2109" i="17"/>
  <c r="G2093" i="17"/>
  <c r="G2077" i="17"/>
  <c r="G2061" i="17"/>
  <c r="G2045" i="17"/>
  <c r="G2029" i="17"/>
  <c r="G2013" i="17"/>
  <c r="G1997" i="17"/>
  <c r="G1981" i="17"/>
  <c r="G1965" i="17"/>
  <c r="G1949" i="17"/>
  <c r="G1933" i="17"/>
  <c r="G1917" i="17"/>
  <c r="G1901" i="17"/>
  <c r="G1885" i="17"/>
  <c r="G1869" i="17"/>
  <c r="G1853" i="17"/>
  <c r="G1848" i="17"/>
  <c r="G1844" i="17"/>
  <c r="G1840" i="17"/>
  <c r="G1836" i="17"/>
  <c r="G1832" i="17"/>
  <c r="G1828" i="17"/>
  <c r="G1824" i="17"/>
  <c r="G1820" i="17"/>
  <c r="G1816" i="17"/>
  <c r="G1812" i="17"/>
  <c r="G1808" i="17"/>
  <c r="G1804" i="17"/>
  <c r="G1800" i="17"/>
  <c r="G1796" i="17"/>
  <c r="G1792" i="17"/>
  <c r="G1788" i="17"/>
  <c r="G1784" i="17"/>
  <c r="G1780" i="17"/>
  <c r="G1776" i="17"/>
  <c r="G1772" i="17"/>
  <c r="G1768" i="17"/>
  <c r="G1764" i="17"/>
  <c r="G1760" i="17"/>
  <c r="G1756" i="17"/>
  <c r="G1752" i="17"/>
  <c r="G1748" i="17"/>
  <c r="G1744" i="17"/>
  <c r="G1740" i="17"/>
  <c r="G1736" i="17"/>
  <c r="G1732" i="17"/>
  <c r="G1728" i="17"/>
  <c r="G1724" i="17"/>
  <c r="G1720" i="17"/>
  <c r="G1716" i="17"/>
  <c r="G1712" i="17"/>
  <c r="G1708" i="17"/>
  <c r="G1704" i="17"/>
  <c r="G1700" i="17"/>
  <c r="G1696" i="17"/>
  <c r="G1692" i="17"/>
  <c r="G1688" i="17"/>
  <c r="G1684" i="17"/>
  <c r="G1680" i="17"/>
  <c r="G1676" i="17"/>
  <c r="G1672" i="17"/>
  <c r="G1668" i="17"/>
  <c r="G1664" i="17"/>
  <c r="G1660" i="17"/>
  <c r="G1656" i="17"/>
  <c r="G1652" i="17"/>
  <c r="G1648" i="17"/>
  <c r="G1644" i="17"/>
  <c r="G1640" i="17"/>
  <c r="G1636" i="17"/>
  <c r="G1632" i="17"/>
  <c r="G1628" i="17"/>
  <c r="G2184" i="17"/>
  <c r="G2167" i="17"/>
  <c r="G2151" i="17"/>
  <c r="G2135" i="17"/>
  <c r="G2119" i="17"/>
  <c r="G2103" i="17"/>
  <c r="G2087" i="17"/>
  <c r="G2071" i="17"/>
  <c r="G2055" i="17"/>
  <c r="G2039" i="17"/>
  <c r="G2023" i="17"/>
  <c r="G2007" i="17"/>
  <c r="G1991" i="17"/>
  <c r="G1975" i="17"/>
  <c r="G1959" i="17"/>
  <c r="G1943" i="17"/>
  <c r="G1927" i="17"/>
  <c r="G1911" i="17"/>
  <c r="G1895" i="17"/>
  <c r="G1879" i="17"/>
  <c r="G1863" i="17"/>
  <c r="G2177" i="17"/>
  <c r="G2161" i="17"/>
  <c r="G2145" i="17"/>
  <c r="G2129" i="17"/>
  <c r="G2113" i="17"/>
  <c r="G2097" i="17"/>
  <c r="G2081" i="17"/>
  <c r="G2065" i="17"/>
  <c r="G2049" i="17"/>
  <c r="G2033" i="17"/>
  <c r="G2017" i="17"/>
  <c r="G2001" i="17"/>
  <c r="G1985" i="17"/>
  <c r="G1969" i="17"/>
  <c r="G1953" i="17"/>
  <c r="G1937" i="17"/>
  <c r="G1921" i="17"/>
  <c r="G1905" i="17"/>
  <c r="G1889" i="17"/>
  <c r="G1873" i="17"/>
  <c r="G1857" i="17"/>
  <c r="G1847" i="17"/>
  <c r="G1843" i="17"/>
  <c r="G1839" i="17"/>
  <c r="G1835" i="17"/>
  <c r="G1831" i="17"/>
  <c r="G1827" i="17"/>
  <c r="G1823" i="17"/>
  <c r="G1819" i="17"/>
  <c r="G1815" i="17"/>
  <c r="G1811" i="17"/>
  <c r="G1807" i="17"/>
  <c r="G1803" i="17"/>
  <c r="G1799" i="17"/>
  <c r="G1795" i="17"/>
  <c r="G1791" i="17"/>
  <c r="G1787" i="17"/>
  <c r="G1783" i="17"/>
  <c r="G1779" i="17"/>
  <c r="G1775" i="17"/>
  <c r="G1771" i="17"/>
  <c r="G1767" i="17"/>
  <c r="G1763" i="17"/>
  <c r="G1759" i="17"/>
  <c r="G1755" i="17"/>
  <c r="G1751" i="17"/>
  <c r="G1747" i="17"/>
  <c r="G1743" i="17"/>
  <c r="G1739" i="17"/>
  <c r="G1735" i="17"/>
  <c r="G1731" i="17"/>
  <c r="G1727" i="17"/>
  <c r="G1723" i="17"/>
  <c r="G1719" i="17"/>
  <c r="G1715" i="17"/>
  <c r="G1711" i="17"/>
  <c r="G1707" i="17"/>
  <c r="G1703" i="17"/>
  <c r="G1699" i="17"/>
  <c r="G1695" i="17"/>
  <c r="G1691" i="17"/>
  <c r="G1687" i="17"/>
  <c r="G1683" i="17"/>
  <c r="G1679" i="17"/>
  <c r="G1675" i="17"/>
  <c r="G1671" i="17"/>
  <c r="G1667" i="17"/>
  <c r="G1663" i="17"/>
  <c r="G1659" i="17"/>
  <c r="G1655" i="17"/>
  <c r="G1651" i="17"/>
  <c r="G1647" i="17"/>
  <c r="G1643" i="17"/>
  <c r="G1639" i="17"/>
  <c r="G1635" i="17"/>
  <c r="G1631" i="17"/>
  <c r="G1627" i="17"/>
  <c r="G1623" i="17"/>
  <c r="G1619" i="17"/>
  <c r="G1615" i="17"/>
  <c r="G1611" i="17"/>
  <c r="G1607" i="17"/>
  <c r="G1603" i="17"/>
  <c r="G1599" i="17"/>
  <c r="G1595" i="17"/>
  <c r="G1591" i="17"/>
  <c r="G1587" i="17"/>
  <c r="G1583" i="17"/>
  <c r="G1579" i="17"/>
  <c r="G1575" i="17"/>
  <c r="G1571" i="17"/>
  <c r="G1567" i="17"/>
  <c r="G1563" i="17"/>
  <c r="G1559" i="17"/>
  <c r="G1555" i="17"/>
  <c r="G1551" i="17"/>
  <c r="G1547" i="17"/>
  <c r="G1543" i="17"/>
  <c r="G1539" i="17"/>
  <c r="G1535" i="17"/>
  <c r="G1531" i="17"/>
  <c r="G1527" i="17"/>
  <c r="G1523" i="17"/>
  <c r="G1519" i="17"/>
  <c r="G1515" i="17"/>
  <c r="G1511" i="17"/>
  <c r="G1507" i="17"/>
  <c r="G1503" i="17"/>
  <c r="G1499" i="17"/>
  <c r="G1495" i="17"/>
  <c r="G1491" i="17"/>
  <c r="G1487" i="17"/>
  <c r="G1483" i="17"/>
  <c r="G1479" i="17"/>
  <c r="G1475" i="17"/>
  <c r="G1471" i="17"/>
  <c r="G1467" i="17"/>
  <c r="G1463" i="17"/>
  <c r="G1459" i="17"/>
  <c r="G1455" i="17"/>
  <c r="G1451" i="17"/>
  <c r="G1447" i="17"/>
  <c r="G1443" i="17"/>
  <c r="G1439" i="17"/>
  <c r="G1435" i="17"/>
  <c r="G1431" i="17"/>
  <c r="G1427" i="17"/>
  <c r="G1423" i="17"/>
  <c r="G1419" i="17"/>
  <c r="G1415" i="17"/>
  <c r="G1411" i="17"/>
  <c r="G1407" i="17"/>
  <c r="G1403" i="17"/>
  <c r="G1399" i="17"/>
  <c r="G1395" i="17"/>
  <c r="G1391" i="17"/>
  <c r="G1387" i="17"/>
  <c r="G1383" i="17"/>
  <c r="G1379" i="17"/>
  <c r="G1375" i="17"/>
  <c r="G1371" i="17"/>
  <c r="G1367" i="17"/>
  <c r="G1363" i="17"/>
  <c r="G1359" i="17"/>
  <c r="G1355" i="17"/>
  <c r="G1351" i="17"/>
  <c r="G1347" i="17"/>
  <c r="G1343" i="17"/>
  <c r="G1339" i="17"/>
  <c r="G1335" i="17"/>
  <c r="G1331" i="17"/>
  <c r="G1327" i="17"/>
  <c r="G1323" i="17"/>
  <c r="G1319" i="17"/>
  <c r="G1315" i="17"/>
  <c r="G1311" i="17"/>
  <c r="G1307" i="17"/>
  <c r="G1303" i="17"/>
  <c r="G1299" i="17"/>
  <c r="G1295" i="17"/>
  <c r="G1291" i="17"/>
  <c r="G1287" i="17"/>
  <c r="G1283" i="17"/>
  <c r="G1279" i="17"/>
  <c r="G1275" i="17"/>
  <c r="G1271" i="17"/>
  <c r="G1267" i="17"/>
  <c r="G1263" i="17"/>
  <c r="G1259" i="17"/>
  <c r="G1255" i="17"/>
  <c r="G1251" i="17"/>
  <c r="G1247" i="17"/>
  <c r="G1243" i="17"/>
  <c r="G1239" i="17"/>
  <c r="G1235" i="17"/>
  <c r="G1231" i="17"/>
  <c r="G1227" i="17"/>
  <c r="G1223" i="17"/>
  <c r="G1219" i="17"/>
  <c r="G1215" i="17"/>
  <c r="G1211" i="17"/>
  <c r="G1207" i="17"/>
  <c r="G1203" i="17"/>
  <c r="G1199" i="17"/>
  <c r="G1195" i="17"/>
  <c r="G1191" i="17"/>
  <c r="G1187" i="17"/>
  <c r="G1183" i="17"/>
  <c r="G1179" i="17"/>
  <c r="G1175" i="17"/>
  <c r="G1171" i="17"/>
  <c r="G1167" i="17"/>
  <c r="G1163" i="17"/>
  <c r="G1159" i="17"/>
  <c r="G1155" i="17"/>
  <c r="G1151" i="17"/>
  <c r="G1147" i="17"/>
  <c r="G1143" i="17"/>
  <c r="G1139" i="17"/>
  <c r="G1135" i="17"/>
  <c r="G1131" i="17"/>
  <c r="G1127" i="17"/>
  <c r="G1123" i="17"/>
  <c r="G1119" i="17"/>
  <c r="G1115" i="17"/>
  <c r="G1111" i="17"/>
  <c r="G1107" i="17"/>
  <c r="G1103" i="17"/>
  <c r="G1099" i="17"/>
  <c r="G1095" i="17"/>
  <c r="G1091" i="17"/>
  <c r="G1087" i="17"/>
  <c r="G1083" i="17"/>
  <c r="G1079" i="17"/>
  <c r="G1075" i="17"/>
  <c r="G1071" i="17"/>
  <c r="G1067" i="17"/>
  <c r="G1063" i="17"/>
  <c r="G1059" i="17"/>
  <c r="G1055" i="17"/>
  <c r="G1051" i="17"/>
  <c r="G1047" i="17"/>
  <c r="G1043" i="17"/>
  <c r="G1039" i="17"/>
  <c r="G1035" i="17"/>
  <c r="G1031" i="17"/>
  <c r="G1027" i="17"/>
  <c r="G1023" i="17"/>
  <c r="G1019" i="17"/>
  <c r="G1015" i="17"/>
  <c r="G1011" i="17"/>
  <c r="G1007" i="17"/>
  <c r="G1003" i="17"/>
  <c r="G999" i="17"/>
  <c r="G995" i="17"/>
  <c r="G991" i="17"/>
  <c r="G987" i="17"/>
  <c r="G983" i="17"/>
  <c r="G979" i="17"/>
  <c r="G975" i="17"/>
  <c r="G971" i="17"/>
  <c r="G967" i="17"/>
  <c r="G963" i="17"/>
  <c r="G959" i="17"/>
  <c r="G955" i="17"/>
  <c r="G951" i="17"/>
  <c r="G947" i="17"/>
  <c r="G943" i="17"/>
  <c r="G939" i="17"/>
  <c r="G935" i="17"/>
  <c r="G931" i="17"/>
  <c r="G927" i="17"/>
  <c r="G923" i="17"/>
  <c r="G919" i="17"/>
  <c r="G915" i="17"/>
  <c r="G911" i="17"/>
  <c r="G907" i="17"/>
  <c r="G903" i="17"/>
  <c r="G899" i="17"/>
  <c r="G895" i="17"/>
  <c r="G891" i="17"/>
  <c r="G887" i="17"/>
  <c r="G883" i="17"/>
  <c r="G879" i="17"/>
  <c r="G875" i="17"/>
  <c r="G871" i="17"/>
  <c r="G867" i="17"/>
  <c r="G863" i="17"/>
  <c r="G859" i="17"/>
  <c r="G855" i="17"/>
  <c r="G851" i="17"/>
  <c r="G847" i="17"/>
  <c r="G843" i="17"/>
  <c r="G839" i="17"/>
  <c r="G835" i="17"/>
  <c r="G831" i="17"/>
  <c r="G827" i="17"/>
  <c r="G823" i="17"/>
  <c r="G819" i="17"/>
  <c r="G815" i="17"/>
  <c r="G811" i="17"/>
  <c r="G807" i="17"/>
  <c r="G803" i="17"/>
  <c r="G799" i="17"/>
  <c r="G795" i="17"/>
  <c r="G791" i="17"/>
  <c r="G787" i="17"/>
  <c r="G783" i="17"/>
  <c r="G779" i="17"/>
  <c r="G775" i="17"/>
  <c r="G771" i="17"/>
  <c r="G767" i="17"/>
  <c r="G763" i="17"/>
  <c r="G759" i="17"/>
  <c r="G755" i="17"/>
  <c r="G751" i="17"/>
  <c r="G747" i="17"/>
  <c r="G743" i="17"/>
  <c r="G739" i="17"/>
  <c r="G735" i="17"/>
  <c r="G731" i="17"/>
  <c r="G727" i="17"/>
  <c r="G723" i="17"/>
  <c r="G719" i="17"/>
  <c r="G715" i="17"/>
  <c r="G711" i="17"/>
  <c r="G707" i="17"/>
  <c r="G703" i="17"/>
  <c r="G699" i="17"/>
  <c r="G695" i="17"/>
  <c r="G691" i="17"/>
  <c r="G687" i="17"/>
  <c r="G683" i="17"/>
  <c r="G679" i="17"/>
  <c r="G675" i="17"/>
  <c r="G671" i="17"/>
  <c r="G667" i="17"/>
  <c r="G663" i="17"/>
  <c r="G659" i="17"/>
  <c r="G655" i="17"/>
  <c r="G651" i="17"/>
  <c r="G647" i="17"/>
  <c r="G643" i="17"/>
  <c r="G639" i="17"/>
  <c r="G635" i="17"/>
  <c r="G631" i="17"/>
  <c r="G627" i="17"/>
  <c r="G623" i="17"/>
  <c r="G619" i="17"/>
  <c r="G615" i="17"/>
  <c r="G611" i="17"/>
  <c r="G607" i="17"/>
  <c r="G603" i="17"/>
  <c r="G599" i="17"/>
  <c r="G595" i="17"/>
  <c r="G591" i="17"/>
  <c r="G587" i="17"/>
  <c r="G583" i="17"/>
  <c r="G579" i="17"/>
  <c r="G575" i="17"/>
  <c r="G571" i="17"/>
  <c r="G2171" i="17"/>
  <c r="G2043" i="17"/>
  <c r="G1915" i="17"/>
  <c r="G1624" i="17"/>
  <c r="G1592" i="17"/>
  <c r="G1560" i="17"/>
  <c r="G1528" i="17"/>
  <c r="G1496" i="17"/>
  <c r="G1464" i="17"/>
  <c r="G1432" i="17"/>
  <c r="G1400" i="17"/>
  <c r="G1368" i="17"/>
  <c r="G1336" i="17"/>
  <c r="G1304" i="17"/>
  <c r="G1272" i="17"/>
  <c r="G1240" i="17"/>
  <c r="G1208" i="17"/>
  <c r="G1176" i="17"/>
  <c r="G1144" i="17"/>
  <c r="G1112" i="17"/>
  <c r="G1080" i="17"/>
  <c r="G1048" i="17"/>
  <c r="G1016" i="17"/>
  <c r="G984" i="17"/>
  <c r="G952" i="17"/>
  <c r="G920" i="17"/>
  <c r="G888" i="17"/>
  <c r="G856" i="17"/>
  <c r="G824" i="17"/>
  <c r="G792" i="17"/>
  <c r="G760" i="17"/>
  <c r="G728" i="17"/>
  <c r="G696" i="17"/>
  <c r="G680" i="17"/>
  <c r="G664" i="17"/>
  <c r="G648" i="17"/>
  <c r="G632" i="17"/>
  <c r="G616" i="17"/>
  <c r="G600" i="17"/>
  <c r="G584" i="17"/>
  <c r="G2155" i="17"/>
  <c r="G2027" i="17"/>
  <c r="G1899" i="17"/>
  <c r="G1604" i="17"/>
  <c r="G1572" i="17"/>
  <c r="G1540" i="17"/>
  <c r="G1508" i="17"/>
  <c r="G1476" i="17"/>
  <c r="G1444" i="17"/>
  <c r="G1412" i="17"/>
  <c r="G1380" i="17"/>
  <c r="G1348" i="17"/>
  <c r="G1316" i="17"/>
  <c r="G1284" i="17"/>
  <c r="G1252" i="17"/>
  <c r="G1220" i="17"/>
  <c r="G1188" i="17"/>
  <c r="G1156" i="17"/>
  <c r="G1124" i="17"/>
  <c r="G1092" i="17"/>
  <c r="G1060" i="17"/>
  <c r="G1028" i="17"/>
  <c r="G996" i="17"/>
  <c r="G964" i="17"/>
  <c r="G932" i="17"/>
  <c r="G900" i="17"/>
  <c r="G868" i="17"/>
  <c r="G836" i="17"/>
  <c r="G804" i="17"/>
  <c r="G772" i="17"/>
  <c r="G740" i="17"/>
  <c r="G708" i="17"/>
  <c r="G690" i="17"/>
  <c r="G674" i="17"/>
  <c r="G658" i="17"/>
  <c r="G642" i="17"/>
  <c r="G626" i="17"/>
  <c r="G610" i="17"/>
  <c r="G594" i="17"/>
  <c r="G578" i="17"/>
  <c r="G568" i="17"/>
  <c r="G564" i="17"/>
  <c r="G560" i="17"/>
  <c r="G556" i="17"/>
  <c r="G552" i="17"/>
  <c r="G548" i="17"/>
  <c r="G544" i="17"/>
  <c r="G540" i="17"/>
  <c r="G536" i="17"/>
  <c r="G532" i="17"/>
  <c r="G528" i="17"/>
  <c r="G524" i="17"/>
  <c r="G520" i="17"/>
  <c r="G516" i="17"/>
  <c r="G512" i="17"/>
  <c r="G508" i="17"/>
  <c r="G504" i="17"/>
  <c r="G500" i="17"/>
  <c r="G496" i="17"/>
  <c r="G492" i="17"/>
  <c r="G488" i="17"/>
  <c r="G484" i="17"/>
  <c r="G480" i="17"/>
  <c r="G476" i="17"/>
  <c r="G472" i="17"/>
  <c r="G468" i="17"/>
  <c r="G464" i="17"/>
  <c r="G460" i="17"/>
  <c r="G456" i="17"/>
  <c r="G452" i="17"/>
  <c r="G448" i="17"/>
  <c r="G444" i="17"/>
  <c r="G440" i="17"/>
  <c r="G436" i="17"/>
  <c r="G432" i="17"/>
  <c r="G428" i="17"/>
  <c r="G424" i="17"/>
  <c r="G420" i="17"/>
  <c r="G416" i="17"/>
  <c r="G412" i="17"/>
  <c r="G408" i="17"/>
  <c r="G404" i="17"/>
  <c r="G400" i="17"/>
  <c r="G396" i="17"/>
  <c r="G392" i="17"/>
  <c r="G388" i="17"/>
  <c r="G384" i="17"/>
  <c r="G380" i="17"/>
  <c r="G376" i="17"/>
  <c r="G372" i="17"/>
  <c r="G368" i="17"/>
  <c r="G364" i="17"/>
  <c r="G360" i="17"/>
  <c r="G356" i="17"/>
  <c r="G352" i="17"/>
  <c r="G348" i="17"/>
  <c r="G344" i="17"/>
  <c r="G340" i="17"/>
  <c r="G336" i="17"/>
  <c r="G332" i="17"/>
  <c r="G328" i="17"/>
  <c r="G324" i="17"/>
  <c r="G320" i="17"/>
  <c r="G316" i="17"/>
  <c r="G312" i="17"/>
  <c r="G308" i="17"/>
  <c r="G304" i="17"/>
  <c r="G300" i="17"/>
  <c r="G296" i="17"/>
  <c r="G292" i="17"/>
  <c r="G288" i="17"/>
  <c r="G284" i="17"/>
  <c r="G280" i="17"/>
  <c r="G276" i="17"/>
  <c r="G272" i="17"/>
  <c r="G268" i="17"/>
  <c r="G264" i="17"/>
  <c r="G260" i="17"/>
  <c r="G256" i="17"/>
  <c r="G252" i="17"/>
  <c r="G248" i="17"/>
  <c r="G244" i="17"/>
  <c r="G240" i="17"/>
  <c r="G236" i="17"/>
  <c r="G232" i="17"/>
  <c r="G228" i="17"/>
  <c r="G224" i="17"/>
  <c r="G220" i="17"/>
  <c r="G216" i="17"/>
  <c r="G212" i="17"/>
  <c r="G208" i="17"/>
  <c r="G204" i="17"/>
  <c r="G200" i="17"/>
  <c r="G196" i="17"/>
  <c r="G192" i="17"/>
  <c r="G188" i="17"/>
  <c r="G184" i="17"/>
  <c r="G180" i="17"/>
  <c r="G176" i="17"/>
  <c r="G172" i="17"/>
  <c r="G168" i="17"/>
  <c r="G164" i="17"/>
  <c r="G160" i="17"/>
  <c r="G156" i="17"/>
  <c r="G152" i="17"/>
  <c r="G148" i="17"/>
  <c r="G144" i="17"/>
  <c r="G140" i="17"/>
  <c r="G136" i="17"/>
  <c r="G132" i="17"/>
  <c r="G128" i="17"/>
  <c r="G124" i="17"/>
  <c r="G120" i="17"/>
  <c r="G2139" i="17"/>
  <c r="G2011" i="17"/>
  <c r="G1883" i="17"/>
  <c r="G1616" i="17"/>
  <c r="G1584" i="17"/>
  <c r="G1552" i="17"/>
  <c r="G1520" i="17"/>
  <c r="G1488" i="17"/>
  <c r="G1456" i="17"/>
  <c r="G1424" i="17"/>
  <c r="G1392" i="17"/>
  <c r="G1360" i="17"/>
  <c r="G1328" i="17"/>
  <c r="G1296" i="17"/>
  <c r="G1264" i="17"/>
  <c r="G1232" i="17"/>
  <c r="G1200" i="17"/>
  <c r="G1168" i="17"/>
  <c r="G1136" i="17"/>
  <c r="G1104" i="17"/>
  <c r="G1072" i="17"/>
  <c r="G1040" i="17"/>
  <c r="G1008" i="17"/>
  <c r="G976" i="17"/>
  <c r="G944" i="17"/>
  <c r="G912" i="17"/>
  <c r="G880" i="17"/>
  <c r="G848" i="17"/>
  <c r="G816" i="17"/>
  <c r="G784" i="17"/>
  <c r="G752" i="17"/>
  <c r="G720" i="17"/>
  <c r="G684" i="17"/>
  <c r="G668" i="17"/>
  <c r="G652" i="17"/>
  <c r="G636" i="17"/>
  <c r="G620" i="17"/>
  <c r="G604" i="17"/>
  <c r="G588" i="17"/>
  <c r="G572" i="17"/>
  <c r="G2123" i="17"/>
  <c r="G1995" i="17"/>
  <c r="G1867" i="17"/>
  <c r="G1596" i="17"/>
  <c r="G1564" i="17"/>
  <c r="G1532" i="17"/>
  <c r="G1500" i="17"/>
  <c r="G1468" i="17"/>
  <c r="G1436" i="17"/>
  <c r="G1404" i="17"/>
  <c r="G1372" i="17"/>
  <c r="G1340" i="17"/>
  <c r="G1308" i="17"/>
  <c r="G1276" i="17"/>
  <c r="G1244" i="17"/>
  <c r="G1212" i="17"/>
  <c r="G1180" i="17"/>
  <c r="G1148" i="17"/>
  <c r="G1116" i="17"/>
  <c r="G1084" i="17"/>
  <c r="G1052" i="17"/>
  <c r="G1020" i="17"/>
  <c r="G988" i="17"/>
  <c r="G956" i="17"/>
  <c r="G924" i="17"/>
  <c r="G892" i="17"/>
  <c r="G860" i="17"/>
  <c r="G828" i="17"/>
  <c r="G796" i="17"/>
  <c r="G764" i="17"/>
  <c r="G732" i="17"/>
  <c r="G700" i="17"/>
  <c r="G694" i="17"/>
  <c r="G678" i="17"/>
  <c r="G662" i="17"/>
  <c r="G646" i="17"/>
  <c r="G630" i="17"/>
  <c r="G614" i="17"/>
  <c r="G598" i="17"/>
  <c r="G582" i="17"/>
  <c r="G567" i="17"/>
  <c r="G563" i="17"/>
  <c r="G559" i="17"/>
  <c r="G555" i="17"/>
  <c r="G551" i="17"/>
  <c r="G547" i="17"/>
  <c r="G543" i="17"/>
  <c r="G539" i="17"/>
  <c r="G535" i="17"/>
  <c r="G531" i="17"/>
  <c r="G527" i="17"/>
  <c r="G523" i="17"/>
  <c r="G519" i="17"/>
  <c r="G515" i="17"/>
  <c r="G511" i="17"/>
  <c r="G507" i="17"/>
  <c r="G503" i="17"/>
  <c r="G499" i="17"/>
  <c r="G495" i="17"/>
  <c r="G491" i="17"/>
  <c r="G487" i="17"/>
  <c r="G483" i="17"/>
  <c r="G479" i="17"/>
  <c r="G475" i="17"/>
  <c r="G471" i="17"/>
  <c r="G467" i="17"/>
  <c r="G463" i="17"/>
  <c r="G459" i="17"/>
  <c r="G455" i="17"/>
  <c r="G451" i="17"/>
  <c r="G447" i="17"/>
  <c r="G443" i="17"/>
  <c r="G439" i="17"/>
  <c r="G435" i="17"/>
  <c r="G431" i="17"/>
  <c r="G427" i="17"/>
  <c r="G423" i="17"/>
  <c r="G419" i="17"/>
  <c r="G415" i="17"/>
  <c r="G411" i="17"/>
  <c r="G407" i="17"/>
  <c r="G403" i="17"/>
  <c r="G399" i="17"/>
  <c r="G395" i="17"/>
  <c r="G391" i="17"/>
  <c r="G387" i="17"/>
  <c r="G383" i="17"/>
  <c r="G379" i="17"/>
  <c r="G375" i="17"/>
  <c r="G371" i="17"/>
  <c r="G367" i="17"/>
  <c r="G363" i="17"/>
  <c r="G359" i="17"/>
  <c r="G355" i="17"/>
  <c r="G351" i="17"/>
  <c r="G347" i="17"/>
  <c r="G343" i="17"/>
  <c r="G339" i="17"/>
  <c r="G335" i="17"/>
  <c r="G331" i="17"/>
  <c r="G327" i="17"/>
  <c r="G323" i="17"/>
  <c r="G319" i="17"/>
  <c r="G315" i="17"/>
  <c r="G311" i="17"/>
  <c r="G307" i="17"/>
  <c r="G303" i="17"/>
  <c r="G299" i="17"/>
  <c r="G295" i="17"/>
  <c r="G291" i="17"/>
  <c r="G287" i="17"/>
  <c r="G283" i="17"/>
  <c r="G279" i="17"/>
  <c r="G275" i="17"/>
  <c r="G271" i="17"/>
  <c r="G267" i="17"/>
  <c r="G263" i="17"/>
  <c r="G259" i="17"/>
  <c r="G255" i="17"/>
  <c r="G251" i="17"/>
  <c r="G247" i="17"/>
  <c r="G243" i="17"/>
  <c r="G239" i="17"/>
  <c r="G235" i="17"/>
  <c r="G231" i="17"/>
  <c r="G227" i="17"/>
  <c r="G223" i="17"/>
  <c r="G219" i="17"/>
  <c r="G215" i="17"/>
  <c r="G211" i="17"/>
  <c r="G207" i="17"/>
  <c r="G203" i="17"/>
  <c r="G199" i="17"/>
  <c r="G195" i="17"/>
  <c r="G191" i="17"/>
  <c r="G187" i="17"/>
  <c r="G183" i="17"/>
  <c r="G179" i="17"/>
  <c r="G175" i="17"/>
  <c r="G171" i="17"/>
  <c r="G167" i="17"/>
  <c r="G163" i="17"/>
  <c r="G159" i="17"/>
  <c r="G155" i="17"/>
  <c r="G151" i="17"/>
  <c r="G147" i="17"/>
  <c r="G143" i="17"/>
  <c r="G139" i="17"/>
  <c r="G135" i="17"/>
  <c r="G131" i="17"/>
  <c r="G127" i="17"/>
  <c r="G123" i="17"/>
  <c r="G119" i="17"/>
  <c r="G115" i="17"/>
  <c r="G111" i="17"/>
  <c r="G107" i="17"/>
  <c r="G103" i="17"/>
  <c r="G99" i="17"/>
  <c r="G95" i="17"/>
  <c r="G91" i="17"/>
  <c r="G87" i="17"/>
  <c r="G83" i="17"/>
  <c r="G79" i="17"/>
  <c r="G75" i="17"/>
  <c r="G71" i="17"/>
  <c r="G67" i="17"/>
  <c r="G63" i="17"/>
  <c r="G59" i="17"/>
  <c r="G55" i="17"/>
  <c r="G51" i="17"/>
  <c r="G2107" i="17"/>
  <c r="G1979" i="17"/>
  <c r="G1851" i="17"/>
  <c r="G1608" i="17"/>
  <c r="G1576" i="17"/>
  <c r="G1544" i="17"/>
  <c r="G1512" i="17"/>
  <c r="G1480" i="17"/>
  <c r="G1448" i="17"/>
  <c r="G1416" i="17"/>
  <c r="G1384" i="17"/>
  <c r="G1352" i="17"/>
  <c r="G1320" i="17"/>
  <c r="G1288" i="17"/>
  <c r="G1256" i="17"/>
  <c r="G1224" i="17"/>
  <c r="G1192" i="17"/>
  <c r="G1160" i="17"/>
  <c r="G1128" i="17"/>
  <c r="G1096" i="17"/>
  <c r="G1064" i="17"/>
  <c r="G1032" i="17"/>
  <c r="G1000" i="17"/>
  <c r="G968" i="17"/>
  <c r="G936" i="17"/>
  <c r="G904" i="17"/>
  <c r="G872" i="17"/>
  <c r="G840" i="17"/>
  <c r="G808" i="17"/>
  <c r="G776" i="17"/>
  <c r="G744" i="17"/>
  <c r="G712" i="17"/>
  <c r="G688" i="17"/>
  <c r="G672" i="17"/>
  <c r="G656" i="17"/>
  <c r="G640" i="17"/>
  <c r="G624" i="17"/>
  <c r="G608" i="17"/>
  <c r="G592" i="17"/>
  <c r="G576" i="17"/>
  <c r="G2091" i="17"/>
  <c r="G1963" i="17"/>
  <c r="G1620" i="17"/>
  <c r="G1588" i="17"/>
  <c r="G1556" i="17"/>
  <c r="G1524" i="17"/>
  <c r="G1492" i="17"/>
  <c r="G1460" i="17"/>
  <c r="G1428" i="17"/>
  <c r="G1396" i="17"/>
  <c r="G1364" i="17"/>
  <c r="G1332" i="17"/>
  <c r="G1300" i="17"/>
  <c r="G1268" i="17"/>
  <c r="G1236" i="17"/>
  <c r="G1204" i="17"/>
  <c r="G1172" i="17"/>
  <c r="G1140" i="17"/>
  <c r="G1108" i="17"/>
  <c r="G1076" i="17"/>
  <c r="G1044" i="17"/>
  <c r="G1012" i="17"/>
  <c r="G980" i="17"/>
  <c r="G948" i="17"/>
  <c r="G916" i="17"/>
  <c r="G884" i="17"/>
  <c r="G852" i="17"/>
  <c r="G820" i="17"/>
  <c r="G788" i="17"/>
  <c r="G756" i="17"/>
  <c r="G724" i="17"/>
  <c r="G682" i="17"/>
  <c r="G666" i="17"/>
  <c r="G650" i="17"/>
  <c r="G634" i="17"/>
  <c r="G618" i="17"/>
  <c r="G602" i="17"/>
  <c r="G586" i="17"/>
  <c r="G570" i="17"/>
  <c r="G566" i="17"/>
  <c r="G562" i="17"/>
  <c r="G558" i="17"/>
  <c r="G554" i="17"/>
  <c r="G550" i="17"/>
  <c r="G546" i="17"/>
  <c r="G542" i="17"/>
  <c r="G538" i="17"/>
  <c r="G534" i="17"/>
  <c r="G530" i="17"/>
  <c r="G526" i="17"/>
  <c r="G522" i="17"/>
  <c r="G518" i="17"/>
  <c r="G514" i="17"/>
  <c r="G510" i="17"/>
  <c r="G506" i="17"/>
  <c r="G502" i="17"/>
  <c r="G498" i="17"/>
  <c r="G494" i="17"/>
  <c r="G490" i="17"/>
  <c r="G486" i="17"/>
  <c r="G482" i="17"/>
  <c r="G478" i="17"/>
  <c r="G474" i="17"/>
  <c r="G470" i="17"/>
  <c r="G466" i="17"/>
  <c r="G462" i="17"/>
  <c r="G458" i="17"/>
  <c r="G454" i="17"/>
  <c r="G450" i="17"/>
  <c r="G446" i="17"/>
  <c r="G442" i="17"/>
  <c r="G438" i="17"/>
  <c r="G434" i="17"/>
  <c r="G430" i="17"/>
  <c r="G426" i="17"/>
  <c r="G422" i="17"/>
  <c r="G418" i="17"/>
  <c r="G414" i="17"/>
  <c r="G410" i="17"/>
  <c r="G406" i="17"/>
  <c r="G402" i="17"/>
  <c r="G398" i="17"/>
  <c r="G394" i="17"/>
  <c r="G390" i="17"/>
  <c r="G386" i="17"/>
  <c r="G382" i="17"/>
  <c r="G378" i="17"/>
  <c r="G374" i="17"/>
  <c r="G370" i="17"/>
  <c r="G366" i="17"/>
  <c r="G362" i="17"/>
  <c r="G358" i="17"/>
  <c r="G354" i="17"/>
  <c r="G350" i="17"/>
  <c r="G346" i="17"/>
  <c r="G342" i="17"/>
  <c r="G338" i="17"/>
  <c r="G334" i="17"/>
  <c r="G330" i="17"/>
  <c r="G326" i="17"/>
  <c r="G322" i="17"/>
  <c r="G318" i="17"/>
  <c r="G314" i="17"/>
  <c r="G310" i="17"/>
  <c r="G306" i="17"/>
  <c r="G302" i="17"/>
  <c r="G298" i="17"/>
  <c r="G294" i="17"/>
  <c r="G290" i="17"/>
  <c r="G286" i="17"/>
  <c r="G282" i="17"/>
  <c r="G278" i="17"/>
  <c r="G274" i="17"/>
  <c r="G270" i="17"/>
  <c r="G266" i="17"/>
  <c r="G262" i="17"/>
  <c r="G258" i="17"/>
  <c r="G254" i="17"/>
  <c r="G250" i="17"/>
  <c r="G246" i="17"/>
  <c r="G242" i="17"/>
  <c r="G238" i="17"/>
  <c r="G234" i="17"/>
  <c r="G230" i="17"/>
  <c r="G226" i="17"/>
  <c r="G222" i="17"/>
  <c r="G218" i="17"/>
  <c r="G214" i="17"/>
  <c r="G210" i="17"/>
  <c r="G206" i="17"/>
  <c r="G202" i="17"/>
  <c r="G198" i="17"/>
  <c r="G194" i="17"/>
  <c r="G190" i="17"/>
  <c r="G186" i="17"/>
  <c r="G182" i="17"/>
  <c r="G178" i="17"/>
  <c r="G174" i="17"/>
  <c r="G170" i="17"/>
  <c r="G166" i="17"/>
  <c r="G162" i="17"/>
  <c r="G158" i="17"/>
  <c r="G154" i="17"/>
  <c r="G150" i="17"/>
  <c r="G146" i="17"/>
  <c r="G2075" i="17"/>
  <c r="G1947" i="17"/>
  <c r="G1600" i="17"/>
  <c r="G1568" i="17"/>
  <c r="G1536" i="17"/>
  <c r="G1504" i="17"/>
  <c r="G1472" i="17"/>
  <c r="G1440" i="17"/>
  <c r="G1408" i="17"/>
  <c r="G1376" i="17"/>
  <c r="G1344" i="17"/>
  <c r="G1312" i="17"/>
  <c r="G1280" i="17"/>
  <c r="G1248" i="17"/>
  <c r="G1216" i="17"/>
  <c r="G1184" i="17"/>
  <c r="G1152" i="17"/>
  <c r="G1120" i="17"/>
  <c r="G1088" i="17"/>
  <c r="G1056" i="17"/>
  <c r="G1024" i="17"/>
  <c r="G992" i="17"/>
  <c r="G960" i="17"/>
  <c r="G928" i="17"/>
  <c r="G896" i="17"/>
  <c r="G864" i="17"/>
  <c r="G832" i="17"/>
  <c r="G800" i="17"/>
  <c r="G768" i="17"/>
  <c r="G736" i="17"/>
  <c r="G704" i="17"/>
  <c r="G692" i="17"/>
  <c r="G676" i="17"/>
  <c r="G8" i="17"/>
  <c r="G54" i="17"/>
  <c r="G68" i="17"/>
  <c r="G77" i="17"/>
  <c r="G86" i="17"/>
  <c r="G100" i="17"/>
  <c r="G109" i="17"/>
  <c r="G118" i="17"/>
  <c r="G129" i="17"/>
  <c r="G134" i="17"/>
  <c r="G145" i="17"/>
  <c r="G177" i="17"/>
  <c r="G209" i="17"/>
  <c r="G241" i="17"/>
  <c r="G273" i="17"/>
  <c r="G305" i="17"/>
  <c r="G337" i="17"/>
  <c r="G369" i="17"/>
  <c r="G401" i="17"/>
  <c r="G433" i="17"/>
  <c r="G465" i="17"/>
  <c r="G497" i="17"/>
  <c r="G529" i="17"/>
  <c r="G561" i="17"/>
  <c r="G574" i="17"/>
  <c r="G638" i="17"/>
  <c r="G844" i="17"/>
  <c r="G1100" i="17"/>
  <c r="G1356" i="17"/>
  <c r="G1612" i="17"/>
  <c r="G1931" i="17"/>
  <c r="G16" i="17"/>
  <c r="G20" i="17"/>
  <c r="G26" i="17"/>
  <c r="G28" i="17"/>
  <c r="G34" i="17"/>
  <c r="G38" i="17"/>
  <c r="G42" i="17"/>
  <c r="G46" i="17"/>
  <c r="G50" i="17"/>
  <c r="G64" i="17"/>
  <c r="G73" i="17"/>
  <c r="G82" i="17"/>
  <c r="G96" i="17"/>
  <c r="G105" i="17"/>
  <c r="G114" i="17"/>
  <c r="G165" i="17"/>
  <c r="G197" i="17"/>
  <c r="G229" i="17"/>
  <c r="G261" i="17"/>
  <c r="G293" i="17"/>
  <c r="G325" i="17"/>
  <c r="G357" i="17"/>
  <c r="G389" i="17"/>
  <c r="G421" i="17"/>
  <c r="G453" i="17"/>
  <c r="G485" i="17"/>
  <c r="G517" i="17"/>
  <c r="G549" i="17"/>
  <c r="G596" i="17"/>
  <c r="G660" i="17"/>
  <c r="G876" i="17"/>
  <c r="G1132" i="17"/>
  <c r="G1388" i="17"/>
  <c r="G2059" i="17"/>
  <c r="L28" i="17" l="1"/>
  <c r="M28" i="17" s="1"/>
  <c r="N28" i="17" s="1"/>
  <c r="L30" i="17"/>
  <c r="M30" i="17" s="1"/>
  <c r="N30" i="17" s="1"/>
  <c r="N22" i="17"/>
  <c r="N20" i="17"/>
  <c r="L27" i="17"/>
  <c r="M27" i="17" s="1"/>
  <c r="N27" i="17" s="1"/>
  <c r="N21" i="17"/>
  <c r="N23" i="17"/>
  <c r="L29" i="17"/>
  <c r="M29" i="17" s="1"/>
  <c r="N29" i="17" s="1"/>
  <c r="T9" i="15"/>
  <c r="S9" i="15"/>
  <c r="R9" i="15"/>
  <c r="Q9" i="15"/>
  <c r="T8" i="15"/>
  <c r="S8" i="15"/>
  <c r="R8" i="15"/>
  <c r="Q8" i="15"/>
  <c r="T7" i="15"/>
  <c r="S7" i="15"/>
  <c r="R7" i="15"/>
  <c r="Q7" i="15"/>
  <c r="N5" i="13" l="1"/>
  <c r="N6" i="13"/>
  <c r="N7" i="13"/>
  <c r="N8" i="13"/>
  <c r="N9" i="13"/>
  <c r="N10" i="13"/>
  <c r="N11" i="13"/>
  <c r="N12" i="13"/>
  <c r="N13" i="13"/>
  <c r="N4" i="13"/>
  <c r="M5" i="13"/>
  <c r="M12" i="13"/>
  <c r="M13" i="13"/>
  <c r="J5" i="13"/>
  <c r="J6" i="13"/>
  <c r="M6" i="13" s="1"/>
  <c r="J7" i="13"/>
  <c r="M7" i="13" s="1"/>
  <c r="J8" i="13"/>
  <c r="M8" i="13" s="1"/>
  <c r="J9" i="13"/>
  <c r="M9" i="13" s="1"/>
  <c r="J10" i="13"/>
  <c r="M10" i="13" s="1"/>
  <c r="J11" i="13"/>
  <c r="M11" i="13" s="1"/>
  <c r="J12" i="13"/>
  <c r="J13" i="13"/>
  <c r="J4" i="13"/>
  <c r="M4" i="13" s="1"/>
  <c r="I5" i="13" l="1"/>
  <c r="I6" i="13"/>
  <c r="I7" i="13"/>
  <c r="I8" i="13"/>
  <c r="I9" i="13"/>
  <c r="I10" i="13"/>
  <c r="I11" i="13"/>
  <c r="I12" i="13"/>
  <c r="I13" i="13"/>
  <c r="I4" i="13"/>
  <c r="E43" i="12" l="1"/>
  <c r="E40" i="12"/>
  <c r="E39" i="12"/>
  <c r="F4" i="12" l="1"/>
  <c r="F8" i="12" s="1"/>
  <c r="H2" i="12"/>
  <c r="I2" i="12"/>
  <c r="J2" i="12" s="1"/>
  <c r="K2" i="12" s="1"/>
  <c r="G2" i="12"/>
  <c r="I62" i="10"/>
  <c r="J62" i="10"/>
  <c r="K62" i="10"/>
  <c r="H62" i="10"/>
  <c r="I60" i="10"/>
  <c r="J60" i="10"/>
  <c r="K60" i="10"/>
  <c r="H60" i="10"/>
  <c r="I59" i="10"/>
  <c r="J59" i="10"/>
  <c r="K59" i="10"/>
  <c r="H59" i="10"/>
  <c r="H57" i="10"/>
  <c r="I57" i="10" s="1"/>
  <c r="J57" i="10" s="1"/>
  <c r="K57" i="10" s="1"/>
  <c r="K55" i="10"/>
  <c r="K54" i="10"/>
  <c r="I52" i="10"/>
  <c r="J52" i="10"/>
  <c r="K52" i="10"/>
  <c r="H52" i="10"/>
  <c r="I51" i="10"/>
  <c r="J51" i="10"/>
  <c r="K51" i="10"/>
  <c r="H51" i="10"/>
  <c r="I45" i="10"/>
  <c r="J45" i="10"/>
  <c r="K45" i="10"/>
  <c r="H45" i="10"/>
  <c r="H49" i="10"/>
  <c r="I49" i="10"/>
  <c r="J49" i="10"/>
  <c r="K49" i="10"/>
  <c r="G49" i="10"/>
  <c r="H47" i="10"/>
  <c r="I47" i="10"/>
  <c r="J47" i="10"/>
  <c r="K47" i="10"/>
  <c r="G47" i="10"/>
  <c r="H44" i="10"/>
  <c r="I44" i="10"/>
  <c r="J44" i="10"/>
  <c r="K44" i="10"/>
  <c r="G44" i="10"/>
  <c r="I42" i="10"/>
  <c r="J42" i="10" s="1"/>
  <c r="K42" i="10" s="1"/>
  <c r="H42" i="10"/>
  <c r="H40" i="10"/>
  <c r="I40" i="10"/>
  <c r="J40" i="10"/>
  <c r="K40" i="10"/>
  <c r="G40" i="10"/>
  <c r="H38" i="10"/>
  <c r="I38" i="10"/>
  <c r="J38" i="10"/>
  <c r="K38" i="10"/>
  <c r="G38" i="10"/>
  <c r="H37" i="10"/>
  <c r="I37" i="10"/>
  <c r="J37" i="10"/>
  <c r="K37" i="10"/>
  <c r="G37" i="10"/>
  <c r="H35" i="10"/>
  <c r="I35" i="10"/>
  <c r="J35" i="10"/>
  <c r="K35" i="10"/>
  <c r="H33" i="10"/>
  <c r="I33" i="10"/>
  <c r="J33" i="10"/>
  <c r="K33" i="10"/>
  <c r="G33" i="10"/>
  <c r="G35" i="10"/>
  <c r="H34" i="10"/>
  <c r="I34" i="10"/>
  <c r="J34" i="10"/>
  <c r="K34" i="10"/>
  <c r="G34" i="10"/>
  <c r="H24" i="10"/>
  <c r="I24" i="10"/>
  <c r="J24" i="10"/>
  <c r="K24" i="10"/>
  <c r="H25" i="10"/>
  <c r="I25" i="10"/>
  <c r="J25" i="10"/>
  <c r="K25" i="10"/>
  <c r="H26" i="10"/>
  <c r="I26" i="10"/>
  <c r="J26" i="10"/>
  <c r="K26" i="10"/>
  <c r="H27" i="10"/>
  <c r="I27" i="10"/>
  <c r="J27" i="10"/>
  <c r="K27" i="10"/>
  <c r="H28" i="10"/>
  <c r="I28" i="10"/>
  <c r="J28" i="10"/>
  <c r="K28" i="10"/>
  <c r="H29" i="10"/>
  <c r="I29" i="10"/>
  <c r="J29" i="10"/>
  <c r="K29" i="10"/>
  <c r="H30" i="10"/>
  <c r="I30" i="10"/>
  <c r="J30" i="10"/>
  <c r="K30" i="10"/>
  <c r="H31" i="10"/>
  <c r="I31" i="10"/>
  <c r="J31" i="10"/>
  <c r="K31" i="10"/>
  <c r="H32" i="10"/>
  <c r="I32" i="10"/>
  <c r="J32" i="10"/>
  <c r="K32" i="10"/>
  <c r="G31" i="10"/>
  <c r="G32" i="10"/>
  <c r="G25" i="10"/>
  <c r="G26" i="10"/>
  <c r="G27" i="10"/>
  <c r="G28" i="10"/>
  <c r="G29" i="10"/>
  <c r="G30" i="10"/>
  <c r="G24" i="10"/>
  <c r="H20" i="10"/>
  <c r="I20" i="10"/>
  <c r="J20" i="10"/>
  <c r="K20" i="10"/>
  <c r="G20" i="10"/>
  <c r="H18" i="10"/>
  <c r="I18" i="10"/>
  <c r="J18" i="10"/>
  <c r="K18" i="10"/>
  <c r="G18" i="10"/>
  <c r="H17" i="10"/>
  <c r="I17" i="10"/>
  <c r="J17" i="10"/>
  <c r="K17" i="10"/>
  <c r="G17" i="10"/>
  <c r="H16" i="10"/>
  <c r="I16" i="10"/>
  <c r="J16" i="10"/>
  <c r="K16" i="10"/>
  <c r="G16" i="10"/>
  <c r="H15" i="10"/>
  <c r="I15" i="10"/>
  <c r="J15" i="10"/>
  <c r="K15" i="10"/>
  <c r="G15" i="10"/>
  <c r="H10" i="10"/>
  <c r="I10" i="10"/>
  <c r="I11" i="10" s="1"/>
  <c r="J10" i="10"/>
  <c r="K10" i="10"/>
  <c r="G10" i="10"/>
  <c r="H9" i="10"/>
  <c r="I9" i="10"/>
  <c r="J9" i="10"/>
  <c r="K9" i="10"/>
  <c r="G9" i="10"/>
  <c r="H8" i="10"/>
  <c r="I8" i="10"/>
  <c r="J8" i="10"/>
  <c r="K8" i="10"/>
  <c r="G8" i="10"/>
  <c r="H7" i="10"/>
  <c r="H11" i="10" s="1"/>
  <c r="I7" i="10"/>
  <c r="J7" i="10"/>
  <c r="K7" i="10"/>
  <c r="G7" i="10"/>
  <c r="J11" i="10"/>
  <c r="K11" i="10"/>
  <c r="G11" i="10"/>
  <c r="I4" i="10"/>
  <c r="J4" i="10" s="1"/>
  <c r="K4" i="10" s="1"/>
  <c r="H4" i="10"/>
  <c r="D28" i="8"/>
  <c r="Z5" i="7"/>
  <c r="Z7" i="7" s="1"/>
  <c r="J26" i="8"/>
  <c r="D26" i="8"/>
  <c r="D25" i="8"/>
  <c r="D24" i="8"/>
  <c r="C26" i="8"/>
  <c r="C25" i="8"/>
  <c r="C24" i="8"/>
  <c r="C4" i="9"/>
  <c r="C3" i="9"/>
  <c r="C6" i="9" s="1"/>
  <c r="D18" i="8" s="1"/>
  <c r="I13" i="8"/>
  <c r="I12" i="8"/>
  <c r="H13" i="8"/>
  <c r="H12" i="8"/>
  <c r="G13" i="8"/>
  <c r="G12" i="8"/>
  <c r="F13" i="8"/>
  <c r="J27" i="8" s="1"/>
  <c r="F12" i="8"/>
  <c r="D19" i="8" s="1"/>
  <c r="J7" i="8"/>
  <c r="J8" i="8"/>
  <c r="J9" i="8"/>
  <c r="J10" i="8"/>
  <c r="J6" i="8"/>
  <c r="J13" i="8" s="1"/>
  <c r="J25" i="8" s="1"/>
  <c r="I10" i="8"/>
  <c r="I9" i="8"/>
  <c r="I8" i="8"/>
  <c r="I7" i="8"/>
  <c r="I6" i="8"/>
  <c r="H7" i="8"/>
  <c r="H8" i="8"/>
  <c r="H9" i="8"/>
  <c r="H10" i="8"/>
  <c r="H6" i="8"/>
  <c r="G7" i="8"/>
  <c r="G8" i="8"/>
  <c r="G9" i="8"/>
  <c r="G10" i="8"/>
  <c r="G6" i="8"/>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6"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6" i="7"/>
  <c r="L16" i="6"/>
  <c r="L8" i="6"/>
  <c r="F12" i="12" l="1"/>
  <c r="D20" i="8"/>
  <c r="H33" i="8" s="1"/>
  <c r="J12" i="8"/>
  <c r="J28" i="8"/>
  <c r="J20" i="8" s="1"/>
  <c r="J21" i="8" s="1"/>
  <c r="H34" i="8" s="1"/>
  <c r="G4" i="12"/>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0" i="6"/>
  <c r="B2" i="6"/>
  <c r="D36" i="5"/>
  <c r="E36" i="5"/>
  <c r="F36" i="5"/>
  <c r="G36" i="5"/>
  <c r="H36" i="5"/>
  <c r="I36" i="5"/>
  <c r="J36" i="5"/>
  <c r="K36" i="5"/>
  <c r="L36" i="5"/>
  <c r="C36" i="5"/>
  <c r="C74" i="1"/>
  <c r="D74" i="1"/>
  <c r="E74" i="1"/>
  <c r="F74" i="1"/>
  <c r="G74" i="1"/>
  <c r="H74" i="1"/>
  <c r="I74" i="1"/>
  <c r="J74" i="1"/>
  <c r="K74" i="1"/>
  <c r="B74" i="1"/>
  <c r="D37" i="5"/>
  <c r="E37" i="5"/>
  <c r="F37" i="5"/>
  <c r="G37" i="5"/>
  <c r="H37" i="5"/>
  <c r="I37" i="5"/>
  <c r="J37" i="5"/>
  <c r="K37" i="5"/>
  <c r="L37" i="5"/>
  <c r="D38" i="5"/>
  <c r="E38" i="5"/>
  <c r="F38" i="5"/>
  <c r="G38" i="5"/>
  <c r="H38" i="5"/>
  <c r="I38" i="5"/>
  <c r="J38" i="5"/>
  <c r="K38" i="5"/>
  <c r="L38" i="5"/>
  <c r="D39" i="5"/>
  <c r="E39" i="5"/>
  <c r="F39" i="5"/>
  <c r="G39" i="5"/>
  <c r="H39" i="5"/>
  <c r="I39" i="5"/>
  <c r="J39" i="5"/>
  <c r="K39" i="5"/>
  <c r="L39" i="5"/>
  <c r="C38" i="5"/>
  <c r="C39" i="5"/>
  <c r="C37" i="5"/>
  <c r="D33" i="5"/>
  <c r="E33" i="5"/>
  <c r="F33" i="5"/>
  <c r="G33" i="5"/>
  <c r="H33" i="5"/>
  <c r="I33" i="5"/>
  <c r="J33" i="5"/>
  <c r="K33" i="5"/>
  <c r="L33" i="5"/>
  <c r="D34" i="5"/>
  <c r="E34" i="5"/>
  <c r="F34" i="5"/>
  <c r="G34" i="5"/>
  <c r="H34" i="5"/>
  <c r="I34" i="5"/>
  <c r="J34" i="5"/>
  <c r="K34" i="5"/>
  <c r="L34" i="5"/>
  <c r="D35" i="5"/>
  <c r="E35" i="5"/>
  <c r="F35" i="5"/>
  <c r="G35" i="5"/>
  <c r="H35" i="5"/>
  <c r="I35" i="5"/>
  <c r="J35" i="5"/>
  <c r="K35" i="5"/>
  <c r="L35" i="5"/>
  <c r="C34" i="5"/>
  <c r="C35" i="5"/>
  <c r="C33" i="5"/>
  <c r="D32" i="5"/>
  <c r="E32" i="5"/>
  <c r="F32" i="5"/>
  <c r="G32" i="5"/>
  <c r="H32" i="5"/>
  <c r="I32" i="5"/>
  <c r="J32" i="5"/>
  <c r="K32" i="5"/>
  <c r="L32" i="5"/>
  <c r="C32" i="5"/>
  <c r="D27" i="5"/>
  <c r="E27" i="5"/>
  <c r="F27" i="5"/>
  <c r="G27" i="5"/>
  <c r="H27" i="5"/>
  <c r="I27" i="5"/>
  <c r="J27" i="5"/>
  <c r="K27" i="5"/>
  <c r="L27" i="5"/>
  <c r="D28" i="5"/>
  <c r="E28" i="5"/>
  <c r="F28" i="5"/>
  <c r="G28" i="5"/>
  <c r="H28" i="5"/>
  <c r="I28" i="5"/>
  <c r="J28" i="5"/>
  <c r="K28" i="5"/>
  <c r="L28" i="5"/>
  <c r="D29" i="5"/>
  <c r="E29" i="5"/>
  <c r="F29" i="5"/>
  <c r="G29" i="5"/>
  <c r="H29" i="5"/>
  <c r="I29" i="5"/>
  <c r="J29" i="5"/>
  <c r="K29" i="5"/>
  <c r="L29" i="5"/>
  <c r="D30" i="5"/>
  <c r="E30" i="5"/>
  <c r="F30" i="5"/>
  <c r="G30" i="5"/>
  <c r="H30" i="5"/>
  <c r="I30" i="5"/>
  <c r="J30" i="5"/>
  <c r="K30" i="5"/>
  <c r="L30" i="5"/>
  <c r="C30" i="5"/>
  <c r="C28" i="5"/>
  <c r="C29" i="5"/>
  <c r="C27" i="5"/>
  <c r="D26" i="5"/>
  <c r="E26" i="5"/>
  <c r="F26" i="5"/>
  <c r="G26" i="5"/>
  <c r="H26" i="5"/>
  <c r="I26" i="5"/>
  <c r="J26" i="5"/>
  <c r="K26" i="5"/>
  <c r="L26" i="5"/>
  <c r="C26" i="5"/>
  <c r="E24" i="5"/>
  <c r="F24" i="5" s="1"/>
  <c r="G24" i="5" s="1"/>
  <c r="H24" i="5" s="1"/>
  <c r="I24" i="5" s="1"/>
  <c r="J24" i="5" s="1"/>
  <c r="K24" i="5" s="1"/>
  <c r="L24" i="5" s="1"/>
  <c r="D24" i="5"/>
  <c r="B22" i="5"/>
  <c r="D7" i="5"/>
  <c r="E7" i="5"/>
  <c r="F7" i="5"/>
  <c r="G7" i="5"/>
  <c r="H7" i="5"/>
  <c r="I7" i="5"/>
  <c r="J7" i="5"/>
  <c r="K7" i="5"/>
  <c r="L7" i="5"/>
  <c r="D8" i="5"/>
  <c r="E8" i="5"/>
  <c r="F8" i="5"/>
  <c r="G8" i="5"/>
  <c r="H8" i="5"/>
  <c r="I8" i="5"/>
  <c r="J8" i="5"/>
  <c r="K8" i="5"/>
  <c r="L8" i="5"/>
  <c r="D9" i="5"/>
  <c r="E9" i="5"/>
  <c r="F9" i="5"/>
  <c r="G9" i="5"/>
  <c r="H9" i="5"/>
  <c r="I9" i="5"/>
  <c r="J9" i="5"/>
  <c r="K9" i="5"/>
  <c r="L9" i="5"/>
  <c r="D10" i="5"/>
  <c r="E10" i="5"/>
  <c r="F10" i="5"/>
  <c r="G10" i="5"/>
  <c r="H10" i="5"/>
  <c r="I10" i="5"/>
  <c r="J10" i="5"/>
  <c r="K10" i="5"/>
  <c r="L10" i="5"/>
  <c r="D11" i="5"/>
  <c r="E11" i="5"/>
  <c r="F11" i="5"/>
  <c r="G11" i="5"/>
  <c r="H11" i="5"/>
  <c r="I11" i="5"/>
  <c r="J11" i="5"/>
  <c r="K11" i="5"/>
  <c r="L11" i="5"/>
  <c r="D12" i="5"/>
  <c r="E12" i="5"/>
  <c r="F12" i="5"/>
  <c r="G12" i="5"/>
  <c r="H12" i="5"/>
  <c r="I12" i="5"/>
  <c r="J12" i="5"/>
  <c r="K12" i="5"/>
  <c r="L12" i="5"/>
  <c r="D13" i="5"/>
  <c r="E13" i="5"/>
  <c r="F13" i="5"/>
  <c r="G13" i="5"/>
  <c r="H13" i="5"/>
  <c r="I13" i="5"/>
  <c r="J13" i="5"/>
  <c r="K13" i="5"/>
  <c r="L13" i="5"/>
  <c r="D14" i="5"/>
  <c r="E14" i="5"/>
  <c r="F14" i="5"/>
  <c r="G14" i="5"/>
  <c r="H14" i="5"/>
  <c r="I14" i="5"/>
  <c r="J14" i="5"/>
  <c r="K14" i="5"/>
  <c r="L14" i="5"/>
  <c r="D15" i="5"/>
  <c r="E15" i="5"/>
  <c r="F15" i="5"/>
  <c r="G15" i="5"/>
  <c r="H15" i="5"/>
  <c r="I15" i="5"/>
  <c r="J15" i="5"/>
  <c r="K15" i="5"/>
  <c r="L15" i="5"/>
  <c r="D16" i="5"/>
  <c r="E16" i="5"/>
  <c r="F16" i="5"/>
  <c r="G16" i="5"/>
  <c r="H16" i="5"/>
  <c r="I16" i="5"/>
  <c r="J16" i="5"/>
  <c r="K16" i="5"/>
  <c r="L16" i="5"/>
  <c r="D17" i="5"/>
  <c r="E17" i="5"/>
  <c r="F17" i="5"/>
  <c r="G17" i="5"/>
  <c r="H17" i="5"/>
  <c r="I17" i="5"/>
  <c r="J17" i="5"/>
  <c r="K17" i="5"/>
  <c r="L17" i="5"/>
  <c r="D18" i="5"/>
  <c r="E18" i="5"/>
  <c r="F18" i="5"/>
  <c r="G18" i="5"/>
  <c r="H18" i="5"/>
  <c r="I18" i="5"/>
  <c r="J18" i="5"/>
  <c r="K18" i="5"/>
  <c r="L18" i="5"/>
  <c r="D19" i="5"/>
  <c r="E19" i="5"/>
  <c r="F19" i="5"/>
  <c r="G19" i="5"/>
  <c r="H19" i="5"/>
  <c r="I19" i="5"/>
  <c r="J19" i="5"/>
  <c r="K19" i="5"/>
  <c r="L19" i="5"/>
  <c r="D20" i="5"/>
  <c r="E20" i="5"/>
  <c r="F20" i="5"/>
  <c r="G20" i="5"/>
  <c r="H20" i="5"/>
  <c r="I20" i="5"/>
  <c r="J20" i="5"/>
  <c r="K20" i="5"/>
  <c r="L20" i="5"/>
  <c r="C8" i="5"/>
  <c r="C9" i="5"/>
  <c r="C10" i="5"/>
  <c r="C11" i="5"/>
  <c r="C12" i="5"/>
  <c r="C13" i="5"/>
  <c r="C14" i="5"/>
  <c r="C15" i="5"/>
  <c r="C16" i="5"/>
  <c r="C17" i="5"/>
  <c r="C18" i="5"/>
  <c r="C19" i="5"/>
  <c r="C20" i="5"/>
  <c r="C7" i="5"/>
  <c r="D6" i="5"/>
  <c r="E6" i="5"/>
  <c r="F6" i="5"/>
  <c r="G6" i="5"/>
  <c r="H6" i="5"/>
  <c r="I6" i="5"/>
  <c r="J6" i="5"/>
  <c r="K6" i="5"/>
  <c r="L6" i="5"/>
  <c r="C6" i="5"/>
  <c r="D4" i="5"/>
  <c r="E4" i="5" s="1"/>
  <c r="F4" i="5" s="1"/>
  <c r="G4" i="5" s="1"/>
  <c r="H4" i="5" s="1"/>
  <c r="I4" i="5" s="1"/>
  <c r="J4" i="5" s="1"/>
  <c r="K4" i="5" s="1"/>
  <c r="L4" i="5" s="1"/>
  <c r="B2" i="5"/>
  <c r="O22" i="4"/>
  <c r="O21" i="4"/>
  <c r="O20" i="4"/>
  <c r="O6" i="4"/>
  <c r="O7" i="4"/>
  <c r="O8" i="4"/>
  <c r="O9" i="4"/>
  <c r="O10" i="4"/>
  <c r="O11" i="4"/>
  <c r="O12" i="4"/>
  <c r="O13" i="4"/>
  <c r="O14" i="4"/>
  <c r="O15" i="4"/>
  <c r="O16" i="4"/>
  <c r="O17" i="4"/>
  <c r="O18" i="4"/>
  <c r="O5" i="4"/>
  <c r="N15" i="4"/>
  <c r="N16" i="4"/>
  <c r="N17" i="4"/>
  <c r="N18" i="4"/>
  <c r="N14" i="4"/>
  <c r="L2" i="4"/>
  <c r="J22" i="4"/>
  <c r="J21" i="4"/>
  <c r="J20" i="4"/>
  <c r="J6" i="4"/>
  <c r="J7" i="4"/>
  <c r="J8" i="4"/>
  <c r="J9" i="4"/>
  <c r="J10" i="4"/>
  <c r="J11" i="4"/>
  <c r="J12" i="4"/>
  <c r="J13" i="4"/>
  <c r="J14" i="4"/>
  <c r="J15" i="4"/>
  <c r="J16" i="4"/>
  <c r="J17" i="4"/>
  <c r="J18" i="4"/>
  <c r="J5" i="4"/>
  <c r="I15" i="4"/>
  <c r="I16" i="4"/>
  <c r="I17" i="4"/>
  <c r="I18" i="4"/>
  <c r="I14" i="4"/>
  <c r="G2" i="4"/>
  <c r="E22" i="4"/>
  <c r="E21" i="4"/>
  <c r="E20" i="4"/>
  <c r="E14" i="4"/>
  <c r="E15" i="4"/>
  <c r="E16" i="4"/>
  <c r="E17" i="4"/>
  <c r="E18" i="4"/>
  <c r="D15" i="4"/>
  <c r="D16" i="4"/>
  <c r="D17" i="4"/>
  <c r="D18" i="4"/>
  <c r="D14" i="4"/>
  <c r="E6" i="4"/>
  <c r="E7" i="4"/>
  <c r="E8" i="4"/>
  <c r="E9" i="4"/>
  <c r="E10" i="4"/>
  <c r="E11" i="4"/>
  <c r="E12" i="4"/>
  <c r="E13" i="4"/>
  <c r="E5" i="4"/>
  <c r="B2" i="4"/>
  <c r="N40" i="3"/>
  <c r="O40" i="3"/>
  <c r="O39" i="3"/>
  <c r="N39" i="3"/>
  <c r="D41" i="3"/>
  <c r="E41" i="3"/>
  <c r="F41" i="3"/>
  <c r="H41" i="3"/>
  <c r="J41" i="3"/>
  <c r="K41" i="3"/>
  <c r="L41" i="3"/>
  <c r="C41" i="3"/>
  <c r="D40" i="3"/>
  <c r="E40" i="3"/>
  <c r="F40" i="3"/>
  <c r="G40" i="3"/>
  <c r="H40" i="3"/>
  <c r="I40" i="3"/>
  <c r="J40" i="3"/>
  <c r="K40" i="3"/>
  <c r="L40" i="3"/>
  <c r="C40" i="3"/>
  <c r="D39" i="3"/>
  <c r="E39" i="3"/>
  <c r="F39" i="3"/>
  <c r="G39" i="3"/>
  <c r="H39" i="3"/>
  <c r="I39" i="3"/>
  <c r="J39" i="3"/>
  <c r="K39" i="3"/>
  <c r="L39" i="3"/>
  <c r="C39" i="3"/>
  <c r="O37" i="3"/>
  <c r="N37" i="3"/>
  <c r="D37" i="3"/>
  <c r="E37" i="3"/>
  <c r="F37" i="3"/>
  <c r="G37" i="3"/>
  <c r="H37" i="3"/>
  <c r="I37" i="3"/>
  <c r="J37" i="3"/>
  <c r="K37" i="3"/>
  <c r="L37" i="3"/>
  <c r="C37" i="3"/>
  <c r="O35" i="3"/>
  <c r="O36" i="3"/>
  <c r="O34" i="3"/>
  <c r="N35" i="3"/>
  <c r="N36" i="3"/>
  <c r="N34" i="3"/>
  <c r="D34" i="3"/>
  <c r="E34" i="3"/>
  <c r="F34" i="3"/>
  <c r="G34" i="3"/>
  <c r="H34" i="3"/>
  <c r="I34" i="3"/>
  <c r="J34" i="3"/>
  <c r="K34" i="3"/>
  <c r="L34" i="3"/>
  <c r="D35" i="3"/>
  <c r="E35" i="3"/>
  <c r="F35" i="3"/>
  <c r="G35" i="3"/>
  <c r="H35" i="3"/>
  <c r="I35" i="3"/>
  <c r="J35" i="3"/>
  <c r="K35" i="3"/>
  <c r="L35" i="3"/>
  <c r="D36" i="3"/>
  <c r="E36" i="3"/>
  <c r="F36" i="3"/>
  <c r="G36" i="3"/>
  <c r="H36" i="3"/>
  <c r="I36" i="3"/>
  <c r="J36" i="3"/>
  <c r="K36" i="3"/>
  <c r="L36" i="3"/>
  <c r="C36" i="3"/>
  <c r="C35" i="3"/>
  <c r="C34" i="3"/>
  <c r="O31" i="3"/>
  <c r="D31" i="3"/>
  <c r="E31" i="3"/>
  <c r="F31" i="3"/>
  <c r="G31" i="3"/>
  <c r="H31" i="3"/>
  <c r="I31" i="3"/>
  <c r="J31" i="3"/>
  <c r="K31" i="3"/>
  <c r="L31" i="3"/>
  <c r="C31" i="3"/>
  <c r="N31" i="3" s="1"/>
  <c r="D30" i="3"/>
  <c r="E30" i="3"/>
  <c r="F30" i="3"/>
  <c r="G30" i="3"/>
  <c r="H30" i="3"/>
  <c r="I30" i="3"/>
  <c r="J30" i="3"/>
  <c r="K30" i="3"/>
  <c r="L30" i="3"/>
  <c r="C30" i="3"/>
  <c r="N30" i="3" s="1"/>
  <c r="D29" i="3"/>
  <c r="E29" i="3"/>
  <c r="F29" i="3"/>
  <c r="G29" i="3"/>
  <c r="H29" i="3"/>
  <c r="I29" i="3"/>
  <c r="J29" i="3"/>
  <c r="K29" i="3"/>
  <c r="L29" i="3"/>
  <c r="C29" i="3"/>
  <c r="N29" i="3" s="1"/>
  <c r="D28" i="3"/>
  <c r="E28" i="3"/>
  <c r="F28" i="3"/>
  <c r="G28" i="3"/>
  <c r="H28" i="3"/>
  <c r="I28" i="3"/>
  <c r="J28" i="3"/>
  <c r="K28" i="3"/>
  <c r="L28" i="3"/>
  <c r="C28" i="3"/>
  <c r="N28" i="3" s="1"/>
  <c r="D27" i="3"/>
  <c r="E27" i="3"/>
  <c r="F27" i="3"/>
  <c r="G27" i="3"/>
  <c r="H27" i="3"/>
  <c r="I27" i="3"/>
  <c r="J27" i="3"/>
  <c r="K27" i="3"/>
  <c r="L27" i="3"/>
  <c r="C27" i="3"/>
  <c r="O27" i="3" s="1"/>
  <c r="D25" i="3"/>
  <c r="E25" i="3"/>
  <c r="F25" i="3"/>
  <c r="G25" i="3"/>
  <c r="H25" i="3"/>
  <c r="I25" i="3"/>
  <c r="J25" i="3"/>
  <c r="K25" i="3"/>
  <c r="L25" i="3"/>
  <c r="C25" i="3"/>
  <c r="I24" i="3"/>
  <c r="D23" i="3"/>
  <c r="E23" i="3"/>
  <c r="F23" i="3"/>
  <c r="G23" i="3"/>
  <c r="H23" i="3"/>
  <c r="I23" i="3"/>
  <c r="J23" i="3"/>
  <c r="K23" i="3"/>
  <c r="L23" i="3"/>
  <c r="C23" i="3"/>
  <c r="D22" i="3"/>
  <c r="D24" i="3" s="1"/>
  <c r="E22" i="3"/>
  <c r="E24" i="3" s="1"/>
  <c r="F22" i="3"/>
  <c r="F24" i="3" s="1"/>
  <c r="G22" i="3"/>
  <c r="G24" i="3" s="1"/>
  <c r="H22" i="3"/>
  <c r="H24" i="3" s="1"/>
  <c r="I22" i="3"/>
  <c r="J22" i="3"/>
  <c r="J24" i="3" s="1"/>
  <c r="K22" i="3"/>
  <c r="K24" i="3" s="1"/>
  <c r="L22" i="3"/>
  <c r="L24" i="3" s="1"/>
  <c r="C22" i="3"/>
  <c r="D21" i="3"/>
  <c r="E21" i="3"/>
  <c r="F21" i="3"/>
  <c r="H21" i="3"/>
  <c r="J21" i="3"/>
  <c r="K21" i="3"/>
  <c r="L21" i="3"/>
  <c r="C21" i="3"/>
  <c r="O19" i="3"/>
  <c r="D19" i="3"/>
  <c r="E19" i="3"/>
  <c r="F19" i="3"/>
  <c r="G19" i="3"/>
  <c r="H19" i="3"/>
  <c r="I19" i="3"/>
  <c r="J19" i="3"/>
  <c r="K19" i="3"/>
  <c r="L19" i="3"/>
  <c r="C19" i="3"/>
  <c r="D18" i="3"/>
  <c r="E18" i="3"/>
  <c r="F18" i="3"/>
  <c r="G18" i="3"/>
  <c r="H18" i="3"/>
  <c r="I18" i="3"/>
  <c r="J18" i="3"/>
  <c r="K18" i="3"/>
  <c r="L18" i="3"/>
  <c r="C18" i="3"/>
  <c r="D17" i="3"/>
  <c r="E17" i="3"/>
  <c r="F17" i="3"/>
  <c r="G17" i="3"/>
  <c r="H17" i="3"/>
  <c r="I17" i="3"/>
  <c r="J17" i="3"/>
  <c r="K17" i="3"/>
  <c r="L17" i="3"/>
  <c r="C17" i="3"/>
  <c r="D15" i="3"/>
  <c r="E15" i="3"/>
  <c r="F15" i="3"/>
  <c r="G15" i="3"/>
  <c r="H15" i="3"/>
  <c r="I15" i="3"/>
  <c r="J15" i="3"/>
  <c r="K15" i="3"/>
  <c r="L15" i="3"/>
  <c r="C15" i="3"/>
  <c r="O15" i="3" s="1"/>
  <c r="D14" i="3"/>
  <c r="E14" i="3"/>
  <c r="F14" i="3"/>
  <c r="G14" i="3"/>
  <c r="H14" i="3"/>
  <c r="I14" i="3"/>
  <c r="J14" i="3"/>
  <c r="K14" i="3"/>
  <c r="L14" i="3"/>
  <c r="C14" i="3"/>
  <c r="D13" i="3"/>
  <c r="E13" i="3"/>
  <c r="F13" i="3"/>
  <c r="G13" i="3"/>
  <c r="H13" i="3"/>
  <c r="I13" i="3"/>
  <c r="J13" i="3"/>
  <c r="K13" i="3"/>
  <c r="L13" i="3"/>
  <c r="C13" i="3"/>
  <c r="D12" i="3"/>
  <c r="E12" i="3"/>
  <c r="F12" i="3"/>
  <c r="G12" i="3"/>
  <c r="H12" i="3"/>
  <c r="I12" i="3"/>
  <c r="J12" i="3"/>
  <c r="K12" i="3"/>
  <c r="L12" i="3"/>
  <c r="C12" i="3"/>
  <c r="D11" i="3"/>
  <c r="N11" i="3" s="1"/>
  <c r="E11" i="3"/>
  <c r="F11" i="3"/>
  <c r="G11" i="3"/>
  <c r="H11" i="3"/>
  <c r="I11" i="3"/>
  <c r="J11" i="3"/>
  <c r="K11" i="3"/>
  <c r="L11" i="3"/>
  <c r="C11" i="3"/>
  <c r="E9" i="3"/>
  <c r="F9" i="3"/>
  <c r="G9" i="3"/>
  <c r="H9" i="3"/>
  <c r="I9" i="3"/>
  <c r="J9" i="3"/>
  <c r="K9" i="3"/>
  <c r="L9" i="3"/>
  <c r="D9" i="3"/>
  <c r="E8" i="3"/>
  <c r="F8" i="3"/>
  <c r="G8" i="3"/>
  <c r="H8" i="3"/>
  <c r="I8" i="3"/>
  <c r="J8" i="3"/>
  <c r="K8" i="3"/>
  <c r="L8" i="3"/>
  <c r="D8" i="3"/>
  <c r="E7" i="3"/>
  <c r="F7" i="3"/>
  <c r="G7" i="3"/>
  <c r="H7" i="3"/>
  <c r="I7" i="3"/>
  <c r="J7" i="3"/>
  <c r="K7" i="3"/>
  <c r="L7" i="3"/>
  <c r="D7" i="3"/>
  <c r="E6" i="3"/>
  <c r="F6" i="3"/>
  <c r="G6" i="3"/>
  <c r="H6" i="3"/>
  <c r="I6" i="3"/>
  <c r="J6" i="3"/>
  <c r="K6" i="3"/>
  <c r="L6" i="3"/>
  <c r="D6" i="3"/>
  <c r="E5" i="3"/>
  <c r="F5" i="3"/>
  <c r="G5" i="3"/>
  <c r="H5" i="3"/>
  <c r="I5" i="3"/>
  <c r="J5" i="3"/>
  <c r="K5" i="3"/>
  <c r="L5" i="3"/>
  <c r="D5" i="3"/>
  <c r="D3" i="3"/>
  <c r="E3" i="3" s="1"/>
  <c r="F3" i="3" s="1"/>
  <c r="G3" i="3" s="1"/>
  <c r="H3" i="3" s="1"/>
  <c r="I3" i="3" s="1"/>
  <c r="J3" i="3" s="1"/>
  <c r="K3" i="3" s="1"/>
  <c r="L3" i="3" s="1"/>
  <c r="B2" i="3"/>
  <c r="I35" i="8" l="1"/>
  <c r="E21" i="12" s="1"/>
  <c r="E26" i="12" s="1"/>
  <c r="G8" i="12"/>
  <c r="G12" i="12" s="1"/>
  <c r="H4" i="12"/>
  <c r="N12" i="3"/>
  <c r="O5" i="3"/>
  <c r="O17" i="3"/>
  <c r="N25" i="3"/>
  <c r="O30" i="3"/>
  <c r="N6" i="3"/>
  <c r="N13" i="3"/>
  <c r="N22" i="3"/>
  <c r="O25" i="3"/>
  <c r="N7" i="3"/>
  <c r="N18" i="3"/>
  <c r="O29" i="3"/>
  <c r="O7" i="3"/>
  <c r="N8" i="3"/>
  <c r="N9" i="3"/>
  <c r="N14" i="3"/>
  <c r="N23" i="3"/>
  <c r="O9" i="3"/>
  <c r="N19" i="3"/>
  <c r="N27" i="3"/>
  <c r="O28" i="3"/>
  <c r="O11" i="3"/>
  <c r="N15" i="3"/>
  <c r="N5" i="3"/>
  <c r="O6" i="3"/>
  <c r="O14" i="3"/>
  <c r="O18" i="3"/>
  <c r="C24" i="3"/>
  <c r="O23" i="3"/>
  <c r="O13" i="3"/>
  <c r="O22" i="3"/>
  <c r="O8" i="3"/>
  <c r="O12" i="3"/>
  <c r="N17" i="3"/>
  <c r="H15" i="12" l="1"/>
  <c r="J15" i="12"/>
  <c r="K15" i="12"/>
  <c r="G15" i="12"/>
  <c r="G17" i="12" s="1"/>
  <c r="I15" i="12"/>
  <c r="I4" i="12"/>
  <c r="H8" i="12"/>
  <c r="H12" i="12" s="1"/>
  <c r="O24" i="3"/>
  <c r="N24" i="3"/>
  <c r="H17" i="12" l="1"/>
  <c r="J4" i="12"/>
  <c r="I8" i="12"/>
  <c r="I12" i="12" s="1"/>
  <c r="I17" i="12" s="1"/>
  <c r="D81" i="2"/>
  <c r="E81" i="2"/>
  <c r="F81" i="2"/>
  <c r="G81" i="2"/>
  <c r="H81" i="2"/>
  <c r="I81" i="2"/>
  <c r="J81" i="2"/>
  <c r="K81" i="2"/>
  <c r="L81" i="2"/>
  <c r="C81" i="2"/>
  <c r="D77" i="2"/>
  <c r="E77" i="2"/>
  <c r="F77" i="2"/>
  <c r="G77" i="2"/>
  <c r="H77" i="2"/>
  <c r="I77" i="2"/>
  <c r="J77" i="2"/>
  <c r="K77" i="2"/>
  <c r="L77" i="2"/>
  <c r="D78" i="2"/>
  <c r="E78" i="2"/>
  <c r="F78" i="2"/>
  <c r="G78" i="2"/>
  <c r="H78" i="2"/>
  <c r="I78" i="2"/>
  <c r="J78" i="2"/>
  <c r="K78" i="2"/>
  <c r="L78" i="2"/>
  <c r="D79" i="2"/>
  <c r="E79" i="2"/>
  <c r="F79" i="2"/>
  <c r="G79" i="2"/>
  <c r="H79" i="2"/>
  <c r="I79" i="2"/>
  <c r="J79" i="2"/>
  <c r="K79" i="2"/>
  <c r="L79" i="2"/>
  <c r="C79" i="2"/>
  <c r="C78" i="2"/>
  <c r="C77" i="2"/>
  <c r="D69" i="2"/>
  <c r="D63" i="2" s="1"/>
  <c r="D64" i="2" s="1"/>
  <c r="D71" i="2" s="1"/>
  <c r="L69" i="2"/>
  <c r="L63" i="2" s="1"/>
  <c r="L64" i="2" s="1"/>
  <c r="L71" i="2" s="1"/>
  <c r="D66" i="2"/>
  <c r="E66" i="2"/>
  <c r="E69" i="2" s="1"/>
  <c r="E63" i="2" s="1"/>
  <c r="F66" i="2"/>
  <c r="F69" i="2" s="1"/>
  <c r="F63" i="2" s="1"/>
  <c r="F64" i="2" s="1"/>
  <c r="F71" i="2" s="1"/>
  <c r="G66" i="2"/>
  <c r="G69" i="2" s="1"/>
  <c r="G63" i="2" s="1"/>
  <c r="G64" i="2" s="1"/>
  <c r="G71" i="2" s="1"/>
  <c r="H66" i="2"/>
  <c r="H69" i="2" s="1"/>
  <c r="H63" i="2" s="1"/>
  <c r="H64" i="2" s="1"/>
  <c r="H71" i="2" s="1"/>
  <c r="I66" i="2"/>
  <c r="I69" i="2" s="1"/>
  <c r="I63" i="2" s="1"/>
  <c r="I64" i="2" s="1"/>
  <c r="I71" i="2" s="1"/>
  <c r="J66" i="2"/>
  <c r="J69" i="2" s="1"/>
  <c r="J63" i="2" s="1"/>
  <c r="J64" i="2" s="1"/>
  <c r="J71" i="2" s="1"/>
  <c r="K66" i="2"/>
  <c r="K69" i="2" s="1"/>
  <c r="K63" i="2" s="1"/>
  <c r="K64" i="2" s="1"/>
  <c r="K71" i="2" s="1"/>
  <c r="L66" i="2"/>
  <c r="D67" i="2"/>
  <c r="E67" i="2"/>
  <c r="F67" i="2"/>
  <c r="G67" i="2"/>
  <c r="H67" i="2"/>
  <c r="I67" i="2"/>
  <c r="J67" i="2"/>
  <c r="K67" i="2"/>
  <c r="L67" i="2"/>
  <c r="D68" i="2"/>
  <c r="E68" i="2"/>
  <c r="F68" i="2"/>
  <c r="G68" i="2"/>
  <c r="H68" i="2"/>
  <c r="I68" i="2"/>
  <c r="J68" i="2"/>
  <c r="K68" i="2"/>
  <c r="L68" i="2"/>
  <c r="C68" i="2"/>
  <c r="C67" i="2"/>
  <c r="C66" i="2"/>
  <c r="C69" i="2" s="1"/>
  <c r="C63" i="2" s="1"/>
  <c r="D61" i="2"/>
  <c r="E61" i="2"/>
  <c r="F61" i="2"/>
  <c r="G61" i="2"/>
  <c r="H61" i="2"/>
  <c r="I61" i="2"/>
  <c r="J61" i="2"/>
  <c r="K61" i="2"/>
  <c r="L61" i="2"/>
  <c r="D62" i="2"/>
  <c r="E62" i="2"/>
  <c r="F62" i="2"/>
  <c r="G62" i="2"/>
  <c r="H62" i="2"/>
  <c r="I62" i="2"/>
  <c r="J62" i="2"/>
  <c r="K62" i="2"/>
  <c r="L62" i="2"/>
  <c r="C62" i="2"/>
  <c r="C61" i="2"/>
  <c r="D60" i="2"/>
  <c r="E60" i="2"/>
  <c r="E64" i="2" s="1"/>
  <c r="E71" i="2" s="1"/>
  <c r="F60" i="2"/>
  <c r="G60" i="2"/>
  <c r="H60" i="2"/>
  <c r="I60" i="2"/>
  <c r="J60" i="2"/>
  <c r="K60" i="2"/>
  <c r="L60" i="2"/>
  <c r="C60" i="2"/>
  <c r="D55" i="2"/>
  <c r="E55" i="2"/>
  <c r="F55" i="2"/>
  <c r="G55" i="2"/>
  <c r="H55" i="2"/>
  <c r="I55" i="2"/>
  <c r="J55" i="2"/>
  <c r="K55" i="2"/>
  <c r="L55" i="2"/>
  <c r="D56" i="2"/>
  <c r="E56" i="2"/>
  <c r="F56" i="2"/>
  <c r="G56" i="2"/>
  <c r="H56" i="2"/>
  <c r="I56" i="2"/>
  <c r="J56" i="2"/>
  <c r="K56" i="2"/>
  <c r="L56" i="2"/>
  <c r="D57" i="2"/>
  <c r="E57" i="2"/>
  <c r="F57" i="2"/>
  <c r="G57" i="2"/>
  <c r="H57" i="2"/>
  <c r="I57" i="2"/>
  <c r="J57" i="2"/>
  <c r="K57" i="2"/>
  <c r="L57" i="2"/>
  <c r="C57" i="2"/>
  <c r="C56" i="2"/>
  <c r="C55" i="2"/>
  <c r="D54" i="2"/>
  <c r="D58" i="2" s="1"/>
  <c r="D73" i="2" s="1"/>
  <c r="E54" i="2"/>
  <c r="E58" i="2" s="1"/>
  <c r="E73" i="2" s="1"/>
  <c r="F54" i="2"/>
  <c r="F58" i="2" s="1"/>
  <c r="F73" i="2" s="1"/>
  <c r="G54" i="2"/>
  <c r="H54" i="2"/>
  <c r="H58" i="2" s="1"/>
  <c r="H73" i="2" s="1"/>
  <c r="I54" i="2"/>
  <c r="J54" i="2"/>
  <c r="J58" i="2" s="1"/>
  <c r="J73" i="2" s="1"/>
  <c r="K54" i="2"/>
  <c r="K58" i="2" s="1"/>
  <c r="L54" i="2"/>
  <c r="L58" i="2" s="1"/>
  <c r="L73" i="2" s="1"/>
  <c r="C54" i="2"/>
  <c r="C58" i="2" s="1"/>
  <c r="D47" i="2"/>
  <c r="L47" i="2"/>
  <c r="D42" i="2"/>
  <c r="E42" i="2"/>
  <c r="E47" i="2" s="1"/>
  <c r="F42" i="2"/>
  <c r="F47" i="2" s="1"/>
  <c r="G42" i="2"/>
  <c r="G47" i="2" s="1"/>
  <c r="H42" i="2"/>
  <c r="H47" i="2" s="1"/>
  <c r="I42" i="2"/>
  <c r="I47" i="2" s="1"/>
  <c r="J42" i="2"/>
  <c r="J47" i="2" s="1"/>
  <c r="K42" i="2"/>
  <c r="K47" i="2" s="1"/>
  <c r="L42" i="2"/>
  <c r="C42" i="2"/>
  <c r="C47" i="2" s="1"/>
  <c r="D36" i="2"/>
  <c r="E36" i="2"/>
  <c r="F36" i="2"/>
  <c r="G36" i="2"/>
  <c r="H36" i="2"/>
  <c r="I36" i="2"/>
  <c r="J36" i="2"/>
  <c r="K36" i="2"/>
  <c r="L36" i="2"/>
  <c r="C36" i="2"/>
  <c r="D30" i="2"/>
  <c r="E30" i="2"/>
  <c r="F30" i="2"/>
  <c r="G30" i="2"/>
  <c r="H30" i="2"/>
  <c r="I30" i="2"/>
  <c r="J30" i="2"/>
  <c r="K30" i="2"/>
  <c r="L30" i="2"/>
  <c r="D24" i="2"/>
  <c r="E24" i="2"/>
  <c r="F24" i="2"/>
  <c r="G24" i="2"/>
  <c r="H24" i="2"/>
  <c r="I24" i="2"/>
  <c r="J24" i="2"/>
  <c r="K24" i="2"/>
  <c r="L24" i="2"/>
  <c r="C24" i="2"/>
  <c r="C30" i="2"/>
  <c r="D21" i="2"/>
  <c r="E21" i="2"/>
  <c r="F21" i="2"/>
  <c r="G21" i="2"/>
  <c r="H21" i="2"/>
  <c r="I21" i="2"/>
  <c r="J21" i="2"/>
  <c r="K21" i="2"/>
  <c r="L21" i="2"/>
  <c r="C21" i="2"/>
  <c r="D15" i="2"/>
  <c r="E15" i="2"/>
  <c r="F15" i="2"/>
  <c r="G15" i="2"/>
  <c r="H15" i="2"/>
  <c r="I15" i="2"/>
  <c r="J15" i="2"/>
  <c r="K15" i="2"/>
  <c r="L15" i="2"/>
  <c r="C15" i="2"/>
  <c r="D9" i="2"/>
  <c r="E9" i="2"/>
  <c r="F9" i="2"/>
  <c r="G9" i="2"/>
  <c r="H9" i="2"/>
  <c r="I9" i="2"/>
  <c r="J9" i="2"/>
  <c r="K9" i="2"/>
  <c r="L9" i="2"/>
  <c r="C9" i="2"/>
  <c r="I21" i="3" l="1"/>
  <c r="I41" i="3"/>
  <c r="I58" i="2"/>
  <c r="G21" i="3"/>
  <c r="G41" i="3"/>
  <c r="G58" i="2"/>
  <c r="G73" i="2" s="1"/>
  <c r="K4" i="12"/>
  <c r="K8" i="12" s="1"/>
  <c r="K12" i="12" s="1"/>
  <c r="J8" i="12"/>
  <c r="J12" i="12" s="1"/>
  <c r="J17" i="12" s="1"/>
  <c r="C64" i="2"/>
  <c r="C71" i="2" s="1"/>
  <c r="C73" i="2" s="1"/>
  <c r="K73" i="2"/>
  <c r="I73" i="2"/>
  <c r="O21" i="3" l="1"/>
  <c r="N21" i="3"/>
  <c r="O41" i="3"/>
  <c r="N41" i="3"/>
  <c r="E25" i="12"/>
  <c r="E29" i="12" s="1"/>
  <c r="E35" i="12" s="1"/>
  <c r="K17" i="12"/>
  <c r="E34" i="12" s="1"/>
  <c r="D6" i="2"/>
  <c r="E6" i="2"/>
  <c r="F6" i="2"/>
  <c r="G6" i="2"/>
  <c r="H6" i="2"/>
  <c r="I6" i="2"/>
  <c r="J6" i="2"/>
  <c r="K6" i="2"/>
  <c r="L6" i="2"/>
  <c r="C6" i="2"/>
  <c r="D3" i="2"/>
  <c r="E3" i="2" s="1"/>
  <c r="F3" i="2" s="1"/>
  <c r="G3" i="2" s="1"/>
  <c r="H3" i="2" s="1"/>
  <c r="I3" i="2" s="1"/>
  <c r="J3" i="2" s="1"/>
  <c r="K3" i="2" s="1"/>
  <c r="L3" i="2" s="1"/>
  <c r="B2" i="2"/>
  <c r="E37" i="12" l="1"/>
  <c r="E41" i="12" s="1"/>
  <c r="E45" i="12" s="1"/>
  <c r="G12" i="2"/>
  <c r="G18" i="2" s="1"/>
  <c r="G7" i="2"/>
  <c r="G22" i="2"/>
  <c r="G10" i="2"/>
  <c r="G31" i="2"/>
  <c r="G25" i="2"/>
  <c r="G16" i="2"/>
  <c r="F12" i="2"/>
  <c r="F7" i="2"/>
  <c r="F25" i="2"/>
  <c r="F10" i="2"/>
  <c r="F22" i="2"/>
  <c r="F31" i="2"/>
  <c r="F16" i="2"/>
  <c r="C12" i="2"/>
  <c r="C25" i="2"/>
  <c r="C16" i="2"/>
  <c r="C22" i="2"/>
  <c r="C31" i="2"/>
  <c r="C10" i="2"/>
  <c r="E12" i="2"/>
  <c r="E18" i="2" s="1"/>
  <c r="E7" i="2"/>
  <c r="E22" i="2"/>
  <c r="E25" i="2"/>
  <c r="E16" i="2"/>
  <c r="E31" i="2"/>
  <c r="E10" i="2"/>
  <c r="L12" i="2"/>
  <c r="L22" i="2"/>
  <c r="L7" i="2"/>
  <c r="L10" i="2"/>
  <c r="L25" i="2"/>
  <c r="L31" i="2"/>
  <c r="L16" i="2"/>
  <c r="D12" i="2"/>
  <c r="D22" i="2"/>
  <c r="D7" i="2"/>
  <c r="D16" i="2"/>
  <c r="D25" i="2"/>
  <c r="D10" i="2"/>
  <c r="D31" i="2"/>
  <c r="H12" i="2"/>
  <c r="H7" i="2"/>
  <c r="H10" i="2"/>
  <c r="H31" i="2"/>
  <c r="H25" i="2"/>
  <c r="H16" i="2"/>
  <c r="H22" i="2"/>
  <c r="K12" i="2"/>
  <c r="K18" i="2" s="1"/>
  <c r="K7" i="2"/>
  <c r="K22" i="2"/>
  <c r="K10" i="2"/>
  <c r="K25" i="2"/>
  <c r="K31" i="2"/>
  <c r="K16" i="2"/>
  <c r="J12" i="2"/>
  <c r="J7" i="2"/>
  <c r="J16" i="2"/>
  <c r="J22" i="2"/>
  <c r="J10" i="2"/>
  <c r="J25" i="2"/>
  <c r="J31" i="2"/>
  <c r="I12" i="2"/>
  <c r="I7" i="2"/>
  <c r="I22" i="2"/>
  <c r="I16" i="2"/>
  <c r="I31" i="2"/>
  <c r="I25" i="2"/>
  <c r="I10" i="2"/>
  <c r="I18" i="2"/>
  <c r="I13" i="2"/>
  <c r="F18" i="2"/>
  <c r="F13" i="2"/>
  <c r="H18" i="2"/>
  <c r="H13" i="2"/>
  <c r="C18" i="2"/>
  <c r="C13" i="2"/>
  <c r="G13" i="2"/>
  <c r="L18" i="2"/>
  <c r="L13" i="2"/>
  <c r="D18" i="2"/>
  <c r="D13" i="2"/>
  <c r="J18" i="2"/>
  <c r="J13" i="2"/>
  <c r="E49" i="12" l="1"/>
  <c r="H23" i="12"/>
  <c r="K13" i="2"/>
  <c r="E13" i="2"/>
  <c r="D19" i="2"/>
  <c r="D27" i="2"/>
  <c r="L19" i="2"/>
  <c r="L27" i="2"/>
  <c r="H19" i="2"/>
  <c r="H27" i="2"/>
  <c r="C27" i="2"/>
  <c r="C19" i="2"/>
  <c r="J27" i="2"/>
  <c r="J19" i="2"/>
  <c r="F19" i="2"/>
  <c r="F27" i="2"/>
  <c r="G27" i="2"/>
  <c r="G19" i="2"/>
  <c r="K19" i="2"/>
  <c r="K27" i="2"/>
  <c r="E19" i="2"/>
  <c r="E27" i="2"/>
  <c r="I27" i="2"/>
  <c r="I19" i="2"/>
  <c r="H33" i="2" l="1"/>
  <c r="H28" i="2"/>
  <c r="K28" i="2"/>
  <c r="K33" i="2"/>
  <c r="G33" i="2"/>
  <c r="G28" i="2"/>
  <c r="C28" i="2"/>
  <c r="C33" i="2"/>
  <c r="F33" i="2"/>
  <c r="F28" i="2"/>
  <c r="I33" i="2"/>
  <c r="I28" i="2"/>
  <c r="E28" i="2"/>
  <c r="E33" i="2"/>
  <c r="D33" i="2"/>
  <c r="D28" i="2"/>
  <c r="L33" i="2"/>
  <c r="L28" i="2"/>
  <c r="J28" i="2"/>
  <c r="J33" i="2"/>
  <c r="G39" i="2" l="1"/>
  <c r="G37" i="2"/>
  <c r="G34" i="2"/>
  <c r="D39" i="2"/>
  <c r="D37" i="2"/>
  <c r="D34" i="2"/>
  <c r="K39" i="2"/>
  <c r="K37" i="2"/>
  <c r="K34" i="2"/>
  <c r="E39" i="2"/>
  <c r="E34" i="2"/>
  <c r="E37" i="2"/>
  <c r="J37" i="2"/>
  <c r="J39" i="2"/>
  <c r="J34" i="2"/>
  <c r="I39" i="2"/>
  <c r="I37" i="2"/>
  <c r="I34" i="2"/>
  <c r="C34" i="2"/>
  <c r="C39" i="2"/>
  <c r="C37" i="2"/>
  <c r="L39" i="2"/>
  <c r="L34" i="2"/>
  <c r="L37" i="2"/>
  <c r="F39" i="2"/>
  <c r="F34" i="2"/>
  <c r="F37" i="2"/>
  <c r="H39" i="2"/>
  <c r="H37" i="2"/>
  <c r="H34" i="2"/>
  <c r="I40" i="2" l="1"/>
  <c r="I44" i="2"/>
  <c r="C44" i="2"/>
  <c r="C40" i="2"/>
  <c r="D40" i="2"/>
  <c r="D44" i="2"/>
  <c r="J40" i="2"/>
  <c r="J44" i="2"/>
  <c r="L40" i="2"/>
  <c r="L44" i="2"/>
  <c r="E44" i="2"/>
  <c r="E40" i="2"/>
  <c r="K40" i="2"/>
  <c r="K44" i="2"/>
  <c r="H44" i="2"/>
  <c r="H40" i="2"/>
  <c r="F44" i="2"/>
  <c r="F40" i="2"/>
  <c r="G44" i="2"/>
  <c r="G40" i="2"/>
  <c r="D48" i="2" l="1"/>
  <c r="D50" i="2" s="1"/>
  <c r="D45" i="2"/>
  <c r="K48" i="2"/>
  <c r="K50" i="2" s="1"/>
  <c r="K45" i="2"/>
  <c r="J48" i="2"/>
  <c r="J45" i="2"/>
  <c r="J50" i="2"/>
  <c r="G45" i="2"/>
  <c r="G48" i="2"/>
  <c r="G50" i="2" s="1"/>
  <c r="E48" i="2"/>
  <c r="E50" i="2" s="1"/>
  <c r="E45" i="2"/>
  <c r="C48" i="2"/>
  <c r="C50" i="2" s="1"/>
  <c r="L45" i="2"/>
  <c r="L48" i="2"/>
  <c r="L50" i="2" s="1"/>
  <c r="I45" i="2"/>
  <c r="I48" i="2"/>
  <c r="I50" i="2" s="1"/>
  <c r="H45" i="2"/>
  <c r="H48" i="2"/>
  <c r="H50" i="2" s="1"/>
  <c r="F48" i="2"/>
  <c r="F50" i="2" s="1"/>
  <c r="F45" i="2"/>
</calcChain>
</file>

<file path=xl/sharedStrings.xml><?xml version="1.0" encoding="utf-8"?>
<sst xmlns="http://schemas.openxmlformats.org/spreadsheetml/2006/main" count="621" uniqueCount="444">
  <si>
    <t>COMPANY NAME</t>
  </si>
  <si>
    <t>HINDUSTAN UNILEVER LTD</t>
  </si>
  <si>
    <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</si>
  <si>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</si>
  <si>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</si>
  <si>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</si>
  <si>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</si>
  <si>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</si>
  <si>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</si>
  <si>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</si>
  <si>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</si>
  <si>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</si>
  <si>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</si>
  <si>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</si>
  <si>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</si>
  <si>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</si>
  <si>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</si>
  <si>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</si>
  <si>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</si>
  <si>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</si>
  <si>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</si>
  <si>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</si>
  <si>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</si>
  <si>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</si>
  <si>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</si>
  <si>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</si>
  <si>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</si>
  <si>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</si>
  <si>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</si>
  <si>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</si>
  <si>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</si>
  <si>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</si>
  <si>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</si>
  <si>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</si>
  <si>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</si>
  <si>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</si>
  <si>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</si>
  <si>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</si>
  <si>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</si>
  <si>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</si>
  <si>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</si>
  <si>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</si>
  <si>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</si>
  <si>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</si>
  <si>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</si>
  <si>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</si>
  <si>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</si>
  <si>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</si>
  <si>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</si>
  <si>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</si>
  <si>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</si>
  <si>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</si>
  <si>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</si>
  <si>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</si>
  <si>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</si>
  <si>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</si>
  <si>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Income Statement</t>
  </si>
  <si>
    <t>EBITDA</t>
  </si>
  <si>
    <t>EBIT</t>
  </si>
  <si>
    <t>EBT</t>
  </si>
  <si>
    <t>Selling &amp; Admin Expenses</t>
  </si>
  <si>
    <t>Taxes</t>
  </si>
  <si>
    <t>Net Income</t>
  </si>
  <si>
    <t>Sales Growth</t>
  </si>
  <si>
    <t>Selling &amp; Admin Expenses % of Sales</t>
  </si>
  <si>
    <t>EBITDA % of Sales</t>
  </si>
  <si>
    <t>Depreciation % of Sales</t>
  </si>
  <si>
    <t>Other Income % of Sales</t>
  </si>
  <si>
    <t>EBIT % of Sales</t>
  </si>
  <si>
    <t>Interest % of Sales</t>
  </si>
  <si>
    <t>EBT % of Sales</t>
  </si>
  <si>
    <t>Effective Tax Rate</t>
  </si>
  <si>
    <t>Net Income % of Sales</t>
  </si>
  <si>
    <t>Total Shares Outstanding</t>
  </si>
  <si>
    <t>Earnings per Share</t>
  </si>
  <si>
    <t>EPS Growth %</t>
  </si>
  <si>
    <t>Dividend Per Share</t>
  </si>
  <si>
    <t>Dividend Payout Ratio</t>
  </si>
  <si>
    <t>Retained Earnings</t>
  </si>
  <si>
    <t>Balance Sheet</t>
  </si>
  <si>
    <t>Total Liabilities</t>
  </si>
  <si>
    <t>Total Fixed Assets</t>
  </si>
  <si>
    <t>Total Current Assets</t>
  </si>
  <si>
    <t>Total Assets</t>
  </si>
  <si>
    <t>Check</t>
  </si>
  <si>
    <t>Cash Flow</t>
  </si>
  <si>
    <t>Trendline</t>
  </si>
  <si>
    <t>Mean</t>
  </si>
  <si>
    <t>Median</t>
  </si>
  <si>
    <t>EBITDA Growth</t>
  </si>
  <si>
    <t>EBIT Growth</t>
  </si>
  <si>
    <t>Net Profit Growth</t>
  </si>
  <si>
    <t>Dividend Growth</t>
  </si>
  <si>
    <t>Operating Profit Margin</t>
  </si>
  <si>
    <t>EBITDA Margin</t>
  </si>
  <si>
    <t>EBIT Margin</t>
  </si>
  <si>
    <t>EBT Margin</t>
  </si>
  <si>
    <t>Net Profit Margin</t>
  </si>
  <si>
    <t>Operating expense % of Sales</t>
  </si>
  <si>
    <t>Operating expense</t>
  </si>
  <si>
    <t>Operating Profit % of Sales</t>
  </si>
  <si>
    <t>Operating Expense % Sales</t>
  </si>
  <si>
    <t>Depreciation % Sales</t>
  </si>
  <si>
    <t>Operating Income % Sales</t>
  </si>
  <si>
    <t>Return on Capital Employed</t>
  </si>
  <si>
    <t>Retained Earnings%</t>
  </si>
  <si>
    <t>Return on Equity%</t>
  </si>
  <si>
    <t>Self Sustained Growth Rate</t>
  </si>
  <si>
    <t>Interest Coverage Ratio</t>
  </si>
  <si>
    <t>Debtor Turnover</t>
  </si>
  <si>
    <t>Creditor Turnover</t>
  </si>
  <si>
    <t>Inventory Turnover</t>
  </si>
  <si>
    <t>Fixed Asset Turnover</t>
  </si>
  <si>
    <t>Capital Turnover</t>
  </si>
  <si>
    <t>(In Days)</t>
  </si>
  <si>
    <t>Debtor Days</t>
  </si>
  <si>
    <t>Payable Days</t>
  </si>
  <si>
    <t>Inventory Days</t>
  </si>
  <si>
    <t>Cash Conversion Cycle</t>
  </si>
  <si>
    <t>CFO/Sales</t>
  </si>
  <si>
    <t>CFO/Total Assets</t>
  </si>
  <si>
    <t>CFO/Total Debt</t>
  </si>
  <si>
    <t>Year Weight</t>
  </si>
  <si>
    <t>Year</t>
  </si>
  <si>
    <t xml:space="preserve">Sales </t>
  </si>
  <si>
    <t>Arithmetic Mean</t>
  </si>
  <si>
    <t>Geometric Mean</t>
  </si>
  <si>
    <t>Standard Deviation</t>
  </si>
  <si>
    <t>EPS</t>
  </si>
  <si>
    <t>EPS Growth</t>
  </si>
  <si>
    <t>Particulars</t>
  </si>
  <si>
    <t>Beta Regression for 2 years</t>
  </si>
  <si>
    <t>Hindustan Unilever Ltd</t>
  </si>
  <si>
    <t>Date</t>
  </si>
  <si>
    <t>Closing Price</t>
  </si>
  <si>
    <t>Return</t>
  </si>
  <si>
    <t>Nifty Return</t>
  </si>
  <si>
    <t>Beta Drifting</t>
  </si>
  <si>
    <t>Levered Beta</t>
  </si>
  <si>
    <t>Raw Beta Weight</t>
  </si>
  <si>
    <t>Market Beta</t>
  </si>
  <si>
    <t>Market Beta Weight</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</si>
  <si>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</si>
  <si>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</si>
  <si>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</si>
  <si>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</si>
  <si>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</si>
  <si>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</si>
  <si>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</si>
  <si>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</si>
  <si>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</si>
  <si>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</si>
  <si>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</si>
  <si>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</si>
  <si>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</si>
  <si>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</si>
  <si>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</si>
  <si>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</si>
  <si>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</si>
  <si>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</si>
  <si>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</si>
  <si>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</si>
  <si>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</si>
  <si>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</si>
  <si>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</si>
  <si>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</si>
  <si>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Adjusted Beta</t>
  </si>
  <si>
    <t>Peer Companies Beta Regression</t>
  </si>
  <si>
    <t>Nestle</t>
  </si>
  <si>
    <t>Brittania</t>
  </si>
  <si>
    <t xml:space="preserve">Dabur </t>
  </si>
  <si>
    <t>Reurn</t>
  </si>
  <si>
    <t xml:space="preserve">Godrej </t>
  </si>
  <si>
    <t>Nifty</t>
  </si>
  <si>
    <t>Nestle Beta</t>
  </si>
  <si>
    <t>Brittania Beta</t>
  </si>
  <si>
    <t>Dabur Beta</t>
  </si>
  <si>
    <t>Godrej Beta</t>
  </si>
  <si>
    <t>Weighted Average Cost of Capital</t>
  </si>
  <si>
    <t>Name of Company</t>
  </si>
  <si>
    <t>Country</t>
  </si>
  <si>
    <t>Total Debt</t>
  </si>
  <si>
    <t>Total Equity</t>
  </si>
  <si>
    <t>Tax Rate</t>
  </si>
  <si>
    <t>Dabur</t>
  </si>
  <si>
    <t>Godrej Consumer Prod</t>
  </si>
  <si>
    <t>India</t>
  </si>
  <si>
    <t>Debt/Equity</t>
  </si>
  <si>
    <t>Debt/Capital</t>
  </si>
  <si>
    <t>Average</t>
  </si>
  <si>
    <t>Cost of Debt</t>
  </si>
  <si>
    <t>Pre tax Cost of Debt</t>
  </si>
  <si>
    <t>TTM Interest</t>
  </si>
  <si>
    <t>Pre Tax Cost of Debt</t>
  </si>
  <si>
    <t>Tax rate</t>
  </si>
  <si>
    <t>Post Tax Cost of Debt</t>
  </si>
  <si>
    <t>Capital Structure</t>
  </si>
  <si>
    <t>Market Cap</t>
  </si>
  <si>
    <t>Current</t>
  </si>
  <si>
    <t>Target</t>
  </si>
  <si>
    <t>Total Capital</t>
  </si>
  <si>
    <t>Return on Markets</t>
  </si>
  <si>
    <t>Annual</t>
  </si>
  <si>
    <t>Average Return</t>
  </si>
  <si>
    <t>Dividend Yield</t>
  </si>
  <si>
    <r>
      <t xml:space="preserve">1.39% </t>
    </r>
    <r>
      <rPr>
        <vertAlign val="superscript"/>
        <sz val="11"/>
        <color theme="1"/>
        <rFont val="Calibri"/>
        <family val="2"/>
        <scheme val="minor"/>
      </rPr>
      <t>1</t>
    </r>
  </si>
  <si>
    <t>Total Market Return</t>
  </si>
  <si>
    <t>Cost of Equity</t>
  </si>
  <si>
    <t>Risk Free Rate</t>
  </si>
  <si>
    <t>Equity Risk Premium</t>
  </si>
  <si>
    <t>Comps Median Unlevered Beta</t>
  </si>
  <si>
    <t>Target Debt/Equity</t>
  </si>
  <si>
    <t>Debt</t>
  </si>
  <si>
    <t>Equity</t>
  </si>
  <si>
    <t>Total Cost</t>
  </si>
  <si>
    <t>Total Weight</t>
  </si>
  <si>
    <t>WACC</t>
  </si>
  <si>
    <t>Calculation of ROIC</t>
  </si>
  <si>
    <t>Current Assets</t>
  </si>
  <si>
    <t>Share Capital -</t>
  </si>
  <si>
    <t>Equity Capital</t>
  </si>
  <si>
    <t>Borrowings -</t>
  </si>
  <si>
    <t>Long term Borrowings</t>
  </si>
  <si>
    <t>Short term Borrowings</t>
  </si>
  <si>
    <t>Lease Liabilities</t>
  </si>
  <si>
    <t>Other Liabilities -</t>
  </si>
  <si>
    <t>Non controlling int</t>
  </si>
  <si>
    <t>Trade Payables</t>
  </si>
  <si>
    <t>Advance from Customers</t>
  </si>
  <si>
    <t>Other liability items</t>
  </si>
  <si>
    <t>Fixed Assets -</t>
  </si>
  <si>
    <t>Land</t>
  </si>
  <si>
    <t>Building</t>
  </si>
  <si>
    <t>Plant Machinery</t>
  </si>
  <si>
    <t>Equipments</t>
  </si>
  <si>
    <t>Furniture n fittings</t>
  </si>
  <si>
    <t>Railway sidings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</si>
  <si>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</si>
  <si>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</si>
  <si>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</si>
  <si>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</si>
  <si>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</si>
  <si>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</si>
  <si>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</si>
  <si>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</si>
  <si>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</si>
  <si>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</si>
  <si>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</si>
  <si>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</si>
  <si>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Current Liabilities</t>
  </si>
  <si>
    <t>Total Current Liabilities</t>
  </si>
  <si>
    <t>Net Working Capital</t>
  </si>
  <si>
    <t>Non Current Assets</t>
  </si>
  <si>
    <t>Net Non Current Assets</t>
  </si>
  <si>
    <t>Invested Capital</t>
  </si>
  <si>
    <t>ROIC</t>
  </si>
  <si>
    <t>Calculation of Reinvestment Rate</t>
  </si>
  <si>
    <t>Net Capex</t>
  </si>
  <si>
    <t>Cash from Operating Activity -</t>
  </si>
  <si>
    <t>Profit from operations</t>
  </si>
  <si>
    <t>Payables</t>
  </si>
  <si>
    <t>Loans Advances</t>
  </si>
  <si>
    <t>Deposits</t>
  </si>
  <si>
    <t>Other WC items</t>
  </si>
  <si>
    <t>Working capital changes</t>
  </si>
  <si>
    <t>Direct taxes</t>
  </si>
  <si>
    <t>Other operating items</t>
  </si>
  <si>
    <t>Exceptional CF items</t>
  </si>
  <si>
    <t>Cash from Investing Activity -</t>
  </si>
  <si>
    <t>Fixed assets purchased</t>
  </si>
  <si>
    <t>Fixed assets sold</t>
  </si>
  <si>
    <t>Investments purchased</t>
  </si>
  <si>
    <t>Investments sold</t>
  </si>
  <si>
    <t>Interest received</t>
  </si>
  <si>
    <t>Dividends received</t>
  </si>
  <si>
    <t>Invest in subsidiaries</t>
  </si>
  <si>
    <t>Loans to subsidiaries</t>
  </si>
  <si>
    <t>Investment in group cos</t>
  </si>
  <si>
    <t>Redemp n Canc of Shares</t>
  </si>
  <si>
    <t>Other investing items</t>
  </si>
  <si>
    <t>Cash from Financing Activity -</t>
  </si>
  <si>
    <t>Proceeds from shares</t>
  </si>
  <si>
    <t>Proceeds from borrowings</t>
  </si>
  <si>
    <t>Repayment of borrowings</t>
  </si>
  <si>
    <t>Interest paid fin</t>
  </si>
  <si>
    <t>Dividends paid</t>
  </si>
  <si>
    <t>Financial liabilities</t>
  </si>
  <si>
    <t>Other financing items</t>
  </si>
  <si>
    <t>Change in Working capital</t>
  </si>
  <si>
    <t>Marginal Tax Rate</t>
  </si>
  <si>
    <t>EBIT(1-T)</t>
  </si>
  <si>
    <t>Reinvestment rate</t>
  </si>
  <si>
    <t>Reinvestment amount</t>
  </si>
  <si>
    <t>4 Year Average</t>
  </si>
  <si>
    <t>4 Year Median</t>
  </si>
  <si>
    <t>Calculation of Growth Rate</t>
  </si>
  <si>
    <t>Intrinsic Growth rate</t>
  </si>
  <si>
    <t>Calculation of PV FCFF</t>
  </si>
  <si>
    <t>EBIT (1-T)</t>
  </si>
  <si>
    <t>FCFF</t>
  </si>
  <si>
    <t>Mid Year Convention</t>
  </si>
  <si>
    <t>Discounting Factor</t>
  </si>
  <si>
    <t>PV of FCFF</t>
  </si>
  <si>
    <t>Calculation of Terminal Growth rate</t>
  </si>
  <si>
    <t>FCFF (n+1)</t>
  </si>
  <si>
    <t>Terminal Growth rate</t>
  </si>
  <si>
    <t>Terminal Value</t>
  </si>
  <si>
    <t>Calculation of Equity per share</t>
  </si>
  <si>
    <t>PV of Terminal Value</t>
  </si>
  <si>
    <t>Value of Operating Assets</t>
  </si>
  <si>
    <t>Add: Cash</t>
  </si>
  <si>
    <t>Less: Debt</t>
  </si>
  <si>
    <t xml:space="preserve">Value of Equity </t>
  </si>
  <si>
    <t>No. of shares</t>
  </si>
  <si>
    <t>Equity Value per share</t>
  </si>
  <si>
    <t>Share Price</t>
  </si>
  <si>
    <t>Discount/Premium</t>
  </si>
  <si>
    <t>S.No.</t>
  </si>
  <si>
    <t>Name</t>
  </si>
  <si>
    <t>CMP Rs.</t>
  </si>
  <si>
    <t>No. Eq. Shares Cr.</t>
  </si>
  <si>
    <t xml:space="preserve">Mar Cap Rs.Cr. </t>
  </si>
  <si>
    <t>Debt Rs.Cr.</t>
  </si>
  <si>
    <t>Cash End Rs.Cr.</t>
  </si>
  <si>
    <t>Sales Rs.Cr.</t>
  </si>
  <si>
    <t>NP 12M Rs.Cr.</t>
  </si>
  <si>
    <t>Hind. Unilever</t>
  </si>
  <si>
    <t>Nestle India</t>
  </si>
  <si>
    <t>Britannia Inds.</t>
  </si>
  <si>
    <t>Dabur India</t>
  </si>
  <si>
    <t>Varun Beverages</t>
  </si>
  <si>
    <t>Godrej Consumer</t>
  </si>
  <si>
    <t>Marico</t>
  </si>
  <si>
    <t>P &amp; G Hygiene</t>
  </si>
  <si>
    <t>Colgate-Palmoliv</t>
  </si>
  <si>
    <t>Hatsun Agro</t>
  </si>
  <si>
    <t>Net Debt</t>
  </si>
  <si>
    <t>EV</t>
  </si>
  <si>
    <t>EV/EBITDA</t>
  </si>
  <si>
    <t>Revenue</t>
  </si>
  <si>
    <t>High</t>
  </si>
  <si>
    <t>Low</t>
  </si>
  <si>
    <t>Sensitivity Analysis</t>
  </si>
  <si>
    <t>Football Field Analysis</t>
  </si>
  <si>
    <t>OpenLow</t>
  </si>
  <si>
    <t>OpenHigh</t>
  </si>
  <si>
    <t>DCF Bear</t>
  </si>
  <si>
    <t>DCF Bull</t>
  </si>
  <si>
    <t>DCF Base</t>
  </si>
  <si>
    <t>52W H/L</t>
  </si>
  <si>
    <t xml:space="preserve"> </t>
  </si>
  <si>
    <t>Adj Close</t>
  </si>
  <si>
    <t>Sorted Returns</t>
  </si>
  <si>
    <t>Calculation of Value at Risk - HUL (Historical)</t>
  </si>
  <si>
    <t>Min</t>
  </si>
  <si>
    <t>Max</t>
  </si>
  <si>
    <t>CMP</t>
  </si>
  <si>
    <t>Percentile</t>
  </si>
  <si>
    <t xml:space="preserve">Confidence </t>
  </si>
  <si>
    <t>VAR%</t>
  </si>
  <si>
    <t>Stock Price</t>
  </si>
  <si>
    <t>VAR(INR)</t>
  </si>
  <si>
    <t>Replication</t>
  </si>
  <si>
    <t>Simulated Returns</t>
  </si>
  <si>
    <t>Calculation of Value at Risk - HUL (Monte Carlo Simulation)</t>
  </si>
  <si>
    <t>Return on Equity (ROE)</t>
  </si>
  <si>
    <t>Net Profit</t>
  </si>
  <si>
    <t>Average Shareholder Equity</t>
  </si>
  <si>
    <t>ROE - Dupont Equation</t>
  </si>
  <si>
    <t>Net Profit Margin (A)</t>
  </si>
  <si>
    <t>Average Total Assets</t>
  </si>
  <si>
    <t>Asset Turnover Ratio (B)</t>
  </si>
  <si>
    <t>Equity Multiplier (C)</t>
  </si>
  <si>
    <t>Return on Equity (A*B*C)</t>
  </si>
  <si>
    <t>Return on Assets (ROA)</t>
  </si>
  <si>
    <t>ROA - Dupont Equation</t>
  </si>
  <si>
    <t>Average Total Asset</t>
  </si>
  <si>
    <t>Return on Assets (A*B)</t>
  </si>
  <si>
    <t>Altman's Z-score Calculation</t>
  </si>
  <si>
    <t>Working Capital/Total Assets</t>
  </si>
  <si>
    <t>Working Capital</t>
  </si>
  <si>
    <t>Retained Earnings/Total Assets</t>
  </si>
  <si>
    <t>EBIT/Total Assets</t>
  </si>
  <si>
    <t>Market Cap/Long term Liabilities</t>
  </si>
  <si>
    <t>Long Term Liabilities</t>
  </si>
  <si>
    <t>Sales/Total Assets</t>
  </si>
  <si>
    <t>Total Sales</t>
  </si>
  <si>
    <t>Working Capital/Total Assets(A)</t>
  </si>
  <si>
    <t>Retained Earnings/Total Assets (B)</t>
  </si>
  <si>
    <t>EBIT/Total Assets (C)</t>
  </si>
  <si>
    <t>Market Cap/Long term Liabilities (D)</t>
  </si>
  <si>
    <t>Sales/Total Assets (E)</t>
  </si>
  <si>
    <t>Altman's Z-Score</t>
  </si>
  <si>
    <t>Final Score</t>
  </si>
  <si>
    <t>Financial Stability</t>
  </si>
  <si>
    <t>LTM</t>
  </si>
  <si>
    <t>Average of D/E Ratios for Top 5 FMCG</t>
  </si>
  <si>
    <t>Pre Tax Cost of Debt Calculation</t>
  </si>
  <si>
    <t>D/E Ratio</t>
  </si>
  <si>
    <r>
      <t>Tax Rate</t>
    </r>
    <r>
      <rPr>
        <b/>
        <vertAlign val="superscript"/>
        <sz val="11"/>
        <color theme="1"/>
        <rFont val="Calibri"/>
        <family val="2"/>
        <scheme val="minor"/>
      </rPr>
      <t>1</t>
    </r>
  </si>
  <si>
    <r>
      <t>Levered Beta</t>
    </r>
    <r>
      <rPr>
        <b/>
        <vertAlign val="superscript"/>
        <sz val="11"/>
        <color theme="1"/>
        <rFont val="Calibri"/>
        <family val="2"/>
        <scheme val="minor"/>
      </rPr>
      <t>2</t>
    </r>
  </si>
  <si>
    <r>
      <t>Unlevered Beta</t>
    </r>
    <r>
      <rPr>
        <b/>
        <vertAlign val="superscript"/>
        <sz val="11"/>
        <color theme="1"/>
        <rFont val="Calibri"/>
        <family val="2"/>
        <scheme val="minor"/>
      </rPr>
      <t>3</t>
    </r>
  </si>
  <si>
    <r>
      <t>Levered Beta</t>
    </r>
    <r>
      <rPr>
        <vertAlign val="superscript"/>
        <sz val="11"/>
        <color theme="1"/>
        <rFont val="Calibri"/>
        <family val="2"/>
        <scheme val="minor"/>
      </rPr>
      <t>4</t>
    </r>
  </si>
  <si>
    <t>Notes:</t>
  </si>
  <si>
    <t>1. Tax rate considered as the corporate tax rate for the country</t>
  </si>
  <si>
    <t>2. Levered Beta is based on 2 year weekly data</t>
  </si>
  <si>
    <t>3. Unlevered Beta = Levered Beta/(1 + (1 - tax rate)*Debt/Equity)</t>
  </si>
  <si>
    <t>4. Levered Beta = Unlevered Beta * (1 + (1 - tax rate)*Debt/Equity)</t>
  </si>
  <si>
    <r>
      <t>Expected Growth Rate</t>
    </r>
    <r>
      <rPr>
        <b/>
        <vertAlign val="superscript"/>
        <sz val="11"/>
        <color theme="1"/>
        <rFont val="Calibri"/>
        <family val="2"/>
        <scheme val="minor"/>
      </rPr>
      <t>2</t>
    </r>
  </si>
  <si>
    <r>
      <t>Terminal Growth Rate</t>
    </r>
    <r>
      <rPr>
        <b/>
        <vertAlign val="superscript"/>
        <sz val="11"/>
        <color theme="1"/>
        <rFont val="Calibri"/>
        <family val="2"/>
        <scheme val="minor"/>
      </rPr>
      <t>3</t>
    </r>
  </si>
  <si>
    <r>
      <t>Less: Reinvestment Rate</t>
    </r>
    <r>
      <rPr>
        <vertAlign val="superscript"/>
        <sz val="11"/>
        <color theme="1"/>
        <rFont val="Calibri"/>
        <family val="2"/>
        <scheme val="minor"/>
      </rPr>
      <t>1</t>
    </r>
  </si>
  <si>
    <t xml:space="preserve">Notes: </t>
  </si>
  <si>
    <t>2. Expected Growth rate is the rate for FMCG sector</t>
  </si>
  <si>
    <t>3. Terminal Growth rate is the rate for HUL</t>
  </si>
  <si>
    <t>DuPont Analysis - Return on Equity &amp; Return on Asset</t>
  </si>
  <si>
    <t>Dupont Summary</t>
  </si>
  <si>
    <t>ROE of HUL has been significantly decreased in past 7 years from 67.22% in 2017 to 20.37% in 2023. The major reason for this is the substantial drop in asset turnover ratio and the equity multiplier. On the contrary the company has been able to sustain its Net Profit Margin over the years. ROA also depicts the same story of as Net Profit Margin is maintained, but asset turnover ratio is reduced by more than half.</t>
  </si>
  <si>
    <t>HINDUSTAN UNILEVER LIMITED</t>
  </si>
  <si>
    <t>BSE: 500696|NSE: HINDUNILVR</t>
  </si>
  <si>
    <t>CMP: INR 2499</t>
  </si>
  <si>
    <t>52 WEEK (HIGH: 2770 | LOW: 2393)</t>
  </si>
  <si>
    <t>ABOUT THE COMPANY</t>
  </si>
  <si>
    <t>Hindustan Unilever is in the FMCG business comprising primarily of Home Care, Beauty &amp; Personal Care and Foods &amp; Refreshment segments. The Company has manufacturing facilities across the country and sells primarily in India. The company generates 42% of its revenue from Beauty &amp; Personal Care segment, 29% from Home Care Segment, and 29% from Food Refreshment segment. The company's brands are available across 80 lakh+ stores across India and around 90% of all households in India use 1 or more of company's branded products. India is the primary place of business for the company which accounts for 96% of revenues and the rest 4% revenues are earned from sales outside India. The company is the market leader in many product categories such as skin cleansing, skin care, hair care, fabric wash, household care, tea, health food drinks and ketchup. It is a market leader in ~90% of its businesses</t>
  </si>
  <si>
    <t>KEY POINTS</t>
  </si>
  <si>
    <t>1. Company is almost debt free.</t>
  </si>
  <si>
    <t>2. Company has maintained its Net Profit Margin over the period of past 7 years.</t>
  </si>
  <si>
    <t>3. Company has been maintaing its dividend payout ratio.</t>
  </si>
  <si>
    <t>4. Stock is trading at 3.55 times of its intrinsic value.</t>
  </si>
  <si>
    <t>FINANCIALS</t>
  </si>
  <si>
    <t>CONTENTS</t>
  </si>
  <si>
    <t>1. Historical Statements</t>
  </si>
  <si>
    <t>2. Ratio Analysis</t>
  </si>
  <si>
    <t>3. Forecasting</t>
  </si>
  <si>
    <t>4. Common Size Statements</t>
  </si>
  <si>
    <t>5. Beta Regression</t>
  </si>
  <si>
    <t>6. WACC</t>
  </si>
  <si>
    <t>7. Intrinsic Growth</t>
  </si>
  <si>
    <t>8. DCF</t>
  </si>
  <si>
    <t>9. Value at Risk</t>
  </si>
  <si>
    <t>10. Football Field Analysis</t>
  </si>
  <si>
    <t>11. DuPont Analysis</t>
  </si>
  <si>
    <t>12. Altman's Z Score</t>
  </si>
  <si>
    <t>C</t>
  </si>
  <si>
    <t>1. Median reinvestment rate of 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</si>
</sst>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409]mmm\-yy;@"/>
    <numFmt numFmtId="165" formatCode="&quot;₹&quot;\ #,##0.00"/>
    <numFmt numFmtId="166" formatCode="&quot;₹&quot;\ #,##0.00;&quot;₹&quot;\ \(#,##0.00\);0"/>
    <numFmt numFmtId="167" formatCode="0.00&quot;x&quot;"/>
    <numFmt numFmtId="168" formatCode="0.000"/>
    <numFmt numFmtId="169" formatCode="0&quot;A&quot;"/>
    <numFmt numFmtId="170" formatCode="0&quot;E&quot;"/>
    <numFmt numFmtId="171" formatCode="_ * #,##0_ ;_ * \-#,##0_ ;_ * &quot;-&quot;??_ ;_ @_ "/>
    <numFmt numFmtId="172" formatCode="mmm/yy&quot;A&quot;"/>
    <numFmt numFmtId="173" formatCode="mmm/yy&quot;F&quot;"/>
    <numFmt numFmtId="174" formatCode="0.0"/>
  </numFmts>
  <fonts count="30">
    <font>
      <sz val="11"/>
      <color theme="1"/>
      <name val="Calibri"/>
      <family val="2"/>
      <scheme val="minor"/>
    </font>
    <font>
      <sz val="11"/>
      <color theme="1"/>
      <name val="Calibri"/>
      <family val="2"/>
    </font>
    <font>
      <sz val="11"/>
      <color theme="1"/>
      <name val="Calibri"/>
      <family val="2"/>
      <scheme val="minor"/>
    </font>
    <font>
      <b/>
      <sz val="11"/>
      <color theme="0"/>
      <name val="Calibri"/>
      <family val="2"/>
    </font>
    <font>
      <b/>
      <sz val="11"/>
      <color theme="1"/>
      <name val="Calibri"/>
      <family val="2"/>
    </font>
    <font>
      <sz val="11"/>
      <color theme="0"/>
      <name val="Calibri"/>
      <family val="2"/>
    </font>
    <font>
      <b/>
      <sz val="11"/>
      <color theme="1"/>
      <name val="Calibri"/>
      <family val="2"/>
      <scheme val="minor"/>
    </font>
    <font>
      <b/>
      <sz val="11"/>
      <color theme="0"/>
      <name val="Calibri"/>
      <family val="2"/>
      <scheme val="minor"/>
    </font>
    <font>
      <u/>
      <sz val="11"/>
      <color theme="10"/>
      <name val="Calibri"/>
      <family val="2"/>
    </font>
    <font>
      <sz val="11"/>
      <color theme="0"/>
      <name val="Calibri"/>
      <family val="2"/>
      <scheme val="minor"/>
    </font>
    <font>
      <i/>
      <sz val="11"/>
      <color theme="1"/>
      <name val="Calibri"/>
      <family val="2"/>
      <scheme val="minor"/>
    </font>
    <font>
      <i/>
      <sz val="11"/>
      <color theme="0" tint="-0.34998626667073579"/>
      <name val="Calibri"/>
      <family val="2"/>
      <scheme val="minor"/>
    </font>
    <font>
      <sz val="11"/>
      <color rgb="FF0070C0"/>
      <name val="Calibri"/>
      <family val="2"/>
      <scheme val="minor"/>
    </font>
    <font>
      <b/>
      <sz val="10"/>
      <color theme="1"/>
      <name val="Arial"/>
      <family val="2"/>
    </font>
    <font>
      <sz val="10"/>
      <color theme="1"/>
      <name val="Arial"/>
      <family val="2"/>
    </font>
    <font>
      <vertAlign val="superscript"/>
      <sz val="11"/>
      <color theme="1"/>
      <name val="Calibri"/>
      <family val="2"/>
      <scheme val="minor"/>
    </font>
    <font>
      <b/>
      <sz val="11"/>
      <color rgb="FF0070C0"/>
      <name val="Calibri"/>
      <family val="2"/>
      <scheme val="minor"/>
    </font>
    <font>
      <b/>
      <sz val="11"/>
      <color rgb="FF2596BE"/>
      <name val="Calibri"/>
      <family val="2"/>
      <scheme val="minor"/>
    </font>
    <font>
      <b/>
      <i/>
      <sz val="11"/>
      <color rgb="FF2596BE"/>
      <name val="Calibri"/>
      <family val="2"/>
      <scheme val="minor"/>
    </font>
    <font>
      <b/>
      <vertAlign val="superscript"/>
      <sz val="11"/>
      <color theme="1"/>
      <name val="Calibri"/>
      <family val="2"/>
      <scheme val="minor"/>
    </font>
    <font>
      <sz val="12"/>
      <color theme="1"/>
      <name val="Calibri"/>
      <family val="2"/>
      <scheme val="minor"/>
    </font>
    <font>
      <sz val="30"/>
      <color rgb="FF0070C0"/>
      <name val="Calibri"/>
      <family val="2"/>
      <scheme val="minor"/>
    </font>
    <font>
      <sz val="16"/>
      <color theme="1"/>
      <name val="Calibri"/>
      <family val="2"/>
      <scheme val="minor"/>
    </font>
    <font>
      <b/>
      <sz val="16"/>
      <color theme="1"/>
      <name val="Calibri"/>
      <family val="2"/>
      <scheme val="minor"/>
    </font>
    <font>
      <sz val="14"/>
      <name val="Calibri "/>
    </font>
    <font>
      <b/>
      <sz val="16"/>
      <color rgb="FF002060"/>
      <name val="Calibri"/>
      <family val="2"/>
      <scheme val="minor"/>
    </font>
    <font>
      <b/>
      <sz val="16"/>
      <color rgb="FF002060"/>
      <name val="Calibri "/>
    </font>
    <font>
      <sz val="14"/>
      <color theme="1"/>
      <name val="Calibri "/>
    </font>
    <font>
      <sz val="12"/>
      <name val="Calibri"/>
      <family val="2"/>
      <scheme val="minor"/>
    </font>
    <font>
      <sz val="16"/>
      <color theme="0"/>
      <name val="Calibri"/>
      <family val="2"/>
      <scheme val="minor"/>
    </font>
  </fonts>
  <fills count="12">
    <fill>
      <patternFill patternType="none"/>
    </fill>
    <fill>
      <patternFill patternType="gray125"/>
    </fill>
    <fill>
      <patternFill patternType="solid">
        <fgColor theme="4" tint="0.39997558519241921"/>
        <bgColor indexed="65"/>
      </patternFill>
    </fill>
    <fill>
      <patternFill patternType="solid">
        <fgColor theme="6" tint="0.39997558519241921"/>
        <bgColor indexed="65"/>
      </patternFill>
    </fill>
    <fill>
      <patternFill patternType="solid">
        <fgColor theme="9"/>
      </patternFill>
    </fill>
    <fill>
      <patternFill patternType="solid">
        <fgColor rgb="FF0275D8"/>
        <bgColor indexed="64"/>
      </patternFill>
    </fill>
    <fill>
      <patternFill patternType="solid">
        <fgColor rgb="FF00206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2596BE"/>
        <bgColor indexed="64"/>
      </patternFill>
    </fill>
    <fill>
      <patternFill patternType="solid">
        <fgColor theme="4" tint="0.59999389629810485"/>
        <bgColor indexed="64"/>
      </patternFill>
    </fill>
  </fills>
  <borders count="11">
    <border>
      <left/>
      <right/>
      <top/>
      <bottom/>
      <diagonal/>
    </border>
    <border>
      <left/>
      <right/>
      <top style="dashed">
        <color auto="1"/>
      </top>
      <bottom style="dashed">
        <color auto="1"/>
      </bottom>
      <diagonal/>
    </border>
    <border>
      <left/>
      <right/>
      <top style="dashed">
        <color auto="1"/>
      </top>
      <bottom/>
      <diagonal/>
    </border>
    <border>
      <left/>
      <right/>
      <top/>
      <bottom style="dashed">
        <color auto="1"/>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auto="1"/>
      </top>
      <bottom/>
      <diagonal/>
    </border>
    <border>
      <left/>
      <right/>
      <top/>
      <bottom style="thin">
        <color auto="1"/>
      </bottom>
      <diagonal/>
    </border>
    <border>
      <left/>
      <right/>
      <top style="thin">
        <color indexed="64"/>
      </top>
      <bottom style="dashed">
        <color indexed="64"/>
      </bottom>
      <diagonal/>
    </border>
    <border>
      <left/>
      <right/>
      <top style="thick">
        <color auto="1"/>
      </top>
      <bottom/>
      <diagonal/>
    </border>
  </borders>
  <cellStyleXfs count="11">
    <xf numFmtId="0" fontId="0"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1" fillId="0" borderId="0"/>
    <xf numFmtId="9" fontId="1" fillId="0" borderId="0" applyFont="0" applyFill="0" applyBorder="0" applyAlignment="0" applyProtection="0"/>
    <xf numFmtId="0" fontId="2" fillId="0" borderId="0"/>
  </cellStyleXfs>
  <cellXfs count="153">
    <xf numFmtId="0" fontId="0" fillId="0" borderId="0" xfId="0"/>
    <xf numFmtId="43" fontId="6" fillId="0" borderId="0" xfId="3" applyFont="1" applyBorder="1"/>
    <xf numFmtId="0" fontId="6" fillId="0" borderId="0" xfId="0" applyFont="1"/>
    <xf numFmtId="43" fontId="0" fillId="0" borderId="0" xfId="3" applyFont="1" applyBorder="1"/>
    <xf numFmtId="10" fontId="0" fillId="0" borderId="0" xfId="0" applyNumberFormat="1"/>
    <xf numFmtId="43" fontId="2" fillId="0" borderId="0" xfId="3" applyFont="1" applyBorder="1"/>
    <xf numFmtId="164" fontId="7" fillId="5" borderId="0" xfId="0" applyNumberFormat="1" applyFont="1" applyFill="1" applyAlignment="1">
      <alignment horizontal="center"/>
    </xf>
    <xf numFmtId="10" fontId="6" fillId="0" borderId="0" xfId="0" applyNumberFormat="1" applyFont="1"/>
    <xf numFmtId="164" fontId="7" fillId="5" borderId="0" xfId="3" applyNumberFormat="1" applyFont="1" applyFill="1" applyBorder="1"/>
    <xf numFmtId="0" fontId="0" fillId="0" borderId="0" xfId="0" applyAlignment="1">
      <alignment wrapText="1"/>
    </xf>
    <xf numFmtId="0" fontId="0" fillId="6" borderId="0" xfId="0" applyFill="1"/>
    <xf numFmtId="0" fontId="9" fillId="6" borderId="0" xfId="0" applyFont="1" applyFill="1"/>
    <xf numFmtId="0" fontId="7" fillId="6" borderId="0" xfId="0" applyFont="1" applyFill="1"/>
    <xf numFmtId="17" fontId="7" fillId="6" borderId="0" xfId="0" applyNumberFormat="1" applyFont="1" applyFill="1"/>
    <xf numFmtId="0" fontId="6" fillId="7" borderId="0" xfId="0" applyFont="1" applyFill="1"/>
    <xf numFmtId="0" fontId="7" fillId="7" borderId="0" xfId="0" applyFont="1" applyFill="1"/>
    <xf numFmtId="165" fontId="0" fillId="0" borderId="0" xfId="0" applyNumberFormat="1"/>
    <xf numFmtId="10" fontId="0" fillId="0" borderId="0" xfId="2" applyNumberFormat="1" applyFont="1"/>
    <xf numFmtId="0" fontId="11" fillId="0" borderId="0" xfId="0" applyFont="1"/>
    <xf numFmtId="10" fontId="11" fillId="0" borderId="0" xfId="2" applyNumberFormat="1" applyFont="1"/>
    <xf numFmtId="4" fontId="0" fillId="0" borderId="0" xfId="0" applyNumberFormat="1"/>
    <xf numFmtId="166" fontId="0" fillId="0" borderId="0" xfId="0" applyNumberFormat="1"/>
    <xf numFmtId="0" fontId="6" fillId="0" borderId="1" xfId="0" applyFont="1" applyBorder="1"/>
    <xf numFmtId="166" fontId="6" fillId="0" borderId="1" xfId="0" applyNumberFormat="1" applyFont="1" applyBorder="1"/>
    <xf numFmtId="0" fontId="9" fillId="7" borderId="0" xfId="0" applyFont="1" applyFill="1"/>
    <xf numFmtId="166" fontId="6" fillId="0" borderId="0" xfId="0" applyNumberFormat="1" applyFont="1"/>
    <xf numFmtId="43" fontId="6" fillId="0" borderId="0" xfId="3" applyFont="1" applyFill="1" applyBorder="1"/>
    <xf numFmtId="0" fontId="0" fillId="7" borderId="0" xfId="0" applyFill="1"/>
    <xf numFmtId="17" fontId="0" fillId="0" borderId="0" xfId="0" applyNumberFormat="1"/>
    <xf numFmtId="17" fontId="7" fillId="6" borderId="0" xfId="0" applyNumberFormat="1" applyFont="1" applyFill="1" applyAlignment="1">
      <alignment horizontal="center" vertical="center"/>
    </xf>
    <xf numFmtId="0" fontId="7" fillId="6" borderId="0" xfId="0" applyFont="1" applyFill="1" applyAlignment="1">
      <alignment horizontal="center" vertical="center"/>
    </xf>
    <xf numFmtId="0" fontId="0" fillId="0" borderId="2" xfId="0" applyBorder="1"/>
    <xf numFmtId="10" fontId="0" fillId="0" borderId="2" xfId="2" applyNumberFormat="1" applyFont="1" applyBorder="1"/>
    <xf numFmtId="10" fontId="0" fillId="0" borderId="0" xfId="2" applyNumberFormat="1" applyFont="1" applyBorder="1"/>
    <xf numFmtId="0" fontId="0" fillId="0" borderId="3" xfId="0" applyBorder="1"/>
    <xf numFmtId="10" fontId="0" fillId="0" borderId="3" xfId="2" applyNumberFormat="1" applyFont="1" applyBorder="1"/>
    <xf numFmtId="10" fontId="0" fillId="0" borderId="0" xfId="2" applyNumberFormat="1" applyFont="1" applyFill="1" applyBorder="1"/>
    <xf numFmtId="10" fontId="0" fillId="0" borderId="2" xfId="2" applyNumberFormat="1" applyFont="1" applyFill="1" applyBorder="1"/>
    <xf numFmtId="10" fontId="0" fillId="0" borderId="3" xfId="2" applyNumberFormat="1" applyFont="1" applyFill="1" applyBorder="1"/>
    <xf numFmtId="167" fontId="0" fillId="0" borderId="0" xfId="0" applyNumberFormat="1"/>
    <xf numFmtId="167" fontId="0" fillId="0" borderId="3" xfId="0" applyNumberFormat="1" applyBorder="1"/>
    <xf numFmtId="167" fontId="0" fillId="0" borderId="2" xfId="0" applyNumberFormat="1" applyBorder="1"/>
    <xf numFmtId="168" fontId="0" fillId="0" borderId="0" xfId="0" applyNumberFormat="1"/>
    <xf numFmtId="2" fontId="0" fillId="0" borderId="0" xfId="0" applyNumberFormat="1"/>
    <xf numFmtId="1" fontId="0" fillId="0" borderId="2" xfId="0" applyNumberFormat="1" applyBorder="1"/>
    <xf numFmtId="1" fontId="0" fillId="0" borderId="0" xfId="0" applyNumberFormat="1"/>
    <xf numFmtId="1" fontId="0" fillId="0" borderId="3" xfId="0" applyNumberFormat="1" applyBorder="1"/>
    <xf numFmtId="169" fontId="0" fillId="0" borderId="0" xfId="0" applyNumberFormat="1"/>
    <xf numFmtId="2" fontId="12" fillId="0" borderId="0" xfId="0" applyNumberFormat="1" applyFont="1"/>
    <xf numFmtId="10" fontId="6" fillId="0" borderId="0" xfId="2" applyNumberFormat="1" applyFont="1"/>
    <xf numFmtId="0" fontId="0" fillId="8" borderId="0" xfId="0" applyFill="1"/>
    <xf numFmtId="170" fontId="0" fillId="8" borderId="0" xfId="0" applyNumberFormat="1" applyFill="1"/>
    <xf numFmtId="168" fontId="0" fillId="8" borderId="0" xfId="0" applyNumberFormat="1" applyFill="1"/>
    <xf numFmtId="10" fontId="0" fillId="8" borderId="0" xfId="2" applyNumberFormat="1" applyFont="1" applyFill="1"/>
    <xf numFmtId="2" fontId="0" fillId="8" borderId="0" xfId="0" applyNumberFormat="1" applyFill="1"/>
    <xf numFmtId="43" fontId="13" fillId="0" borderId="0" xfId="3" applyFont="1" applyBorder="1"/>
    <xf numFmtId="43" fontId="14" fillId="0" borderId="0" xfId="3" applyFont="1" applyBorder="1"/>
    <xf numFmtId="43" fontId="13" fillId="0" borderId="0" xfId="3" applyFont="1" applyFill="1" applyBorder="1"/>
    <xf numFmtId="14" fontId="0" fillId="0" borderId="0" xfId="0" applyNumberFormat="1"/>
    <xf numFmtId="0" fontId="0" fillId="9" borderId="0" xfId="0" applyFill="1"/>
    <xf numFmtId="0" fontId="0" fillId="0" borderId="4" xfId="0" applyBorder="1"/>
    <xf numFmtId="0" fontId="10" fillId="0" borderId="6" xfId="0" applyFont="1" applyBorder="1" applyAlignment="1">
      <alignment horizontal="center"/>
    </xf>
    <xf numFmtId="0" fontId="10" fillId="0" borderId="6" xfId="0" applyFont="1" applyBorder="1" applyAlignment="1">
      <alignment horizontal="centerContinuous"/>
    </xf>
    <xf numFmtId="9" fontId="0" fillId="0" borderId="0" xfId="0" applyNumberFormat="1"/>
    <xf numFmtId="0" fontId="12" fillId="0" borderId="0" xfId="0" applyFont="1"/>
    <xf numFmtId="0" fontId="10" fillId="0" borderId="0" xfId="0" applyFont="1" applyAlignment="1">
      <alignment horizontal="centerContinuous"/>
    </xf>
    <xf numFmtId="0" fontId="10" fillId="0" borderId="0" xfId="0" applyFont="1" applyAlignment="1">
      <alignment horizontal="center"/>
    </xf>
    <xf numFmtId="10" fontId="12" fillId="0" borderId="0" xfId="0" applyNumberFormat="1" applyFont="1"/>
    <xf numFmtId="10" fontId="0" fillId="0" borderId="7" xfId="0" applyNumberFormat="1" applyBorder="1"/>
    <xf numFmtId="2" fontId="0" fillId="0" borderId="7" xfId="0" applyNumberFormat="1" applyBorder="1"/>
    <xf numFmtId="0" fontId="0" fillId="0" borderId="8" xfId="0" applyBorder="1"/>
    <xf numFmtId="10" fontId="0" fillId="0" borderId="8" xfId="0" applyNumberFormat="1" applyBorder="1"/>
    <xf numFmtId="2" fontId="0" fillId="0" borderId="8" xfId="0" applyNumberFormat="1" applyBorder="1"/>
    <xf numFmtId="0" fontId="6" fillId="0" borderId="7" xfId="0" applyFont="1" applyBorder="1"/>
    <xf numFmtId="0" fontId="6" fillId="0" borderId="8" xfId="0" applyFont="1" applyBorder="1"/>
    <xf numFmtId="10" fontId="0" fillId="0" borderId="2" xfId="0" applyNumberFormat="1" applyBorder="1"/>
    <xf numFmtId="2" fontId="0" fillId="0" borderId="2" xfId="0" applyNumberFormat="1" applyBorder="1"/>
    <xf numFmtId="9" fontId="0" fillId="0" borderId="2" xfId="0" applyNumberFormat="1" applyBorder="1"/>
    <xf numFmtId="0" fontId="3" fillId="6" borderId="0" xfId="8" applyFont="1" applyFill="1"/>
    <xf numFmtId="0" fontId="5" fillId="6" borderId="0" xfId="8" applyFont="1" applyFill="1"/>
    <xf numFmtId="0" fontId="4" fillId="0" borderId="0" xfId="8" applyFont="1" applyAlignment="1">
      <alignment horizontal="left"/>
    </xf>
    <xf numFmtId="0" fontId="4" fillId="0" borderId="0" xfId="8" applyFont="1" applyAlignment="1">
      <alignment horizontal="right"/>
    </xf>
    <xf numFmtId="10" fontId="0" fillId="0" borderId="0" xfId="0" applyNumberFormat="1" applyAlignment="1">
      <alignment horizontal="right"/>
    </xf>
    <xf numFmtId="0" fontId="1" fillId="0" borderId="0" xfId="8" applyAlignment="1">
      <alignment horizontal="left"/>
    </xf>
    <xf numFmtId="10" fontId="1" fillId="0" borderId="0" xfId="9" applyNumberFormat="1" applyFont="1" applyAlignment="1">
      <alignment horizontal="right"/>
    </xf>
    <xf numFmtId="0" fontId="0" fillId="0" borderId="0" xfId="0" applyAlignment="1">
      <alignment horizontal="right"/>
    </xf>
    <xf numFmtId="0" fontId="0" fillId="0" borderId="5" xfId="0" applyBorder="1"/>
    <xf numFmtId="2" fontId="0" fillId="0" borderId="2" xfId="2" applyNumberFormat="1" applyFont="1" applyBorder="1"/>
    <xf numFmtId="10" fontId="0" fillId="8" borderId="2" xfId="0" applyNumberFormat="1" applyFill="1" applyBorder="1"/>
    <xf numFmtId="10" fontId="0" fillId="8" borderId="0" xfId="0" applyNumberFormat="1" applyFill="1"/>
    <xf numFmtId="10" fontId="0" fillId="8" borderId="2" xfId="2" applyNumberFormat="1" applyFont="1" applyFill="1" applyBorder="1"/>
    <xf numFmtId="0" fontId="6" fillId="0" borderId="2" xfId="0" applyFont="1" applyBorder="1"/>
    <xf numFmtId="10" fontId="6" fillId="0" borderId="2" xfId="0" applyNumberFormat="1" applyFont="1" applyBorder="1"/>
    <xf numFmtId="3" fontId="0" fillId="0" borderId="0" xfId="0" applyNumberFormat="1"/>
    <xf numFmtId="0" fontId="6" fillId="0" borderId="5" xfId="0" applyFont="1" applyBorder="1"/>
    <xf numFmtId="3" fontId="6" fillId="0" borderId="5" xfId="0" applyNumberFormat="1" applyFont="1" applyBorder="1"/>
    <xf numFmtId="43" fontId="0" fillId="0" borderId="0" xfId="1" applyFont="1"/>
    <xf numFmtId="171" fontId="0" fillId="0" borderId="0" xfId="1" applyNumberFormat="1" applyFont="1"/>
    <xf numFmtId="43" fontId="0" fillId="0" borderId="0" xfId="0" applyNumberFormat="1"/>
    <xf numFmtId="9" fontId="6" fillId="0" borderId="5" xfId="2" applyFont="1" applyBorder="1"/>
    <xf numFmtId="172" fontId="7" fillId="6" borderId="0" xfId="0" applyNumberFormat="1" applyFont="1" applyFill="1"/>
    <xf numFmtId="173" fontId="7" fillId="6" borderId="0" xfId="0" applyNumberFormat="1" applyFont="1" applyFill="1"/>
    <xf numFmtId="43" fontId="0" fillId="0" borderId="5" xfId="0" applyNumberFormat="1" applyBorder="1"/>
    <xf numFmtId="43" fontId="6" fillId="0" borderId="0" xfId="0" applyNumberFormat="1" applyFont="1"/>
    <xf numFmtId="2" fontId="6" fillId="0" borderId="5" xfId="0" applyNumberFormat="1" applyFont="1" applyBorder="1"/>
    <xf numFmtId="0" fontId="0" fillId="0" borderId="0" xfId="0" applyAlignment="1">
      <alignment horizontal="center" vertical="center"/>
    </xf>
    <xf numFmtId="0" fontId="0" fillId="0" borderId="1" xfId="0" applyBorder="1"/>
    <xf numFmtId="2" fontId="0" fillId="0" borderId="1" xfId="0" applyNumberFormat="1" applyBorder="1"/>
    <xf numFmtId="10" fontId="0" fillId="0" borderId="1" xfId="2" applyNumberFormat="1" applyFont="1" applyBorder="1"/>
    <xf numFmtId="10" fontId="0" fillId="0" borderId="9" xfId="0" applyNumberFormat="1" applyBorder="1"/>
    <xf numFmtId="10" fontId="0" fillId="0" borderId="9" xfId="2" applyNumberFormat="1" applyFont="1" applyBorder="1"/>
    <xf numFmtId="2" fontId="0" fillId="0" borderId="9" xfId="0" applyNumberFormat="1" applyBorder="1"/>
    <xf numFmtId="10" fontId="0" fillId="0" borderId="1" xfId="0" applyNumberFormat="1" applyBorder="1"/>
    <xf numFmtId="9" fontId="0" fillId="0" borderId="1" xfId="0" applyNumberFormat="1" applyBorder="1"/>
    <xf numFmtId="10" fontId="16" fillId="0" borderId="0" xfId="0" applyNumberFormat="1" applyFont="1"/>
    <xf numFmtId="17" fontId="6" fillId="0" borderId="0" xfId="0" applyNumberFormat="1" applyFont="1"/>
    <xf numFmtId="174" fontId="0" fillId="0" borderId="0" xfId="0" applyNumberFormat="1"/>
    <xf numFmtId="0" fontId="6" fillId="11" borderId="0" xfId="0" applyFont="1" applyFill="1"/>
    <xf numFmtId="10" fontId="6" fillId="11" borderId="0" xfId="2" applyNumberFormat="1" applyFont="1" applyFill="1"/>
    <xf numFmtId="167" fontId="6" fillId="11" borderId="0" xfId="0" applyNumberFormat="1" applyFont="1" applyFill="1"/>
    <xf numFmtId="10" fontId="6" fillId="0" borderId="0" xfId="2" applyNumberFormat="1" applyFont="1" applyFill="1"/>
    <xf numFmtId="167" fontId="6" fillId="0" borderId="0" xfId="0" applyNumberFormat="1" applyFont="1"/>
    <xf numFmtId="2" fontId="6" fillId="11" borderId="0" xfId="2" applyNumberFormat="1" applyFont="1" applyFill="1"/>
    <xf numFmtId="174" fontId="18" fillId="0" borderId="0" xfId="0" applyNumberFormat="1" applyFont="1" applyAlignment="1">
      <alignment horizontal="right"/>
    </xf>
    <xf numFmtId="0" fontId="17" fillId="0" borderId="0" xfId="0" applyFont="1" applyAlignment="1">
      <alignment horizontal="center" vertical="center"/>
    </xf>
    <xf numFmtId="17" fontId="7" fillId="6" borderId="0" xfId="0" applyNumberFormat="1" applyFont="1" applyFill="1" applyAlignment="1">
      <alignment horizontal="right"/>
    </xf>
    <xf numFmtId="0" fontId="6" fillId="0" borderId="0" xfId="0" applyFont="1" applyAlignment="1">
      <alignment horizontal="center" vertical="center"/>
    </xf>
    <xf numFmtId="0" fontId="10" fillId="0" borderId="0" xfId="0" applyFont="1"/>
    <xf numFmtId="0" fontId="22" fillId="0" borderId="0" xfId="0" applyFont="1" applyAlignment="1">
      <alignment horizontal="left" vertical="top"/>
    </xf>
    <xf numFmtId="0" fontId="23" fillId="0" borderId="0" xfId="0" applyFont="1"/>
    <xf numFmtId="0" fontId="22" fillId="0" borderId="0" xfId="0" applyFont="1"/>
    <xf numFmtId="0" fontId="0" fillId="0" borderId="10" xfId="0" applyBorder="1"/>
    <xf numFmtId="0" fontId="24" fillId="0" borderId="0" xfId="0" applyFont="1" applyAlignment="1">
      <alignment vertical="top" wrapText="1"/>
    </xf>
    <xf numFmtId="0" fontId="24" fillId="0" borderId="10" xfId="0" applyFont="1" applyBorder="1" applyAlignment="1">
      <alignment vertical="top" wrapText="1"/>
    </xf>
    <xf numFmtId="0" fontId="23" fillId="0" borderId="10" xfId="0" applyFont="1" applyBorder="1"/>
    <xf numFmtId="0" fontId="28" fillId="0" borderId="0" xfId="0" applyFont="1"/>
    <xf numFmtId="0" fontId="20" fillId="0" borderId="0" xfId="0" applyFont="1"/>
    <xf numFmtId="0" fontId="21" fillId="0" borderId="0" xfId="0" applyFont="1" applyAlignment="1">
      <alignment horizontal="left" vertical="top"/>
    </xf>
    <xf numFmtId="0" fontId="24" fillId="0" borderId="0" xfId="0" applyFont="1" applyAlignment="1">
      <alignment horizontal="left" vertical="top" wrapText="1"/>
    </xf>
    <xf numFmtId="0" fontId="27" fillId="0" borderId="0" xfId="0" applyFont="1" applyAlignment="1">
      <alignment horizontal="left" vertical="top"/>
    </xf>
    <xf numFmtId="0" fontId="26" fillId="0" borderId="10" xfId="0" applyFont="1" applyBorder="1" applyAlignment="1">
      <alignment horizontal="left" vertical="top" wrapText="1"/>
    </xf>
    <xf numFmtId="0" fontId="25" fillId="0" borderId="10" xfId="0" applyFont="1" applyBorder="1" applyAlignment="1">
      <alignment horizontal="left" vertical="top"/>
    </xf>
    <xf numFmtId="0" fontId="29" fillId="6" borderId="0" xfId="0" applyFont="1" applyFill="1" applyAlignment="1">
      <alignment horizontal="left" vertical="top"/>
    </xf>
    <xf numFmtId="0" fontId="7" fillId="6" borderId="0" xfId="0" applyFont="1" applyFill="1" applyAlignment="1">
      <alignment horizontal="center"/>
    </xf>
    <xf numFmtId="0" fontId="9" fillId="6" borderId="0" xfId="0" applyFont="1" applyFill="1" applyAlignment="1">
      <alignment horizontal="center"/>
    </xf>
    <xf numFmtId="0" fontId="6" fillId="0" borderId="0" xfId="0" applyFont="1" applyAlignment="1">
      <alignment horizontal="center"/>
    </xf>
    <xf numFmtId="0" fontId="7" fillId="10" borderId="0" xfId="0" applyFont="1" applyFill="1" applyAlignment="1">
      <alignment horizontal="center"/>
    </xf>
    <xf numFmtId="0" fontId="6" fillId="6" borderId="0" xfId="0" applyFont="1" applyFill="1" applyAlignment="1">
      <alignment horizontal="center"/>
    </xf>
    <xf numFmtId="0" fontId="0" fillId="0" borderId="0" xfId="0" applyAlignment="1">
      <alignment horizontal="left" vertical="top" wrapText="1"/>
    </xf>
    <xf numFmtId="0" fontId="7" fillId="6" borderId="0" xfId="0" applyFont="1" applyFill="1" applyAlignment="1">
      <alignment horizontal="center" vertical="center"/>
    </xf>
    <xf numFmtId="43" fontId="8" fillId="0" borderId="0" xfId="4" applyNumberFormat="1" applyBorder="1" applyAlignment="1" applyProtection="1">
      <alignment horizontal="center"/>
    </xf>
    <xf numFmtId="43" fontId="7" fillId="4" borderId="0" xfId="7" applyNumberFormat="1" applyFont="1" applyBorder="1" applyAlignment="1">
      <alignment horizontal="center"/>
    </xf>
    <xf numFmtId="0" fontId="6" fillId="0" borderId="0" xfId="0" applyFont="1" applyAlignment="1">
      <alignment horizontal="center" vertical="center"/>
    </xf>
  </cellXfs>
  <cellStyles count="11">
    <cellStyle name="60% - Accent1 2" xfId="5" xr:uid="{8A3FE9B0-8968-49A0-B6B3-463351E2BD60}"/>
    <cellStyle name="60% - Accent3 2" xfId="6" xr:uid="{2C19CEF6-4FCC-4800-9626-490F10903141}"/>
    <cellStyle name="Accent6 2" xfId="7" xr:uid="{5C894364-601D-4899-A4A4-4CED8C2F2A89}"/>
    <cellStyle name="Comma" xfId="1" builtinId="3"/>
    <cellStyle name="Comma 2" xfId="3" xr:uid="{3B5F3C7A-6AA3-4A52-8811-DBCB949A7895}"/>
    <cellStyle name="Hyperlink" xfId="4" builtinId="8"/>
    <cellStyle name="Normal" xfId="0" builtinId="0"/>
    <cellStyle name="Normal 3" xfId="10" xr:uid="{A780F4B7-FF6E-4B47-861C-9FBBD251AA5C}"/>
    <cellStyle name="Normal 4" xfId="8" xr:uid="{E2C4E507-5A03-4189-BBA7-FDF427600722}"/>
    <cellStyle name="Percent" xfId="2" builtinId="5"/>
    <cellStyle name="Percent 2" xfId="9" xr:uid="{53BA0CA9-9724-44FE-ADD3-BF3859E53211}"/>
  </cellStyles>
  <dxfs count="0"/>
  <tableStyles count="0" defaultTableStyle="TableStyleMedium2" defaultPivotStyle="PivotStyleLight16"/>
  <colors>
    <mruColors>
      <color rgb="FF2596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Revenue</c:v>
          </c:tx>
          <c:spPr>
            <a:ln w="22225" cap="rnd" cmpd="sng" algn="ctr">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Statement'!$C$6:$L$6</c:f>
              <c:numCache>
                <c:formatCode>"₹"\ #,##0.00;"₹"\ \(#,##0.00\);0</c:formatCode>
                <c:ptCount val="10"/>
                <c:pt idx="0">
                  <c:v>29233.74</c:v>
                </c:pt>
                <c:pt idx="1">
                  <c:v>31972.19</c:v>
                </c:pt>
                <c:pt idx="2">
                  <c:v>32186</c:v>
                </c:pt>
                <c:pt idx="3">
                  <c:v>33162</c:v>
                </c:pt>
                <c:pt idx="4">
                  <c:v>35545</c:v>
                </c:pt>
                <c:pt idx="5">
                  <c:v>39310</c:v>
                </c:pt>
                <c:pt idx="6">
                  <c:v>39783</c:v>
                </c:pt>
                <c:pt idx="7">
                  <c:v>47028</c:v>
                </c:pt>
                <c:pt idx="8">
                  <c:v>52446</c:v>
                </c:pt>
                <c:pt idx="9">
                  <c:v>60580</c:v>
                </c:pt>
              </c:numCache>
            </c:numRef>
          </c:val>
          <c:smooth val="0"/>
          <c:extLst>
            <c:ext xmlns:c16="http://schemas.microsoft.com/office/drawing/2014/chart" uri="{C3380CC4-5D6E-409C-BE32-E72D297353CC}">
              <c16:uniqueId val="{00000000-BE92-4094-B8EF-2ABE570F9C2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348813536"/>
        <c:axId val="128173376"/>
      </c:lineChart>
      <c:dateAx>
        <c:axId val="348813536"/>
        <c:scaling>
          <c:orientation val="minMax"/>
        </c:scaling>
        <c:delete val="0"/>
        <c:axPos val="b"/>
        <c:numFmt formatCode="mmm\-yy"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8173376"/>
        <c:crosses val="autoZero"/>
        <c:auto val="1"/>
        <c:lblOffset val="100"/>
        <c:baseTimeUnit val="years"/>
      </c:dateAx>
      <c:valAx>
        <c:axId val="128173376"/>
        <c:scaling>
          <c:orientation val="minMax"/>
        </c:scaling>
        <c:delete val="0"/>
        <c:axPos val="l"/>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4881353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EBITDA</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Statement'!$C$18:$L$18</c:f>
              <c:numCache>
                <c:formatCode>"₹"\ #,##0.00;"₹"\ \(#,##0.00\);0</c:formatCode>
                <c:ptCount val="10"/>
                <c:pt idx="0">
                  <c:v>4759.010000000002</c:v>
                </c:pt>
                <c:pt idx="1">
                  <c:v>5412.42</c:v>
                </c:pt>
                <c:pt idx="2">
                  <c:v>5910</c:v>
                </c:pt>
                <c:pt idx="3">
                  <c:v>6328</c:v>
                </c:pt>
                <c:pt idx="4">
                  <c:v>7499</c:v>
                </c:pt>
                <c:pt idx="5">
                  <c:v>8880</c:v>
                </c:pt>
                <c:pt idx="6">
                  <c:v>9853</c:v>
                </c:pt>
                <c:pt idx="7">
                  <c:v>11626</c:v>
                </c:pt>
                <c:pt idx="8">
                  <c:v>12857</c:v>
                </c:pt>
                <c:pt idx="9">
                  <c:v>14148</c:v>
                </c:pt>
              </c:numCache>
            </c:numRef>
          </c:val>
          <c:smooth val="0"/>
          <c:extLst>
            <c:ext xmlns:c16="http://schemas.microsoft.com/office/drawing/2014/chart" uri="{C3380CC4-5D6E-409C-BE32-E72D297353CC}">
              <c16:uniqueId val="{00000000-CFAC-46A8-B1F7-7A98871BD242}"/>
            </c:ext>
          </c:extLst>
        </c:ser>
        <c:dLbls>
          <c:showLegendKey val="0"/>
          <c:showVal val="0"/>
          <c:showCatName val="0"/>
          <c:showSerName val="0"/>
          <c:showPercent val="0"/>
          <c:showBubbleSize val="0"/>
        </c:dLbls>
        <c:smooth val="0"/>
        <c:axId val="134106000"/>
        <c:axId val="138098160"/>
      </c:lineChart>
      <c:dateAx>
        <c:axId val="13410600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98160"/>
        <c:crosses val="autoZero"/>
        <c:auto val="1"/>
        <c:lblOffset val="100"/>
        <c:baseTimeUnit val="years"/>
      </c:dateAx>
      <c:valAx>
        <c:axId val="13809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0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Statement'!$C$39:$L$39</c:f>
              <c:numCache>
                <c:formatCode>"₹"\ #,##0.00;"₹"\ \(#,##0.00\);0</c:formatCode>
                <c:ptCount val="10"/>
                <c:pt idx="0">
                  <c:v>3955.7400000000021</c:v>
                </c:pt>
                <c:pt idx="1">
                  <c:v>4375.51</c:v>
                </c:pt>
                <c:pt idx="2">
                  <c:v>4151</c:v>
                </c:pt>
                <c:pt idx="3">
                  <c:v>4490</c:v>
                </c:pt>
                <c:pt idx="4">
                  <c:v>5227</c:v>
                </c:pt>
                <c:pt idx="5">
                  <c:v>6060</c:v>
                </c:pt>
                <c:pt idx="6">
                  <c:v>6756</c:v>
                </c:pt>
                <c:pt idx="7">
                  <c:v>7999</c:v>
                </c:pt>
                <c:pt idx="8">
                  <c:v>8892</c:v>
                </c:pt>
                <c:pt idx="9">
                  <c:v>10143</c:v>
                </c:pt>
              </c:numCache>
            </c:numRef>
          </c:val>
          <c:smooth val="0"/>
          <c:extLst>
            <c:ext xmlns:c16="http://schemas.microsoft.com/office/drawing/2014/chart" uri="{C3380CC4-5D6E-409C-BE32-E72D297353CC}">
              <c16:uniqueId val="{00000000-8F26-4386-8631-B064CDF26060}"/>
            </c:ext>
          </c:extLst>
        </c:ser>
        <c:dLbls>
          <c:showLegendKey val="0"/>
          <c:showVal val="0"/>
          <c:showCatName val="0"/>
          <c:showSerName val="0"/>
          <c:showPercent val="0"/>
          <c:showBubbleSize val="0"/>
        </c:dLbls>
        <c:smooth val="0"/>
        <c:axId val="192161952"/>
        <c:axId val="1624676112"/>
      </c:lineChart>
      <c:dateAx>
        <c:axId val="19216195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676112"/>
        <c:crosses val="autoZero"/>
        <c:auto val="1"/>
        <c:lblOffset val="100"/>
        <c:baseTimeUnit val="years"/>
      </c:dateAx>
      <c:valAx>
        <c:axId val="1624676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quot;₹&quot;\ \(#,##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6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Return on Equity</c:v>
          </c:tx>
          <c:spPr>
            <a:ln w="28575" cap="rnd">
              <a:solidFill>
                <a:schemeClr val="accent1"/>
              </a:solidFill>
              <a:round/>
            </a:ln>
            <a:effectLst/>
          </c:spPr>
          <c:marker>
            <c:symbol val="none"/>
          </c:marker>
          <c:cat>
            <c:numRef>
              <c:f>'DuPont Analysis'!$C$5:$I$5</c:f>
              <c:numCache>
                <c:formatCode>mmm\-yy</c:formatCode>
                <c:ptCount val="7"/>
                <c:pt idx="0">
                  <c:v>42807</c:v>
                </c:pt>
                <c:pt idx="1">
                  <c:v>43172</c:v>
                </c:pt>
                <c:pt idx="2">
                  <c:v>43537</c:v>
                </c:pt>
                <c:pt idx="3">
                  <c:v>43902</c:v>
                </c:pt>
                <c:pt idx="4">
                  <c:v>44267</c:v>
                </c:pt>
                <c:pt idx="5">
                  <c:v>44632</c:v>
                </c:pt>
                <c:pt idx="6">
                  <c:v>44997</c:v>
                </c:pt>
              </c:numCache>
            </c:numRef>
          </c:cat>
          <c:val>
            <c:numRef>
              <c:f>'DuPont Analysis'!$C$8:$I$8</c:f>
              <c:numCache>
                <c:formatCode>0.00%</c:formatCode>
                <c:ptCount val="7"/>
                <c:pt idx="0">
                  <c:v>0.6722234737553503</c:v>
                </c:pt>
                <c:pt idx="1">
                  <c:v>0.74352941176470588</c:v>
                </c:pt>
                <c:pt idx="2">
                  <c:v>0.79931344071824662</c:v>
                </c:pt>
                <c:pt idx="3">
                  <c:v>0.83846918489065603</c:v>
                </c:pt>
                <c:pt idx="4">
                  <c:v>0.28603116111836574</c:v>
                </c:pt>
                <c:pt idx="5">
                  <c:v>0.18357368067400631</c:v>
                </c:pt>
                <c:pt idx="6">
                  <c:v>0.20368935360834078</c:v>
                </c:pt>
              </c:numCache>
            </c:numRef>
          </c:val>
          <c:smooth val="0"/>
          <c:extLst>
            <c:ext xmlns:c16="http://schemas.microsoft.com/office/drawing/2014/chart" uri="{C3380CC4-5D6E-409C-BE32-E72D297353CC}">
              <c16:uniqueId val="{00000000-3E94-425B-8838-B0CAD0461B43}"/>
            </c:ext>
          </c:extLst>
        </c:ser>
        <c:dLbls>
          <c:showLegendKey val="0"/>
          <c:showVal val="0"/>
          <c:showCatName val="0"/>
          <c:showSerName val="0"/>
          <c:showPercent val="0"/>
          <c:showBubbleSize val="0"/>
        </c:dLbls>
        <c:smooth val="0"/>
        <c:axId val="236714432"/>
        <c:axId val="346820400"/>
      </c:lineChart>
      <c:dateAx>
        <c:axId val="23671443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20400"/>
        <c:crosses val="autoZero"/>
        <c:auto val="1"/>
        <c:lblOffset val="100"/>
        <c:baseTimeUnit val="years"/>
      </c:dateAx>
      <c:valAx>
        <c:axId val="346820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671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Return on Assets</c:v>
          </c:tx>
          <c:spPr>
            <a:ln w="28575" cap="rnd">
              <a:solidFill>
                <a:schemeClr val="accent1"/>
              </a:solidFill>
              <a:round/>
            </a:ln>
            <a:effectLst/>
          </c:spPr>
          <c:marker>
            <c:symbol val="none"/>
          </c:marker>
          <c:cat>
            <c:numRef>
              <c:f>'DuPont Analysis'!$C$27:$I$27</c:f>
              <c:numCache>
                <c:formatCode>mmm\-yy</c:formatCode>
                <c:ptCount val="7"/>
                <c:pt idx="0">
                  <c:v>42807</c:v>
                </c:pt>
                <c:pt idx="1">
                  <c:v>43172</c:v>
                </c:pt>
                <c:pt idx="2">
                  <c:v>43537</c:v>
                </c:pt>
                <c:pt idx="3">
                  <c:v>43902</c:v>
                </c:pt>
                <c:pt idx="4">
                  <c:v>44267</c:v>
                </c:pt>
                <c:pt idx="5">
                  <c:v>44632</c:v>
                </c:pt>
                <c:pt idx="6">
                  <c:v>44997</c:v>
                </c:pt>
              </c:numCache>
            </c:numRef>
          </c:cat>
          <c:val>
            <c:numRef>
              <c:f>'DuPont Analysis'!$C$30:$I$30</c:f>
              <c:numCache>
                <c:formatCode>0.00%</c:formatCode>
                <c:ptCount val="7"/>
                <c:pt idx="0">
                  <c:v>0.29351782025640183</c:v>
                </c:pt>
                <c:pt idx="1">
                  <c:v>0.31065300285986652</c:v>
                </c:pt>
                <c:pt idx="2">
                  <c:v>0.33180784302978816</c:v>
                </c:pt>
                <c:pt idx="3">
                  <c:v>0.34799649321850346</c:v>
                </c:pt>
                <c:pt idx="4">
                  <c:v>0.17987918058789781</c:v>
                </c:pt>
                <c:pt idx="5">
                  <c:v>0.12752969564655359</c:v>
                </c:pt>
                <c:pt idx="6">
                  <c:v>0.14095394622300531</c:v>
                </c:pt>
              </c:numCache>
            </c:numRef>
          </c:val>
          <c:smooth val="0"/>
          <c:extLst>
            <c:ext xmlns:c16="http://schemas.microsoft.com/office/drawing/2014/chart" uri="{C3380CC4-5D6E-409C-BE32-E72D297353CC}">
              <c16:uniqueId val="{00000000-EABF-44AA-B7B4-694EB4AB9F74}"/>
            </c:ext>
          </c:extLst>
        </c:ser>
        <c:dLbls>
          <c:showLegendKey val="0"/>
          <c:showVal val="0"/>
          <c:showCatName val="0"/>
          <c:showSerName val="0"/>
          <c:showPercent val="0"/>
          <c:showBubbleSize val="0"/>
        </c:dLbls>
        <c:smooth val="0"/>
        <c:axId val="1651593936"/>
        <c:axId val="237765808"/>
      </c:lineChart>
      <c:dateAx>
        <c:axId val="165159393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765808"/>
        <c:crosses val="autoZero"/>
        <c:auto val="1"/>
        <c:lblOffset val="100"/>
        <c:baseTimeUnit val="years"/>
      </c:dateAx>
      <c:valAx>
        <c:axId val="237765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59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Earnings per Share</c:v>
          </c:tx>
          <c:spPr>
            <a:ln w="28575" cap="rnd">
              <a:solidFill>
                <a:schemeClr val="accent1"/>
              </a:solidFill>
              <a:round/>
            </a:ln>
            <a:effectLst/>
          </c:spPr>
          <c:marker>
            <c:symbol val="none"/>
          </c:marker>
          <c:cat>
            <c:numRef>
              <c:f>'Historical Statement'!$C$3:$L$3</c:f>
              <c:numCache>
                <c:formatCode>mmm\-yy</c:formatCode>
                <c:ptCount val="10"/>
                <c:pt idx="0">
                  <c:v>41712</c:v>
                </c:pt>
                <c:pt idx="1">
                  <c:v>42077</c:v>
                </c:pt>
                <c:pt idx="2">
                  <c:v>42442</c:v>
                </c:pt>
                <c:pt idx="3">
                  <c:v>42807</c:v>
                </c:pt>
                <c:pt idx="4">
                  <c:v>43172</c:v>
                </c:pt>
                <c:pt idx="5">
                  <c:v>43537</c:v>
                </c:pt>
                <c:pt idx="6">
                  <c:v>43902</c:v>
                </c:pt>
                <c:pt idx="7">
                  <c:v>44267</c:v>
                </c:pt>
                <c:pt idx="8">
                  <c:v>44632</c:v>
                </c:pt>
                <c:pt idx="9">
                  <c:v>44997</c:v>
                </c:pt>
              </c:numCache>
            </c:numRef>
          </c:cat>
          <c:val>
            <c:numRef>
              <c:f>'Historical Statement'!$C$44:$L$44</c:f>
              <c:numCache>
                <c:formatCode>"₹"\ #,##0.00</c:formatCode>
                <c:ptCount val="10"/>
                <c:pt idx="0">
                  <c:v>18.290747676515476</c:v>
                </c:pt>
                <c:pt idx="1">
                  <c:v>20.224220013866422</c:v>
                </c:pt>
                <c:pt idx="2">
                  <c:v>19.182956698553539</c:v>
                </c:pt>
                <c:pt idx="3">
                  <c:v>20.745737651896686</c:v>
                </c:pt>
                <c:pt idx="4">
                  <c:v>24.148764148764151</c:v>
                </c:pt>
                <c:pt idx="5">
                  <c:v>27.994641289786113</c:v>
                </c:pt>
                <c:pt idx="6">
                  <c:v>31.208425720620845</c:v>
                </c:pt>
                <c:pt idx="7">
                  <c:v>34.04409261150834</c:v>
                </c:pt>
                <c:pt idx="8">
                  <c:v>37.844739530132784</c:v>
                </c:pt>
                <c:pt idx="9">
                  <c:v>43.169050051072524</c:v>
                </c:pt>
              </c:numCache>
            </c:numRef>
          </c:val>
          <c:smooth val="0"/>
          <c:extLst>
            <c:ext xmlns:c16="http://schemas.microsoft.com/office/drawing/2014/chart" uri="{C3380CC4-5D6E-409C-BE32-E72D297353CC}">
              <c16:uniqueId val="{00000000-E0EB-485F-B6FC-E4D56CC15B50}"/>
            </c:ext>
          </c:extLst>
        </c:ser>
        <c:dLbls>
          <c:showLegendKey val="0"/>
          <c:showVal val="0"/>
          <c:showCatName val="0"/>
          <c:showSerName val="0"/>
          <c:showPercent val="0"/>
          <c:showBubbleSize val="0"/>
        </c:dLbls>
        <c:smooth val="0"/>
        <c:axId val="341239408"/>
        <c:axId val="220479824"/>
      </c:lineChart>
      <c:dateAx>
        <c:axId val="34123940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479824"/>
        <c:crosses val="autoZero"/>
        <c:auto val="1"/>
        <c:lblOffset val="100"/>
        <c:baseTimeUnit val="years"/>
      </c:dateAx>
      <c:valAx>
        <c:axId val="2204798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239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Forecast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Forecasting!$D$3</c:f>
              <c:strCache>
                <c:ptCount val="1"/>
                <c:pt idx="0">
                  <c:v>Sales </c:v>
                </c:pt>
              </c:strCache>
            </c:strRef>
          </c:tx>
          <c:spPr>
            <a:ln w="28575" cap="rnd">
              <a:solidFill>
                <a:schemeClr val="accent1"/>
              </a:solidFill>
              <a:round/>
            </a:ln>
            <a:effectLst/>
          </c:spPr>
          <c:marker>
            <c:symbol val="none"/>
          </c:marker>
          <c:cat>
            <c:numRef>
              <c:f>Forecasting!$C$4:$C$18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Forecasting!$D$4:$D$18</c:f>
              <c:numCache>
                <c:formatCode>0.00</c:formatCode>
                <c:ptCount val="15"/>
                <c:pt idx="0">
                  <c:v>29233.74</c:v>
                </c:pt>
                <c:pt idx="1">
                  <c:v>31972.19</c:v>
                </c:pt>
                <c:pt idx="2">
                  <c:v>32186</c:v>
                </c:pt>
                <c:pt idx="3">
                  <c:v>33162</c:v>
                </c:pt>
                <c:pt idx="4">
                  <c:v>35545</c:v>
                </c:pt>
                <c:pt idx="5">
                  <c:v>39310</c:v>
                </c:pt>
                <c:pt idx="6">
                  <c:v>39783</c:v>
                </c:pt>
                <c:pt idx="7">
                  <c:v>47028</c:v>
                </c:pt>
                <c:pt idx="8">
                  <c:v>52446</c:v>
                </c:pt>
                <c:pt idx="9">
                  <c:v>60580</c:v>
                </c:pt>
                <c:pt idx="10" formatCode="0.000">
                  <c:v>57566.960000000006</c:v>
                </c:pt>
                <c:pt idx="11" formatCode="0.000">
                  <c:v>60738.299454545457</c:v>
                </c:pt>
                <c:pt idx="12" formatCode="0.000">
                  <c:v>63909.638909090907</c:v>
                </c:pt>
                <c:pt idx="13" formatCode="0.000">
                  <c:v>67080.978363636372</c:v>
                </c:pt>
                <c:pt idx="14" formatCode="0.000">
                  <c:v>70252.317818181822</c:v>
                </c:pt>
              </c:numCache>
            </c:numRef>
          </c:val>
          <c:smooth val="0"/>
          <c:extLst>
            <c:ext xmlns:c16="http://schemas.microsoft.com/office/drawing/2014/chart" uri="{C3380CC4-5D6E-409C-BE32-E72D297353CC}">
              <c16:uniqueId val="{00000000-EDAC-42DE-9EBE-795FF566189A}"/>
            </c:ext>
          </c:extLst>
        </c:ser>
        <c:dLbls>
          <c:showLegendKey val="0"/>
          <c:showVal val="0"/>
          <c:showCatName val="0"/>
          <c:showSerName val="0"/>
          <c:showPercent val="0"/>
          <c:showBubbleSize val="0"/>
        </c:dLbls>
        <c:smooth val="0"/>
        <c:axId val="858823968"/>
        <c:axId val="858824448"/>
      </c:lineChart>
      <c:catAx>
        <c:axId val="858823968"/>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824448"/>
        <c:crosses val="autoZero"/>
        <c:auto val="1"/>
        <c:lblAlgn val="ctr"/>
        <c:lblOffset val="100"/>
        <c:noMultiLvlLbl val="0"/>
      </c:catAx>
      <c:valAx>
        <c:axId val="858824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82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EBITDA FORECAST</c:v>
          </c:tx>
          <c:spPr>
            <a:ln w="28575" cap="rnd">
              <a:solidFill>
                <a:schemeClr val="accent1"/>
              </a:solidFill>
              <a:round/>
            </a:ln>
            <a:effectLst/>
          </c:spPr>
          <c:marker>
            <c:symbol val="none"/>
          </c:marker>
          <c:cat>
            <c:numRef>
              <c:f>Forecasting!$H$4:$H$18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Forecasting!$I$4:$I$18</c:f>
              <c:numCache>
                <c:formatCode>0.00</c:formatCode>
                <c:ptCount val="15"/>
                <c:pt idx="0">
                  <c:v>4759.010000000002</c:v>
                </c:pt>
                <c:pt idx="1">
                  <c:v>5412.42</c:v>
                </c:pt>
                <c:pt idx="2">
                  <c:v>5910</c:v>
                </c:pt>
                <c:pt idx="3">
                  <c:v>6328</c:v>
                </c:pt>
                <c:pt idx="4">
                  <c:v>7499</c:v>
                </c:pt>
                <c:pt idx="5">
                  <c:v>8880</c:v>
                </c:pt>
                <c:pt idx="6">
                  <c:v>9853</c:v>
                </c:pt>
                <c:pt idx="7">
                  <c:v>11626</c:v>
                </c:pt>
                <c:pt idx="8">
                  <c:v>12857</c:v>
                </c:pt>
                <c:pt idx="9">
                  <c:v>14148</c:v>
                </c:pt>
                <c:pt idx="10" formatCode="General">
                  <c:v>14632.208666666666</c:v>
                </c:pt>
                <c:pt idx="11" formatCode="General">
                  <c:v>15705.838787878787</c:v>
                </c:pt>
                <c:pt idx="12" formatCode="General">
                  <c:v>16779.468909090909</c:v>
                </c:pt>
                <c:pt idx="13" formatCode="General">
                  <c:v>17853.099030303027</c:v>
                </c:pt>
                <c:pt idx="14" formatCode="General">
                  <c:v>18926.729151515148</c:v>
                </c:pt>
              </c:numCache>
            </c:numRef>
          </c:val>
          <c:smooth val="0"/>
          <c:extLst>
            <c:ext xmlns:c16="http://schemas.microsoft.com/office/drawing/2014/chart" uri="{C3380CC4-5D6E-409C-BE32-E72D297353CC}">
              <c16:uniqueId val="{00000004-FE56-403A-A354-F87978256D57}"/>
            </c:ext>
          </c:extLst>
        </c:ser>
        <c:dLbls>
          <c:showLegendKey val="0"/>
          <c:showVal val="0"/>
          <c:showCatName val="0"/>
          <c:showSerName val="0"/>
          <c:showPercent val="0"/>
          <c:showBubbleSize val="0"/>
        </c:dLbls>
        <c:smooth val="0"/>
        <c:axId val="196622928"/>
        <c:axId val="217545440"/>
      </c:lineChart>
      <c:catAx>
        <c:axId val="196622928"/>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545440"/>
        <c:crosses val="autoZero"/>
        <c:auto val="1"/>
        <c:lblAlgn val="ctr"/>
        <c:lblOffset val="100"/>
        <c:noMultiLvlLbl val="0"/>
      </c:catAx>
      <c:valAx>
        <c:axId val="2175454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2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Forecasting!$N$3</c:f>
              <c:strCache>
                <c:ptCount val="1"/>
                <c:pt idx="0">
                  <c:v>EPS</c:v>
                </c:pt>
              </c:strCache>
            </c:strRef>
          </c:tx>
          <c:spPr>
            <a:ln w="28575" cap="rnd">
              <a:solidFill>
                <a:schemeClr val="accent1"/>
              </a:solidFill>
              <a:round/>
            </a:ln>
            <a:effectLst/>
          </c:spPr>
          <c:marker>
            <c:symbol val="none"/>
          </c:marker>
          <c:cat>
            <c:numRef>
              <c:f>Forecasting!$M$4:$M$18</c:f>
              <c:numCache>
                <c:formatCode>0"A"</c:formatCode>
                <c:ptCount val="15"/>
                <c:pt idx="0">
                  <c:v>2014</c:v>
                </c:pt>
                <c:pt idx="1">
                  <c:v>2015</c:v>
                </c:pt>
                <c:pt idx="2">
                  <c:v>2016</c:v>
                </c:pt>
                <c:pt idx="3">
                  <c:v>2017</c:v>
                </c:pt>
                <c:pt idx="4">
                  <c:v>2018</c:v>
                </c:pt>
                <c:pt idx="5">
                  <c:v>2019</c:v>
                </c:pt>
                <c:pt idx="6">
                  <c:v>2020</c:v>
                </c:pt>
                <c:pt idx="7">
                  <c:v>2021</c:v>
                </c:pt>
                <c:pt idx="8">
                  <c:v>2022</c:v>
                </c:pt>
                <c:pt idx="9">
                  <c:v>2023</c:v>
                </c:pt>
                <c:pt idx="10" formatCode="0&quot;E&quot;">
                  <c:v>2024</c:v>
                </c:pt>
                <c:pt idx="11" formatCode="0&quot;E&quot;">
                  <c:v>2025</c:v>
                </c:pt>
                <c:pt idx="12" formatCode="0&quot;E&quot;">
                  <c:v>2026</c:v>
                </c:pt>
                <c:pt idx="13" formatCode="0&quot;E&quot;">
                  <c:v>2027</c:v>
                </c:pt>
                <c:pt idx="14" formatCode="0&quot;E&quot;">
                  <c:v>2028</c:v>
                </c:pt>
              </c:numCache>
            </c:numRef>
          </c:cat>
          <c:val>
            <c:numRef>
              <c:f>Forecasting!$N$4:$N$18</c:f>
              <c:numCache>
                <c:formatCode>0.00</c:formatCode>
                <c:ptCount val="15"/>
                <c:pt idx="0">
                  <c:v>18.290747676515476</c:v>
                </c:pt>
                <c:pt idx="1">
                  <c:v>20.224220013866422</c:v>
                </c:pt>
                <c:pt idx="2">
                  <c:v>19.182956698553539</c:v>
                </c:pt>
                <c:pt idx="3">
                  <c:v>20.745737651896686</c:v>
                </c:pt>
                <c:pt idx="4">
                  <c:v>24.148764148764151</c:v>
                </c:pt>
                <c:pt idx="5">
                  <c:v>27.994641289786113</c:v>
                </c:pt>
                <c:pt idx="6">
                  <c:v>31.208425720620845</c:v>
                </c:pt>
                <c:pt idx="7">
                  <c:v>34.04409261150834</c:v>
                </c:pt>
                <c:pt idx="8">
                  <c:v>37.844739530132784</c:v>
                </c:pt>
                <c:pt idx="9">
                  <c:v>43.169050051072524</c:v>
                </c:pt>
                <c:pt idx="10">
                  <c:v>42.911603502499901</c:v>
                </c:pt>
                <c:pt idx="11">
                  <c:v>45.680015495814125</c:v>
                </c:pt>
                <c:pt idx="12">
                  <c:v>48.448427489128342</c:v>
                </c:pt>
                <c:pt idx="13">
                  <c:v>51.216839482442566</c:v>
                </c:pt>
                <c:pt idx="14">
                  <c:v>53.98525147575679</c:v>
                </c:pt>
              </c:numCache>
            </c:numRef>
          </c:val>
          <c:smooth val="0"/>
          <c:extLst>
            <c:ext xmlns:c16="http://schemas.microsoft.com/office/drawing/2014/chart" uri="{C3380CC4-5D6E-409C-BE32-E72D297353CC}">
              <c16:uniqueId val="{00000004-DB2A-402D-94F5-8BA2D273788C}"/>
            </c:ext>
          </c:extLst>
        </c:ser>
        <c:dLbls>
          <c:showLegendKey val="0"/>
          <c:showVal val="0"/>
          <c:showCatName val="0"/>
          <c:showSerName val="0"/>
          <c:showPercent val="0"/>
          <c:showBubbleSize val="0"/>
        </c:dLbls>
        <c:smooth val="0"/>
        <c:axId val="189987552"/>
        <c:axId val="138070064"/>
      </c:lineChart>
      <c:catAx>
        <c:axId val="189987552"/>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70064"/>
        <c:crosses val="autoZero"/>
        <c:auto val="1"/>
        <c:lblAlgn val="ctr"/>
        <c:lblOffset val="100"/>
        <c:noMultiLvlLbl val="0"/>
      </c:catAx>
      <c:valAx>
        <c:axId val="1380700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rPr>
              <a:t>Football Field Analysis - Valuation</a:t>
            </a:r>
            <a:r>
              <a:rPr lang="en-IN" b="1" baseline="0">
                <a:solidFill>
                  <a:srgbClr val="002060"/>
                </a:solidFill>
              </a:rPr>
              <a:t>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77537182852144"/>
          <c:y val="0.17171296296296298"/>
          <c:w val="0.84589129483814518"/>
          <c:h val="0.72088764946048411"/>
        </c:manualLayout>
      </c:layout>
      <c:stockChart>
        <c:ser>
          <c:idx val="0"/>
          <c:order val="0"/>
          <c:spPr>
            <a:ln w="19050" cap="rnd">
              <a:noFill/>
              <a:round/>
            </a:ln>
            <a:effectLst/>
          </c:spPr>
          <c:marker>
            <c:symbol val="none"/>
          </c:marker>
          <c:cat>
            <c:strRef>
              <c:f>'Football Field Analysis'!$P$7:$P$10</c:f>
              <c:strCache>
                <c:ptCount val="4"/>
                <c:pt idx="0">
                  <c:v>DCF Bear</c:v>
                </c:pt>
                <c:pt idx="1">
                  <c:v>DCF Base</c:v>
                </c:pt>
                <c:pt idx="2">
                  <c:v>DCF Bull</c:v>
                </c:pt>
                <c:pt idx="3">
                  <c:v>52W H/L</c:v>
                </c:pt>
              </c:strCache>
            </c:strRef>
          </c:cat>
          <c:val>
            <c:numRef>
              <c:f>'Football Field Analysis'!$Q$7:$Q$10</c:f>
              <c:numCache>
                <c:formatCode>0.00</c:formatCode>
                <c:ptCount val="4"/>
                <c:pt idx="0">
                  <c:v>1316.5415422134097</c:v>
                </c:pt>
                <c:pt idx="1">
                  <c:v>1194.3446215595975</c:v>
                </c:pt>
                <c:pt idx="2">
                  <c:v>1064.26402860554</c:v>
                </c:pt>
                <c:pt idx="3">
                  <c:v>2100</c:v>
                </c:pt>
              </c:numCache>
            </c:numRef>
          </c:val>
          <c:smooth val="0"/>
          <c:extLst>
            <c:ext xmlns:c16="http://schemas.microsoft.com/office/drawing/2014/chart" uri="{C3380CC4-5D6E-409C-BE32-E72D297353CC}">
              <c16:uniqueId val="{00000000-8BF8-42E6-81A0-A4291324B2D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Analysis'!$P$7:$P$10</c:f>
              <c:strCache>
                <c:ptCount val="4"/>
                <c:pt idx="0">
                  <c:v>DCF Bear</c:v>
                </c:pt>
                <c:pt idx="1">
                  <c:v>DCF Base</c:v>
                </c:pt>
                <c:pt idx="2">
                  <c:v>DCF Bull</c:v>
                </c:pt>
                <c:pt idx="3">
                  <c:v>52W H/L</c:v>
                </c:pt>
              </c:strCache>
            </c:strRef>
          </c:cat>
          <c:val>
            <c:numRef>
              <c:f>'Football Field Analysis'!$R$7:$R$10</c:f>
              <c:numCache>
                <c:formatCode>0.00</c:formatCode>
                <c:ptCount val="4"/>
                <c:pt idx="0">
                  <c:v>1316.5415422134097</c:v>
                </c:pt>
                <c:pt idx="1">
                  <c:v>1194.3446215595975</c:v>
                </c:pt>
                <c:pt idx="2">
                  <c:v>1064.26402860554</c:v>
                </c:pt>
                <c:pt idx="3">
                  <c:v>2100</c:v>
                </c:pt>
              </c:numCache>
            </c:numRef>
          </c:val>
          <c:smooth val="0"/>
          <c:extLst>
            <c:ext xmlns:c16="http://schemas.microsoft.com/office/drawing/2014/chart" uri="{C3380CC4-5D6E-409C-BE32-E72D297353CC}">
              <c16:uniqueId val="{00000001-8BF8-42E6-81A0-A4291324B2DC}"/>
            </c:ext>
          </c:extLst>
        </c:ser>
        <c:ser>
          <c:idx val="2"/>
          <c:order val="2"/>
          <c:spPr>
            <a:ln w="19050" cap="rnd">
              <a:noFill/>
              <a:round/>
            </a:ln>
            <a:effectLst/>
          </c:spPr>
          <c:marker>
            <c:symbol val="none"/>
          </c:marker>
          <c:cat>
            <c:strRef>
              <c:f>'Football Field Analysis'!$P$7:$P$10</c:f>
              <c:strCache>
                <c:ptCount val="4"/>
                <c:pt idx="0">
                  <c:v>DCF Bear</c:v>
                </c:pt>
                <c:pt idx="1">
                  <c:v>DCF Base</c:v>
                </c:pt>
                <c:pt idx="2">
                  <c:v>DCF Bull</c:v>
                </c:pt>
                <c:pt idx="3">
                  <c:v>52W H/L</c:v>
                </c:pt>
              </c:strCache>
            </c:strRef>
          </c:cat>
          <c:val>
            <c:numRef>
              <c:f>'Football Field Analysis'!$S$7:$S$10</c:f>
              <c:numCache>
                <c:formatCode>0.00</c:formatCode>
                <c:ptCount val="4"/>
                <c:pt idx="0">
                  <c:v>1821.0965694291485</c:v>
                </c:pt>
                <c:pt idx="1">
                  <c:v>1561.8500637326636</c:v>
                </c:pt>
                <c:pt idx="2">
                  <c:v>1316.5415422134097</c:v>
                </c:pt>
                <c:pt idx="3">
                  <c:v>2741.6</c:v>
                </c:pt>
              </c:numCache>
            </c:numRef>
          </c:val>
          <c:smooth val="0"/>
          <c:extLst>
            <c:ext xmlns:c16="http://schemas.microsoft.com/office/drawing/2014/chart" uri="{C3380CC4-5D6E-409C-BE32-E72D297353CC}">
              <c16:uniqueId val="{00000002-8BF8-42E6-81A0-A4291324B2D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Analysis'!$P$7:$P$10</c:f>
              <c:strCache>
                <c:ptCount val="4"/>
                <c:pt idx="0">
                  <c:v>DCF Bear</c:v>
                </c:pt>
                <c:pt idx="1">
                  <c:v>DCF Base</c:v>
                </c:pt>
                <c:pt idx="2">
                  <c:v>DCF Bull</c:v>
                </c:pt>
                <c:pt idx="3">
                  <c:v>52W H/L</c:v>
                </c:pt>
              </c:strCache>
            </c:strRef>
          </c:cat>
          <c:val>
            <c:numRef>
              <c:f>'Football Field Analysis'!$T$7:$T$10</c:f>
              <c:numCache>
                <c:formatCode>0.00</c:formatCode>
                <c:ptCount val="4"/>
                <c:pt idx="0">
                  <c:v>1821.0965694291485</c:v>
                </c:pt>
                <c:pt idx="1">
                  <c:v>1561.8500637326636</c:v>
                </c:pt>
                <c:pt idx="2">
                  <c:v>1316.5415422134097</c:v>
                </c:pt>
                <c:pt idx="3">
                  <c:v>2741.6</c:v>
                </c:pt>
              </c:numCache>
            </c:numRef>
          </c:val>
          <c:smooth val="0"/>
          <c:extLst>
            <c:ext xmlns:c16="http://schemas.microsoft.com/office/drawing/2014/chart" uri="{C3380CC4-5D6E-409C-BE32-E72D297353CC}">
              <c16:uniqueId val="{00000003-8BF8-42E6-81A0-A4291324B2D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rgbClr val="002060"/>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6506832"/>
        <c:axId val="464065264"/>
      </c:stockChart>
      <c:catAx>
        <c:axId val="79650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4065264"/>
        <c:crosses val="autoZero"/>
        <c:auto val="1"/>
        <c:lblAlgn val="ctr"/>
        <c:lblOffset val="100"/>
        <c:noMultiLvlLbl val="0"/>
      </c:catAx>
      <c:valAx>
        <c:axId val="46406526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50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Daily Returns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Daily Returns Distribution</a:t>
          </a:r>
        </a:p>
      </cx:txPr>
    </cx:title>
    <cx:plotArea>
      <cx:plotAreaRegion>
        <cx:series layoutId="clusteredColumn" uniqueId="{E9819328-7656-476E-A466-E23FB6C87E4C}">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111117</xdr:colOff>
      <xdr:row>26</xdr:row>
      <xdr:rowOff>164305</xdr:rowOff>
    </xdr:from>
    <xdr:to>
      <xdr:col>6</xdr:col>
      <xdr:colOff>476250</xdr:colOff>
      <xdr:row>35</xdr:row>
      <xdr:rowOff>103187</xdr:rowOff>
    </xdr:to>
    <xdr:graphicFrame macro="">
      <xdr:nvGraphicFramePr>
        <xdr:cNvPr id="2" name="Chart 1">
          <a:extLst>
            <a:ext uri="{FF2B5EF4-FFF2-40B4-BE49-F238E27FC236}">
              <a16:creationId xmlns:a16="http://schemas.microsoft.com/office/drawing/2014/main" id="{5FAB7B82-6507-44D9-BE79-CD5DCB3A7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150813</xdr:colOff>
      <xdr:row>27</xdr:row>
      <xdr:rowOff>7938</xdr:rowOff>
    </xdr:from>
    <xdr:to>
      <xdr:col>14</xdr:col>
      <xdr:colOff>150812</xdr:colOff>
      <xdr:row>35</xdr:row>
      <xdr:rowOff>111125</xdr:rowOff>
    </xdr:to>
    <xdr:graphicFrame macro="">
      <xdr:nvGraphicFramePr>
        <xdr:cNvPr id="3" name="Chart 2">
          <a:extLst>
            <a:ext uri="{FF2B5EF4-FFF2-40B4-BE49-F238E27FC236}">
              <a16:creationId xmlns:a16="http://schemas.microsoft.com/office/drawing/2014/main" id="{666E6D97-B043-401B-979F-135A34FFE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345296</xdr:colOff>
      <xdr:row>26</xdr:row>
      <xdr:rowOff>182561</xdr:rowOff>
    </xdr:from>
    <xdr:to>
      <xdr:col>21</xdr:col>
      <xdr:colOff>341320</xdr:colOff>
      <xdr:row>35</xdr:row>
      <xdr:rowOff>55562</xdr:rowOff>
    </xdr:to>
    <xdr:graphicFrame macro="">
      <xdr:nvGraphicFramePr>
        <xdr:cNvPr id="4" name="Chart 3">
          <a:extLst>
            <a:ext uri="{FF2B5EF4-FFF2-40B4-BE49-F238E27FC236}">
              <a16:creationId xmlns:a16="http://schemas.microsoft.com/office/drawing/2014/main" id="{DA2D4F97-C682-4ED5-B433-0AFD9B773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115094</xdr:colOff>
      <xdr:row>37</xdr:row>
      <xdr:rowOff>29368</xdr:rowOff>
    </xdr:from>
    <xdr:to>
      <xdr:col>6</xdr:col>
      <xdr:colOff>476250</xdr:colOff>
      <xdr:row>46</xdr:row>
      <xdr:rowOff>55562</xdr:rowOff>
    </xdr:to>
    <xdr:graphicFrame macro="">
      <xdr:nvGraphicFramePr>
        <xdr:cNvPr id="5" name="Chart 4">
          <a:extLst>
            <a:ext uri="{FF2B5EF4-FFF2-40B4-BE49-F238E27FC236}">
              <a16:creationId xmlns:a16="http://schemas.microsoft.com/office/drawing/2014/main" id="{8ECA8BE9-EB41-4D2C-B710-1CCDDA6ED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134937</xdr:colOff>
      <xdr:row>37</xdr:row>
      <xdr:rowOff>55563</xdr:rowOff>
    </xdr:from>
    <xdr:to>
      <xdr:col>14</xdr:col>
      <xdr:colOff>198438</xdr:colOff>
      <xdr:row>46</xdr:row>
      <xdr:rowOff>31750</xdr:rowOff>
    </xdr:to>
    <xdr:graphicFrame macro="">
      <xdr:nvGraphicFramePr>
        <xdr:cNvPr id="6" name="Chart 5">
          <a:extLst>
            <a:ext uri="{FF2B5EF4-FFF2-40B4-BE49-F238E27FC236}">
              <a16:creationId xmlns:a16="http://schemas.microsoft.com/office/drawing/2014/main" id="{2F69BBE4-07CD-43E5-9D27-6800D5BAB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329406</xdr:colOff>
      <xdr:row>37</xdr:row>
      <xdr:rowOff>47626</xdr:rowOff>
    </xdr:from>
    <xdr:to>
      <xdr:col>21</xdr:col>
      <xdr:colOff>388938</xdr:colOff>
      <xdr:row>46</xdr:row>
      <xdr:rowOff>26193</xdr:rowOff>
    </xdr:to>
    <xdr:graphicFrame macro="">
      <xdr:nvGraphicFramePr>
        <xdr:cNvPr id="7" name="Chart 6">
          <a:extLst>
            <a:ext uri="{FF2B5EF4-FFF2-40B4-BE49-F238E27FC236}">
              <a16:creationId xmlns:a16="http://schemas.microsoft.com/office/drawing/2014/main" id="{B6CC75CB-EFCF-4599-AC0C-E536666B2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602848</xdr:colOff>
      <xdr:row>0</xdr:row>
      <xdr:rowOff>88416</xdr:rowOff>
    </xdr:from>
    <xdr:to>
      <xdr:col>21</xdr:col>
      <xdr:colOff>514430</xdr:colOff>
      <xdr:row>7</xdr:row>
      <xdr:rowOff>144684</xdr:rowOff>
    </xdr:to>
    <xdr:pic>
      <xdr:nvPicPr>
        <xdr:cNvPr id="9" name="Picture 8">
          <a:extLst>
            <a:ext uri="{FF2B5EF4-FFF2-40B4-BE49-F238E27FC236}">
              <a16:creationId xmlns:a16="http://schemas.microsoft.com/office/drawing/2014/main" id="{665B2853-934C-20B0-2527-859326C3E7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229430" y="88416"/>
          <a:ext cx="6631329" cy="1896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106680</xdr:colOff>
      <xdr:row>24</xdr:row>
      <xdr:rowOff>67310</xdr:rowOff>
    </xdr:from>
    <xdr:to>
      <xdr:col>5</xdr:col>
      <xdr:colOff>95250</xdr:colOff>
      <xdr:row>35</xdr:row>
      <xdr:rowOff>63500</xdr:rowOff>
    </xdr:to>
    <xdr:graphicFrame macro="">
      <xdr:nvGraphicFramePr>
        <xdr:cNvPr id="2" name="Chart 1">
          <a:extLst>
            <a:ext uri="{FF2B5EF4-FFF2-40B4-BE49-F238E27FC236}">
              <a16:creationId xmlns:a16="http://schemas.microsoft.com/office/drawing/2014/main" id="{91CFACF0-10C9-E7A6-7F52-0710B3427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123825</xdr:colOff>
      <xdr:row>24</xdr:row>
      <xdr:rowOff>76200</xdr:rowOff>
    </xdr:from>
    <xdr:to>
      <xdr:col>10</xdr:col>
      <xdr:colOff>57150</xdr:colOff>
      <xdr:row>35</xdr:row>
      <xdr:rowOff>57150</xdr:rowOff>
    </xdr:to>
    <xdr:graphicFrame macro="">
      <xdr:nvGraphicFramePr>
        <xdr:cNvPr id="6" name="Chart 5">
          <a:extLst>
            <a:ext uri="{FF2B5EF4-FFF2-40B4-BE49-F238E27FC236}">
              <a16:creationId xmlns:a16="http://schemas.microsoft.com/office/drawing/2014/main" id="{86BDBB40-41DD-24CC-9291-AB293E98F9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600075</xdr:colOff>
      <xdr:row>24</xdr:row>
      <xdr:rowOff>57150</xdr:rowOff>
    </xdr:from>
    <xdr:to>
      <xdr:col>15</xdr:col>
      <xdr:colOff>63500</xdr:colOff>
      <xdr:row>35</xdr:row>
      <xdr:rowOff>82550</xdr:rowOff>
    </xdr:to>
    <xdr:graphicFrame macro="">
      <xdr:nvGraphicFramePr>
        <xdr:cNvPr id="8" name="Chart 7">
          <a:extLst>
            <a:ext uri="{FF2B5EF4-FFF2-40B4-BE49-F238E27FC236}">
              <a16:creationId xmlns:a16="http://schemas.microsoft.com/office/drawing/2014/main" id="{74792955-6D81-7D50-5D02-B51E26A7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579120</xdr:colOff>
      <xdr:row>31</xdr:row>
      <xdr:rowOff>167640</xdr:rowOff>
    </xdr:from>
    <xdr:to>
      <xdr:col>15</xdr:col>
      <xdr:colOff>121920</xdr:colOff>
      <xdr:row>46</xdr:row>
      <xdr:rowOff>167640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133F7B6-1668-4D48-8250-ABA214C889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573520" y="5863590"/>
              <a:ext cx="4616450" cy="27622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548640</xdr:colOff>
      <xdr:row>1</xdr:row>
      <xdr:rowOff>175260</xdr:rowOff>
    </xdr:from>
    <xdr:to>
      <xdr:col>9</xdr:col>
      <xdr:colOff>243840</xdr:colOff>
      <xdr:row>16</xdr:row>
      <xdr:rowOff>175260</xdr:rowOff>
    </xdr:to>
    <xdr:graphicFrame macro="">
      <xdr:nvGraphicFramePr>
        <xdr:cNvPr id="3" name="Chart 2">
          <a:extLst>
            <a:ext uri="{FF2B5EF4-FFF2-40B4-BE49-F238E27FC236}">
              <a16:creationId xmlns:a16="http://schemas.microsoft.com/office/drawing/2014/main" id="{6CC4B7E9-D034-DCED-B0F9-EED704650A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524670</xdr:colOff>
      <xdr:row>6</xdr:row>
      <xdr:rowOff>160020</xdr:rowOff>
    </xdr:from>
    <xdr:to>
      <xdr:col>9</xdr:col>
      <xdr:colOff>206851</xdr:colOff>
      <xdr:row>6</xdr:row>
      <xdr:rowOff>175260</xdr:rowOff>
    </xdr:to>
    <xdr:cxnSp macro="">
      <xdr:nvCxnSpPr>
        <xdr:cNvPr id="5" name="Straight Connector 4">
          <a:extLst>
            <a:ext uri="{FF2B5EF4-FFF2-40B4-BE49-F238E27FC236}">
              <a16:creationId xmlns:a16="http://schemas.microsoft.com/office/drawing/2014/main" id="{36F6ED33-8EA8-1608-94D1-0E4CACBC8C75}"/>
            </a:ext>
          </a:extLst>
        </xdr:cNvPr>
        <xdr:cNvCxnSpPr/>
      </xdr:nvCxnSpPr>
      <xdr:spPr>
        <a:xfrm>
          <a:off x="1263810" y="1257300"/>
          <a:ext cx="3949381" cy="15240"/>
        </a:xfrm>
        <a:prstGeom prst="line">
          <a:avLst/>
        </a:prstGeom>
        <a:ln w="12700">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17409" name="AutoShape 1" descr="The logo | Unilever">
          <a:extLst>
            <a:ext uri="{FF2B5EF4-FFF2-40B4-BE49-F238E27FC236}">
              <a16:creationId xmlns:a16="http://schemas.microsoft.com/office/drawing/2014/main" id="{9A13C7F2-966A-F654-C715-8AEF2CCE79E3}"/>
            </a:ext>
          </a:extLst>
        </xdr:cNvPr>
        <xdr:cNvSpPr>
          <a:spLocks noChangeAspect="1" noChangeArrowheads="1"/>
        </xdr:cNvSpPr>
      </xdr:nvSpPr>
      <xdr:spPr bwMode="auto">
        <a:xfrm>
          <a:off x="319278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121919</xdr:rowOff>
    </xdr:to>
    <xdr:sp macro="" textlink="">
      <xdr:nvSpPr>
        <xdr:cNvPr id="17410" name="AutoShape 2" descr="The logo | Unilever">
          <a:extLst>
            <a:ext uri="{FF2B5EF4-FFF2-40B4-BE49-F238E27FC236}">
              <a16:creationId xmlns:a16="http://schemas.microsoft.com/office/drawing/2014/main" id="{2259DDDE-7489-A245-CDB6-2583A78732D4}"/>
            </a:ext>
          </a:extLst>
        </xdr:cNvPr>
        <xdr:cNvSpPr>
          <a:spLocks noChangeAspect="1" noChangeArrowheads="1"/>
        </xdr:cNvSpPr>
      </xdr:nvSpPr>
      <xdr:spPr bwMode="auto">
        <a:xfrm>
          <a:off x="6240780" y="1363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121920</xdr:rowOff>
    </xdr:to>
    <xdr:sp macro="" textlink="">
      <xdr:nvSpPr>
        <xdr:cNvPr id="2" name="AutoShape 1" descr="The logo | Unilever">
          <a:extLst>
            <a:ext uri="{FF2B5EF4-FFF2-40B4-BE49-F238E27FC236}">
              <a16:creationId xmlns:a16="http://schemas.microsoft.com/office/drawing/2014/main" id="{6D878A8F-5F29-40FB-A84E-9D7830926BA1}"/>
            </a:ext>
          </a:extLst>
        </xdr:cNvPr>
        <xdr:cNvSpPr>
          <a:spLocks noChangeAspect="1" noChangeArrowheads="1"/>
        </xdr:cNvSpPr>
      </xdr:nvSpPr>
      <xdr:spPr bwMode="auto">
        <a:xfrm>
          <a:off x="3192780" y="145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121919</xdr:rowOff>
    </xdr:to>
    <xdr:sp macro="" textlink="">
      <xdr:nvSpPr>
        <xdr:cNvPr id="3" name="AutoShape 2" descr="The logo | Unilever">
          <a:extLst>
            <a:ext uri="{FF2B5EF4-FFF2-40B4-BE49-F238E27FC236}">
              <a16:creationId xmlns:a16="http://schemas.microsoft.com/office/drawing/2014/main" id="{4966822C-8C68-4B68-B839-310DC79C9F70}"/>
            </a:ext>
          </a:extLst>
        </xdr:cNvPr>
        <xdr:cNvSpPr>
          <a:spLocks noChangeAspect="1" noChangeArrowheads="1"/>
        </xdr:cNvSpPr>
      </xdr:nvSpPr>
      <xdr:spPr bwMode="auto">
        <a:xfrm>
          <a:off x="6240780" y="12725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997B9-FC02-4E61-8D9B-B514C5FD101D}">
  <dimension ref="B3:X26"/>
  <sheetViews>
    <sheetView showGridLines="0" zoomScale="79" workbookViewId="0">
      <selection activeCell="S20" sqref="S20"/>
    </sheetView>
  </sheetViews>
  <sheetFormatPr defaultRowHeight="14.5"/>
  <cols>
    <col min="1" max="1" width="1.81640625" customWidth="1"/>
  </cols>
  <sheetData>
    <row r="3" spans="2:24" ht="38.5">
      <c r="B3" s="137" t="s">
        <v>417</v>
      </c>
      <c r="C3" s="137"/>
      <c r="D3" s="137"/>
      <c r="E3" s="137"/>
      <c r="F3" s="137"/>
      <c r="G3" s="137"/>
      <c r="H3" s="137"/>
      <c r="I3" s="137"/>
      <c r="J3" s="137"/>
    </row>
    <row r="4" spans="2:24" ht="21">
      <c r="B4" s="128" t="s">
        <v>418</v>
      </c>
    </row>
    <row r="5" spans="2:24" ht="21">
      <c r="B5" s="129" t="s">
        <v>419</v>
      </c>
    </row>
    <row r="6" spans="2:24" ht="21">
      <c r="B6" s="130" t="s">
        <v>420</v>
      </c>
    </row>
    <row r="8" spans="2:24" ht="15" thickBot="1"/>
    <row r="9" spans="2:24" ht="21.5" thickTop="1">
      <c r="B9" s="141" t="s">
        <v>421</v>
      </c>
      <c r="C9" s="141"/>
      <c r="D9" s="141"/>
      <c r="E9" s="141"/>
      <c r="F9" s="131"/>
      <c r="G9" s="131"/>
      <c r="H9" s="131"/>
      <c r="I9" s="131"/>
      <c r="J9" s="131"/>
      <c r="K9" s="131"/>
      <c r="L9" s="131"/>
      <c r="M9" s="131"/>
      <c r="N9" s="131"/>
      <c r="O9" s="131"/>
      <c r="P9" s="131"/>
      <c r="Q9" s="131"/>
      <c r="R9" s="131"/>
      <c r="S9" s="131"/>
      <c r="T9" s="131"/>
      <c r="U9" s="131"/>
      <c r="V9" s="131"/>
      <c r="W9" s="131"/>
      <c r="X9" s="131"/>
    </row>
    <row r="10" spans="2:24">
      <c r="B10" s="138" t="s">
        <v>422</v>
      </c>
      <c r="C10" s="138"/>
      <c r="D10" s="138"/>
      <c r="E10" s="138"/>
      <c r="F10" s="138"/>
      <c r="G10" s="138"/>
      <c r="H10" s="138"/>
      <c r="I10" s="138"/>
      <c r="J10" s="138"/>
      <c r="K10" s="138"/>
      <c r="L10" s="138"/>
      <c r="M10" s="138"/>
      <c r="N10" s="138"/>
      <c r="O10" s="138"/>
      <c r="P10" s="138"/>
      <c r="Q10" s="138"/>
      <c r="R10" s="138"/>
      <c r="S10" s="138"/>
      <c r="T10" s="138"/>
      <c r="U10" s="138"/>
      <c r="V10" s="138"/>
      <c r="W10" s="138"/>
      <c r="X10" s="138"/>
    </row>
    <row r="11" spans="2:24">
      <c r="B11" s="138"/>
      <c r="C11" s="138"/>
      <c r="D11" s="138"/>
      <c r="E11" s="138"/>
      <c r="F11" s="138"/>
      <c r="G11" s="138"/>
      <c r="H11" s="138"/>
      <c r="I11" s="138"/>
      <c r="J11" s="138"/>
      <c r="K11" s="138"/>
      <c r="L11" s="138"/>
      <c r="M11" s="138"/>
      <c r="N11" s="138"/>
      <c r="O11" s="138"/>
      <c r="P11" s="138"/>
      <c r="Q11" s="138"/>
      <c r="R11" s="138"/>
      <c r="S11" s="138"/>
      <c r="T11" s="138"/>
      <c r="U11" s="138"/>
      <c r="V11" s="138"/>
      <c r="W11" s="138"/>
      <c r="X11" s="138"/>
    </row>
    <row r="12" spans="2:24">
      <c r="B12" s="138"/>
      <c r="C12" s="138"/>
      <c r="D12" s="138"/>
      <c r="E12" s="138"/>
      <c r="F12" s="138"/>
      <c r="G12" s="138"/>
      <c r="H12" s="138"/>
      <c r="I12" s="138"/>
      <c r="J12" s="138"/>
      <c r="K12" s="138"/>
      <c r="L12" s="138"/>
      <c r="M12" s="138"/>
      <c r="N12" s="138"/>
      <c r="O12" s="138"/>
      <c r="P12" s="138"/>
      <c r="Q12" s="138"/>
      <c r="R12" s="138"/>
      <c r="S12" s="138"/>
      <c r="T12" s="138"/>
      <c r="U12" s="138"/>
      <c r="V12" s="138"/>
      <c r="W12" s="138"/>
      <c r="X12" s="138"/>
    </row>
    <row r="13" spans="2:24">
      <c r="B13" s="138"/>
      <c r="C13" s="138"/>
      <c r="D13" s="138"/>
      <c r="E13" s="138"/>
      <c r="F13" s="138"/>
      <c r="G13" s="138"/>
      <c r="H13" s="138"/>
      <c r="I13" s="138"/>
      <c r="J13" s="138"/>
      <c r="K13" s="138"/>
      <c r="L13" s="138"/>
      <c r="M13" s="138"/>
      <c r="N13" s="138"/>
      <c r="O13" s="138"/>
      <c r="P13" s="138"/>
      <c r="Q13" s="138"/>
      <c r="R13" s="138"/>
      <c r="S13" s="138"/>
      <c r="T13" s="138"/>
      <c r="U13" s="138"/>
      <c r="V13" s="138"/>
      <c r="W13" s="138"/>
      <c r="X13" s="138"/>
    </row>
    <row r="14" spans="2:24">
      <c r="B14" s="138"/>
      <c r="C14" s="138"/>
      <c r="D14" s="138"/>
      <c r="E14" s="138"/>
      <c r="F14" s="138"/>
      <c r="G14" s="138"/>
      <c r="H14" s="138"/>
      <c r="I14" s="138"/>
      <c r="J14" s="138"/>
      <c r="K14" s="138"/>
      <c r="L14" s="138"/>
      <c r="M14" s="138"/>
      <c r="N14" s="138"/>
      <c r="O14" s="138"/>
      <c r="P14" s="138"/>
      <c r="Q14" s="138"/>
      <c r="R14" s="138"/>
      <c r="S14" s="138"/>
      <c r="T14" s="138"/>
      <c r="U14" s="138"/>
      <c r="V14" s="138"/>
      <c r="W14" s="138"/>
      <c r="X14" s="138"/>
    </row>
    <row r="15" spans="2:24">
      <c r="B15" s="138"/>
      <c r="C15" s="138"/>
      <c r="D15" s="138"/>
      <c r="E15" s="138"/>
      <c r="F15" s="138"/>
      <c r="G15" s="138"/>
      <c r="H15" s="138"/>
      <c r="I15" s="138"/>
      <c r="J15" s="138"/>
      <c r="K15" s="138"/>
      <c r="L15" s="138"/>
      <c r="M15" s="138"/>
      <c r="N15" s="138"/>
      <c r="O15" s="138"/>
      <c r="P15" s="138"/>
      <c r="Q15" s="138"/>
      <c r="R15" s="138"/>
      <c r="S15" s="138"/>
      <c r="T15" s="138"/>
      <c r="U15" s="138"/>
      <c r="V15" s="138"/>
      <c r="W15" s="138"/>
      <c r="X15" s="138"/>
    </row>
    <row r="16" spans="2:24">
      <c r="B16" s="138"/>
      <c r="C16" s="138"/>
      <c r="D16" s="138"/>
      <c r="E16" s="138"/>
      <c r="F16" s="138"/>
      <c r="G16" s="138"/>
      <c r="H16" s="138"/>
      <c r="I16" s="138"/>
      <c r="J16" s="138"/>
      <c r="K16" s="138"/>
      <c r="L16" s="138"/>
      <c r="M16" s="138"/>
      <c r="N16" s="138"/>
      <c r="O16" s="138"/>
      <c r="P16" s="138"/>
      <c r="Q16" s="138"/>
      <c r="R16" s="138"/>
      <c r="S16" s="138"/>
      <c r="T16" s="138"/>
      <c r="U16" s="138"/>
      <c r="V16" s="138"/>
      <c r="W16" s="138"/>
      <c r="X16" s="138"/>
    </row>
    <row r="17" spans="2:24">
      <c r="B17" s="138"/>
      <c r="C17" s="138"/>
      <c r="D17" s="138"/>
      <c r="E17" s="138"/>
      <c r="F17" s="138"/>
      <c r="G17" s="138"/>
      <c r="H17" s="138"/>
      <c r="I17" s="138"/>
      <c r="J17" s="138"/>
      <c r="K17" s="138"/>
      <c r="L17" s="138"/>
      <c r="M17" s="138"/>
      <c r="N17" s="138"/>
      <c r="O17" s="138"/>
      <c r="P17" s="138"/>
      <c r="Q17" s="138"/>
      <c r="R17" s="138"/>
      <c r="S17" s="138"/>
      <c r="T17" s="138"/>
      <c r="U17" s="138"/>
      <c r="V17" s="138"/>
      <c r="W17" s="138"/>
      <c r="X17" s="138"/>
    </row>
    <row r="18" spans="2:24" ht="18" thickBot="1">
      <c r="B18" s="132"/>
      <c r="C18" s="132"/>
      <c r="D18" s="132"/>
      <c r="E18" s="132"/>
      <c r="F18" s="132"/>
      <c r="G18" s="132"/>
      <c r="H18" s="132"/>
      <c r="I18" s="132"/>
      <c r="J18" s="132"/>
      <c r="K18" s="132"/>
      <c r="L18" s="132"/>
    </row>
    <row r="19" spans="2:24" ht="20.5" thickTop="1">
      <c r="B19" s="140" t="s">
        <v>423</v>
      </c>
      <c r="C19" s="140"/>
      <c r="D19" s="140"/>
      <c r="E19" s="133"/>
      <c r="F19" s="133"/>
      <c r="G19" s="133"/>
      <c r="H19" s="133"/>
      <c r="I19" s="133"/>
      <c r="J19" s="133"/>
      <c r="K19" s="133"/>
      <c r="L19" s="133"/>
      <c r="M19" s="131"/>
      <c r="N19" s="131"/>
      <c r="O19" s="131"/>
      <c r="P19" s="131"/>
      <c r="Q19" s="131"/>
      <c r="R19" s="131"/>
      <c r="S19" s="131"/>
      <c r="T19" s="131"/>
      <c r="U19" s="131"/>
      <c r="V19" s="131"/>
      <c r="W19" s="131"/>
      <c r="X19" s="131"/>
    </row>
    <row r="20" spans="2:24" ht="17.5">
      <c r="B20" s="138" t="s">
        <v>424</v>
      </c>
      <c r="C20" s="138"/>
      <c r="D20" s="138"/>
      <c r="E20" s="138"/>
      <c r="F20" s="138"/>
      <c r="G20" s="138"/>
      <c r="H20" s="138"/>
      <c r="I20" s="138"/>
      <c r="J20" s="138"/>
      <c r="K20" s="138"/>
      <c r="L20" s="132"/>
    </row>
    <row r="21" spans="2:24" ht="17.5">
      <c r="B21" s="139" t="s">
        <v>425</v>
      </c>
      <c r="C21" s="139"/>
      <c r="D21" s="139"/>
      <c r="E21" s="139"/>
      <c r="F21" s="139"/>
      <c r="G21" s="139"/>
      <c r="H21" s="139"/>
      <c r="I21" s="139"/>
      <c r="J21" s="139"/>
      <c r="K21" s="139"/>
      <c r="L21" s="132"/>
    </row>
    <row r="22" spans="2:24" ht="17.5">
      <c r="B22" s="138" t="s">
        <v>426</v>
      </c>
      <c r="C22" s="138"/>
      <c r="D22" s="138"/>
      <c r="E22" s="138"/>
      <c r="F22" s="138"/>
      <c r="G22" s="138"/>
      <c r="H22" s="138"/>
      <c r="I22" s="138"/>
      <c r="J22" s="138"/>
      <c r="K22" s="138"/>
      <c r="L22" s="132"/>
    </row>
    <row r="23" spans="2:24" ht="17.5">
      <c r="B23" s="139" t="s">
        <v>427</v>
      </c>
      <c r="C23" s="139"/>
      <c r="D23" s="139"/>
      <c r="E23" s="139"/>
      <c r="F23" s="139"/>
      <c r="G23" s="139"/>
      <c r="H23" s="139"/>
      <c r="I23" s="139"/>
      <c r="J23" s="139"/>
      <c r="K23" s="139"/>
    </row>
    <row r="25" spans="2:24" ht="15" thickBot="1"/>
    <row r="26" spans="2:24" ht="21.5" thickTop="1">
      <c r="B26" s="134" t="s">
        <v>428</v>
      </c>
      <c r="C26" s="131"/>
      <c r="D26" s="131"/>
      <c r="E26" s="131"/>
      <c r="F26" s="131"/>
      <c r="G26" s="131"/>
      <c r="H26" s="131"/>
      <c r="I26" s="131"/>
      <c r="J26" s="131"/>
      <c r="K26" s="131"/>
      <c r="L26" s="131"/>
      <c r="M26" s="131"/>
      <c r="N26" s="131"/>
      <c r="O26" s="131"/>
      <c r="P26" s="131"/>
      <c r="Q26" s="131"/>
      <c r="R26" s="131"/>
      <c r="S26" s="131"/>
      <c r="T26" s="131"/>
      <c r="U26" s="131"/>
      <c r="V26" s="131"/>
      <c r="W26" s="131"/>
      <c r="X26" s="131"/>
    </row>
  </sheetData>
  <mergeCells count="8">
    <mergeCell ref="B3:J3"/>
    <mergeCell ref="B22:K22"/>
    <mergeCell ref="B23:K23"/>
    <mergeCell ref="B10:X17"/>
    <mergeCell ref="B19:D19"/>
    <mergeCell ref="B9:E9"/>
    <mergeCell ref="B20:K20"/>
    <mergeCell ref="B21:K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BA0D-CE96-443C-B6F3-CBEDF0D56686}">
  <dimension ref="B2:G14"/>
  <sheetViews>
    <sheetView showGridLines="0" workbookViewId="0">
      <selection activeCell="G11" sqref="G11"/>
    </sheetView>
  </sheetViews>
  <sheetFormatPr defaultRowHeight="14.5"/>
  <cols>
    <col min="1" max="1" width="1.81640625" customWidth="1"/>
  </cols>
  <sheetData>
    <row r="2" spans="2:7" ht="21">
      <c r="B2" s="142" t="s">
        <v>429</v>
      </c>
      <c r="C2" s="142"/>
      <c r="D2" s="142"/>
      <c r="E2" s="142"/>
      <c r="F2" s="142"/>
    </row>
    <row r="3" spans="2:7" ht="15.5">
      <c r="B3" s="135" t="s">
        <v>430</v>
      </c>
    </row>
    <row r="4" spans="2:7" ht="15.5">
      <c r="B4" s="136" t="s">
        <v>431</v>
      </c>
    </row>
    <row r="5" spans="2:7" ht="15.5">
      <c r="B5" s="136" t="s">
        <v>432</v>
      </c>
    </row>
    <row r="6" spans="2:7" ht="15.5">
      <c r="B6" s="136" t="s">
        <v>433</v>
      </c>
    </row>
    <row r="7" spans="2:7" ht="15.5">
      <c r="B7" s="136" t="s">
        <v>434</v>
      </c>
    </row>
    <row r="8" spans="2:7" ht="15.5">
      <c r="B8" s="136" t="s">
        <v>435</v>
      </c>
    </row>
    <row r="9" spans="2:7" ht="15.5">
      <c r="B9" s="136" t="s">
        <v>436</v>
      </c>
    </row>
    <row r="10" spans="2:7" ht="15.5">
      <c r="B10" s="136" t="s">
        <v>437</v>
      </c>
    </row>
    <row r="11" spans="2:7" ht="15.5">
      <c r="B11" s="136" t="s">
        <v>438</v>
      </c>
      <c r="G11" t="s">
        <v>442</v>
      </c>
    </row>
    <row r="12" spans="2:7" ht="15.5">
      <c r="B12" s="136" t="s">
        <v>439</v>
      </c>
    </row>
    <row r="13" spans="2:7" ht="15.5">
      <c r="B13" s="136" t="s">
        <v>440</v>
      </c>
    </row>
    <row r="14" spans="2:7" ht="15.5">
      <c r="B14" s="136" t="s">
        <v>441</v>
      </c>
    </row>
  </sheetData>
  <mergeCells count="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AE45A-E557-4F34-8BC8-3834E2F3287A}">
  <dimension ref="A1:M81"/>
  <sheetViews>
    <sheetView showGridLines="0" topLeftCell="B1" workbookViewId="0">
      <selection activeCell="M52" sqref="M52"/>
    </sheetView>
  </sheetViews>
  <sheetFormatPr defaultRowHeight="14.5"/>
  <cols>
    <col min="1" max="1" width="1.90625" customWidth="1"/>
    <col min="2" max="2" width="31.1796875" bestFit="1" customWidth="1"/>
    <col min="3" max="9" width="10.453125" bestFit="1" customWidth="1"/>
    <col min="10" max="10" width="10.90625" bestFit="1" customWidth="1"/>
    <col min="11" max="12" width="10.453125" bestFit="1" customWidth="1"/>
    <col min="13" max="13" width="11.90625" bestFit="1" customWidth="1"/>
  </cols>
  <sheetData>
    <row r="1" spans="1:13">
      <c r="A1" s="9"/>
    </row>
    <row r="2" spans="1:13">
      <c r="B2" s="143" t="str">
        <f>" Historical Financial Statement - " &amp; 'Data Sheet'!B1</f>
        <v xml:space="preserve"> Historical Financial Statement - HINDUSTAN UNILEVER LTD</v>
      </c>
      <c r="C2" s="143"/>
      <c r="D2" s="143"/>
      <c r="E2" s="143"/>
      <c r="F2" s="143"/>
      <c r="G2" s="143"/>
      <c r="H2" s="143"/>
      <c r="I2" s="143"/>
      <c r="J2" s="143"/>
      <c r="K2" s="143"/>
      <c r="L2" s="143"/>
      <c r="M2" s="143"/>
    </row>
    <row r="3" spans="1:13">
      <c r="B3" s="12" t="s">
        <v>55</v>
      </c>
      <c r="C3" s="13">
        <v>41712</v>
      </c>
      <c r="D3" s="13">
        <f>C3+365</f>
        <v>42077</v>
      </c>
      <c r="E3" s="13">
        <f t="shared" ref="E3:L3" si="0">D3+365</f>
        <v>42442</v>
      </c>
      <c r="F3" s="13">
        <f t="shared" si="0"/>
        <v>42807</v>
      </c>
      <c r="G3" s="13">
        <f t="shared" si="0"/>
        <v>43172</v>
      </c>
      <c r="H3" s="13">
        <f t="shared" si="0"/>
        <v>43537</v>
      </c>
      <c r="I3" s="13">
        <f t="shared" si="0"/>
        <v>43902</v>
      </c>
      <c r="J3" s="13">
        <f t="shared" si="0"/>
        <v>44267</v>
      </c>
      <c r="K3" s="13">
        <f t="shared" si="0"/>
        <v>44632</v>
      </c>
      <c r="L3" s="13">
        <f t="shared" si="0"/>
        <v>44997</v>
      </c>
      <c r="M3" s="125" t="s">
        <v>395</v>
      </c>
    </row>
    <row r="4" spans="1:13">
      <c r="B4" s="14" t="s">
        <v>56</v>
      </c>
      <c r="C4" s="15"/>
      <c r="D4" s="15"/>
      <c r="E4" s="15"/>
      <c r="F4" s="15"/>
      <c r="G4" s="15"/>
      <c r="H4" s="15"/>
      <c r="I4" s="15"/>
      <c r="J4" s="15"/>
      <c r="K4" s="15"/>
      <c r="L4" s="15"/>
      <c r="M4" s="15"/>
    </row>
    <row r="6" spans="1:13">
      <c r="B6" t="s">
        <v>13</v>
      </c>
      <c r="C6" s="21">
        <f>IFERROR('Data Sheet'!B17,0)</f>
        <v>29233.74</v>
      </c>
      <c r="D6" s="21">
        <f>IFERROR('Data Sheet'!C17,0)</f>
        <v>31972.19</v>
      </c>
      <c r="E6" s="21">
        <f>IFERROR('Data Sheet'!D17,0)</f>
        <v>32186</v>
      </c>
      <c r="F6" s="21">
        <f>IFERROR('Data Sheet'!E17,0)</f>
        <v>33162</v>
      </c>
      <c r="G6" s="21">
        <f>IFERROR('Data Sheet'!F17,0)</f>
        <v>35545</v>
      </c>
      <c r="H6" s="21">
        <f>IFERROR('Data Sheet'!G17,0)</f>
        <v>39310</v>
      </c>
      <c r="I6" s="21">
        <f>IFERROR('Data Sheet'!H17,0)</f>
        <v>39783</v>
      </c>
      <c r="J6" s="21">
        <f>IFERROR('Data Sheet'!I17,0)</f>
        <v>47028</v>
      </c>
      <c r="K6" s="21">
        <f>IFERROR('Data Sheet'!J17,0)</f>
        <v>52446</v>
      </c>
      <c r="L6" s="21">
        <f>IFERROR('Data Sheet'!K17,0)</f>
        <v>60580</v>
      </c>
      <c r="M6" s="21">
        <f>IFERROR(SUM('Data Sheet'!H42:K42),0)</f>
        <v>60580</v>
      </c>
    </row>
    <row r="7" spans="1:13">
      <c r="B7" s="18" t="s">
        <v>63</v>
      </c>
      <c r="C7" s="18"/>
      <c r="D7" s="19">
        <f>D6/C6-1</f>
        <v>9.3674295522912843E-2</v>
      </c>
      <c r="E7" s="19">
        <f t="shared" ref="E7:M7" si="1">E6/D6-1</f>
        <v>6.6873742461808217E-3</v>
      </c>
      <c r="F7" s="19">
        <f t="shared" si="1"/>
        <v>3.03237432424035E-2</v>
      </c>
      <c r="G7" s="19">
        <f t="shared" si="1"/>
        <v>7.1859357095470644E-2</v>
      </c>
      <c r="H7" s="19">
        <f t="shared" si="1"/>
        <v>0.1059220706147137</v>
      </c>
      <c r="I7" s="19">
        <f t="shared" si="1"/>
        <v>1.2032561689137689E-2</v>
      </c>
      <c r="J7" s="19">
        <f t="shared" si="1"/>
        <v>0.18211296282331646</v>
      </c>
      <c r="K7" s="19">
        <f t="shared" si="1"/>
        <v>0.11520796121459553</v>
      </c>
      <c r="L7" s="19">
        <f t="shared" si="1"/>
        <v>0.15509285741524614</v>
      </c>
      <c r="M7" s="19">
        <f t="shared" si="1"/>
        <v>0</v>
      </c>
    </row>
    <row r="9" spans="1:13">
      <c r="B9" t="s">
        <v>99</v>
      </c>
      <c r="C9" s="21">
        <f>IFERROR(SUM('Data Sheet'!B18,'Data Sheet'!B20:B22)-1*('Data Sheet'!B19),0)</f>
        <v>17348.3</v>
      </c>
      <c r="D9" s="21">
        <f>IFERROR(SUM('Data Sheet'!C18,'Data Sheet'!C20:C22)-1*('Data Sheet'!C19),0)</f>
        <v>18801.919999999998</v>
      </c>
      <c r="E9" s="21">
        <f>IFERROR(SUM('Data Sheet'!D18,'Data Sheet'!D20:D22)-1*('Data Sheet'!D19),0)</f>
        <v>18222</v>
      </c>
      <c r="F9" s="21">
        <f>IFERROR(SUM('Data Sheet'!E18,'Data Sheet'!E20:E22)-1*('Data Sheet'!E19),0)</f>
        <v>18675</v>
      </c>
      <c r="G9" s="21">
        <f>IFERROR(SUM('Data Sheet'!F18,'Data Sheet'!F20:F22)-1*('Data Sheet'!F19),0)</f>
        <v>19314</v>
      </c>
      <c r="H9" s="21">
        <f>IFERROR(SUM('Data Sheet'!G18,'Data Sheet'!G20:G22)-1*('Data Sheet'!G19),0)</f>
        <v>21081</v>
      </c>
      <c r="I9" s="21">
        <f>IFERROR(SUM('Data Sheet'!H18,'Data Sheet'!H20:H22)-1*('Data Sheet'!H19),0)</f>
        <v>20614</v>
      </c>
      <c r="J9" s="21">
        <f>IFERROR(SUM('Data Sheet'!I18,'Data Sheet'!I20:I22)-1*('Data Sheet'!I19),0)</f>
        <v>25301</v>
      </c>
      <c r="K9" s="21">
        <f>IFERROR(SUM('Data Sheet'!J18,'Data Sheet'!J20:J22)-1*('Data Sheet'!J19),0)</f>
        <v>29066</v>
      </c>
      <c r="L9" s="21">
        <f>IFERROR(SUM('Data Sheet'!K18,'Data Sheet'!K20:K22)-1*('Data Sheet'!K19),0)</f>
        <v>34570</v>
      </c>
      <c r="M9" s="21">
        <f>IFERROR(SUM('Data Sheet'!H43:K43),0)</f>
        <v>46432</v>
      </c>
    </row>
    <row r="10" spans="1:13">
      <c r="B10" s="18" t="s">
        <v>98</v>
      </c>
      <c r="C10" s="19">
        <f>C9/C6</f>
        <v>0.59343416203332167</v>
      </c>
      <c r="D10" s="19">
        <f t="shared" ref="D10:M10" si="2">D9/D6</f>
        <v>0.58807107051471919</v>
      </c>
      <c r="E10" s="19">
        <f t="shared" si="2"/>
        <v>0.56614677188839868</v>
      </c>
      <c r="F10" s="19">
        <f t="shared" si="2"/>
        <v>0.5631445630540981</v>
      </c>
      <c r="G10" s="19">
        <f t="shared" si="2"/>
        <v>0.54336756224504146</v>
      </c>
      <c r="H10" s="19">
        <f t="shared" si="2"/>
        <v>0.53627575680488426</v>
      </c>
      <c r="I10" s="19">
        <f t="shared" si="2"/>
        <v>0.51816102355277383</v>
      </c>
      <c r="J10" s="19">
        <f t="shared" si="2"/>
        <v>0.53799863910861612</v>
      </c>
      <c r="K10" s="19">
        <f t="shared" si="2"/>
        <v>0.55420813789421497</v>
      </c>
      <c r="L10" s="19">
        <f t="shared" si="2"/>
        <v>0.57065037966325516</v>
      </c>
      <c r="M10" s="19">
        <f t="shared" si="2"/>
        <v>0.76645757675800597</v>
      </c>
    </row>
    <row r="12" spans="1:13">
      <c r="B12" s="22" t="s">
        <v>30</v>
      </c>
      <c r="C12" s="23">
        <f>C6-C9</f>
        <v>11885.440000000002</v>
      </c>
      <c r="D12" s="23">
        <f t="shared" ref="D12:M12" si="3">D6-D9</f>
        <v>13170.27</v>
      </c>
      <c r="E12" s="23">
        <f t="shared" si="3"/>
        <v>13964</v>
      </c>
      <c r="F12" s="23">
        <f t="shared" si="3"/>
        <v>14487</v>
      </c>
      <c r="G12" s="23">
        <f t="shared" si="3"/>
        <v>16231</v>
      </c>
      <c r="H12" s="23">
        <f t="shared" si="3"/>
        <v>18229</v>
      </c>
      <c r="I12" s="23">
        <f t="shared" si="3"/>
        <v>19169</v>
      </c>
      <c r="J12" s="23">
        <f t="shared" si="3"/>
        <v>21727</v>
      </c>
      <c r="K12" s="23">
        <f t="shared" si="3"/>
        <v>23380</v>
      </c>
      <c r="L12" s="23">
        <f t="shared" si="3"/>
        <v>26010</v>
      </c>
      <c r="M12" s="23">
        <f t="shared" si="3"/>
        <v>14148</v>
      </c>
    </row>
    <row r="13" spans="1:13">
      <c r="B13" s="18" t="s">
        <v>100</v>
      </c>
      <c r="C13" s="19">
        <f>C12/C6</f>
        <v>0.40656583796667828</v>
      </c>
      <c r="D13" s="19">
        <f t="shared" ref="D13:M13" si="4">D12/D6</f>
        <v>0.41192892948528081</v>
      </c>
      <c r="E13" s="19">
        <f t="shared" si="4"/>
        <v>0.43385322811160132</v>
      </c>
      <c r="F13" s="19">
        <f t="shared" si="4"/>
        <v>0.43685543694590195</v>
      </c>
      <c r="G13" s="19">
        <f t="shared" si="4"/>
        <v>0.45663243775495849</v>
      </c>
      <c r="H13" s="19">
        <f t="shared" si="4"/>
        <v>0.46372424319511574</v>
      </c>
      <c r="I13" s="19">
        <f t="shared" si="4"/>
        <v>0.48183897644722617</v>
      </c>
      <c r="J13" s="19">
        <f t="shared" si="4"/>
        <v>0.46200136089138388</v>
      </c>
      <c r="K13" s="19">
        <f t="shared" si="4"/>
        <v>0.44579186210578498</v>
      </c>
      <c r="L13" s="19">
        <f t="shared" si="4"/>
        <v>0.42934962033674479</v>
      </c>
      <c r="M13" s="19">
        <f t="shared" si="4"/>
        <v>0.23354242324199406</v>
      </c>
    </row>
    <row r="15" spans="1:13">
      <c r="B15" t="s">
        <v>60</v>
      </c>
      <c r="C15" s="21">
        <f>IFERROR(SUM('Data Sheet'!B23:B24),0)</f>
        <v>7126.43</v>
      </c>
      <c r="D15" s="21">
        <f>IFERROR(SUM('Data Sheet'!C23:C24),0)</f>
        <v>7757.85</v>
      </c>
      <c r="E15" s="21">
        <f>IFERROR(SUM('Data Sheet'!D23:D24),0)</f>
        <v>8054</v>
      </c>
      <c r="F15" s="21">
        <f>IFERROR(SUM('Data Sheet'!E23:E24),0)</f>
        <v>8159</v>
      </c>
      <c r="G15" s="21">
        <f>IFERROR(SUM('Data Sheet'!F23:F24),0)</f>
        <v>8732</v>
      </c>
      <c r="H15" s="21">
        <f>IFERROR(SUM('Data Sheet'!G23:G24),0)</f>
        <v>9349</v>
      </c>
      <c r="I15" s="21">
        <f>IFERROR(SUM('Data Sheet'!H23:H24),0)</f>
        <v>9316</v>
      </c>
      <c r="J15" s="21">
        <f>IFERROR(SUM('Data Sheet'!I23:I24),0)</f>
        <v>10101</v>
      </c>
      <c r="K15" s="21">
        <f>IFERROR(SUM('Data Sheet'!J23:J24),0)</f>
        <v>10523</v>
      </c>
      <c r="L15" s="21">
        <f>IFERROR(SUM('Data Sheet'!K23:K24),0)</f>
        <v>11862</v>
      </c>
    </row>
    <row r="16" spans="1:13">
      <c r="B16" s="18" t="s">
        <v>64</v>
      </c>
      <c r="C16" s="19">
        <f>C15/C6</f>
        <v>0.24377414590127708</v>
      </c>
      <c r="D16" s="19">
        <f t="shared" ref="D16:L16" si="5">D15/D6</f>
        <v>0.24264368502751926</v>
      </c>
      <c r="E16" s="19">
        <f t="shared" si="5"/>
        <v>0.25023302056794877</v>
      </c>
      <c r="F16" s="19">
        <f t="shared" si="5"/>
        <v>0.24603461793619202</v>
      </c>
      <c r="G16" s="19">
        <f t="shared" si="5"/>
        <v>0.24566043044028696</v>
      </c>
      <c r="H16" s="19">
        <f t="shared" si="5"/>
        <v>0.23782752480284916</v>
      </c>
      <c r="I16" s="19">
        <f t="shared" si="5"/>
        <v>0.23417037428047155</v>
      </c>
      <c r="J16" s="19">
        <f t="shared" si="5"/>
        <v>0.21478693544271499</v>
      </c>
      <c r="K16" s="19">
        <f t="shared" si="5"/>
        <v>0.20064447240971667</v>
      </c>
      <c r="L16" s="19">
        <f t="shared" si="5"/>
        <v>0.19580719709475075</v>
      </c>
    </row>
    <row r="18" spans="2:13">
      <c r="B18" s="22" t="s">
        <v>57</v>
      </c>
      <c r="C18" s="23">
        <f>C12-C15</f>
        <v>4759.010000000002</v>
      </c>
      <c r="D18" s="23">
        <f t="shared" ref="D18:M18" si="6">D12-D15</f>
        <v>5412.42</v>
      </c>
      <c r="E18" s="23">
        <f t="shared" si="6"/>
        <v>5910</v>
      </c>
      <c r="F18" s="23">
        <f t="shared" si="6"/>
        <v>6328</v>
      </c>
      <c r="G18" s="23">
        <f t="shared" si="6"/>
        <v>7499</v>
      </c>
      <c r="H18" s="23">
        <f t="shared" si="6"/>
        <v>8880</v>
      </c>
      <c r="I18" s="23">
        <f t="shared" si="6"/>
        <v>9853</v>
      </c>
      <c r="J18" s="23">
        <f t="shared" si="6"/>
        <v>11626</v>
      </c>
      <c r="K18" s="23">
        <f t="shared" si="6"/>
        <v>12857</v>
      </c>
      <c r="L18" s="23">
        <f t="shared" si="6"/>
        <v>14148</v>
      </c>
      <c r="M18" s="23">
        <f t="shared" si="6"/>
        <v>14148</v>
      </c>
    </row>
    <row r="19" spans="2:13">
      <c r="B19" s="18" t="s">
        <v>65</v>
      </c>
      <c r="C19" s="19">
        <f>C18/C6</f>
        <v>0.1627916920654012</v>
      </c>
      <c r="D19" s="19">
        <f t="shared" ref="D19:M19" si="7">D18/D6</f>
        <v>0.16928524445776158</v>
      </c>
      <c r="E19" s="19">
        <f t="shared" si="7"/>
        <v>0.18362020754365252</v>
      </c>
      <c r="F19" s="19">
        <f t="shared" si="7"/>
        <v>0.1908208190097099</v>
      </c>
      <c r="G19" s="19">
        <f t="shared" si="7"/>
        <v>0.21097200731467156</v>
      </c>
      <c r="H19" s="19">
        <f t="shared" si="7"/>
        <v>0.2258967183922666</v>
      </c>
      <c r="I19" s="19">
        <f t="shared" si="7"/>
        <v>0.24766860216675465</v>
      </c>
      <c r="J19" s="19">
        <f t="shared" si="7"/>
        <v>0.24721442544866887</v>
      </c>
      <c r="K19" s="19">
        <f t="shared" si="7"/>
        <v>0.24514738969606834</v>
      </c>
      <c r="L19" s="19">
        <f t="shared" si="7"/>
        <v>0.23354242324199406</v>
      </c>
      <c r="M19" s="19">
        <f t="shared" si="7"/>
        <v>0.23354242324199406</v>
      </c>
    </row>
    <row r="21" spans="2:13">
      <c r="B21" t="s">
        <v>22</v>
      </c>
      <c r="C21" s="21">
        <f>IFERROR('Data Sheet'!B26,0)</f>
        <v>295.54000000000002</v>
      </c>
      <c r="D21" s="21">
        <f>IFERROR('Data Sheet'!C26,0)</f>
        <v>322.39</v>
      </c>
      <c r="E21" s="21">
        <f>IFERROR('Data Sheet'!D26,0)</f>
        <v>353</v>
      </c>
      <c r="F21" s="21">
        <f>IFERROR('Data Sheet'!E26,0)</f>
        <v>432</v>
      </c>
      <c r="G21" s="21">
        <f>IFERROR('Data Sheet'!F26,0)</f>
        <v>520</v>
      </c>
      <c r="H21" s="21">
        <f>IFERROR('Data Sheet'!G26,0)</f>
        <v>565</v>
      </c>
      <c r="I21" s="21">
        <f>IFERROR('Data Sheet'!H26,0)</f>
        <v>1002</v>
      </c>
      <c r="J21" s="21">
        <f>IFERROR('Data Sheet'!I26,0)</f>
        <v>1074</v>
      </c>
      <c r="K21" s="21">
        <f>IFERROR('Data Sheet'!J26,0)</f>
        <v>1091</v>
      </c>
      <c r="L21" s="21">
        <f>IFERROR('Data Sheet'!K26,0)</f>
        <v>1137</v>
      </c>
      <c r="M21" s="21">
        <f>IFERROR(SUM('Data Sheet'!H45:K45),0)</f>
        <v>1137</v>
      </c>
    </row>
    <row r="22" spans="2:13">
      <c r="B22" s="18" t="s">
        <v>66</v>
      </c>
      <c r="C22" s="19">
        <f>C21/C6</f>
        <v>1.0109551497687261E-2</v>
      </c>
      <c r="D22" s="19">
        <f t="shared" ref="D22:M22" si="8">D21/D6</f>
        <v>1.0083450648829498E-2</v>
      </c>
      <c r="E22" s="19">
        <f t="shared" si="8"/>
        <v>1.0967501398123409E-2</v>
      </c>
      <c r="F22" s="19">
        <f t="shared" si="8"/>
        <v>1.3026958567034558E-2</v>
      </c>
      <c r="G22" s="19">
        <f t="shared" si="8"/>
        <v>1.4629343086228723E-2</v>
      </c>
      <c r="H22" s="19">
        <f t="shared" si="8"/>
        <v>1.437293309590435E-2</v>
      </c>
      <c r="I22" s="19">
        <f t="shared" si="8"/>
        <v>2.5186637508483524E-2</v>
      </c>
      <c r="J22" s="19">
        <f t="shared" si="8"/>
        <v>2.2837458535340648E-2</v>
      </c>
      <c r="K22" s="19">
        <f t="shared" si="8"/>
        <v>2.0802349082866187E-2</v>
      </c>
      <c r="L22" s="19">
        <f t="shared" si="8"/>
        <v>1.8768570485308684E-2</v>
      </c>
      <c r="M22" s="19">
        <f t="shared" si="8"/>
        <v>1.8768570485308684E-2</v>
      </c>
    </row>
    <row r="24" spans="2:13">
      <c r="B24" t="s">
        <v>21</v>
      </c>
      <c r="C24" s="21">
        <f>IFERROR('Data Sheet'!B25,0)</f>
        <v>792.39</v>
      </c>
      <c r="D24" s="21">
        <f>IFERROR('Data Sheet'!C25,0)</f>
        <v>1247.18</v>
      </c>
      <c r="E24" s="21">
        <f>IFERROR('Data Sheet'!D25,0)</f>
        <v>486</v>
      </c>
      <c r="F24" s="21">
        <f>IFERROR('Data Sheet'!E25,0)</f>
        <v>606</v>
      </c>
      <c r="G24" s="21">
        <f>IFERROR('Data Sheet'!F25,0)</f>
        <v>353</v>
      </c>
      <c r="H24" s="21">
        <f>IFERROR('Data Sheet'!G25,0)</f>
        <v>322</v>
      </c>
      <c r="I24" s="21">
        <f>IFERROR('Data Sheet'!H25,0)</f>
        <v>432</v>
      </c>
      <c r="J24" s="21">
        <f>IFERROR('Data Sheet'!I25,0)</f>
        <v>170</v>
      </c>
      <c r="K24" s="21">
        <f>IFERROR('Data Sheet'!J25,0)</f>
        <v>219</v>
      </c>
      <c r="L24" s="21">
        <f>IFERROR('Data Sheet'!K25,0)</f>
        <v>447</v>
      </c>
      <c r="M24" s="21">
        <f>IFERROR(SUM('Data Sheet'!H44:K44),0)</f>
        <v>447</v>
      </c>
    </row>
    <row r="25" spans="2:13">
      <c r="B25" s="18" t="s">
        <v>67</v>
      </c>
      <c r="C25" s="19">
        <f>C24/C6</f>
        <v>2.7105324190473061E-2</v>
      </c>
      <c r="D25" s="19">
        <f t="shared" ref="D25:M25" si="9">D24/D6</f>
        <v>3.9008275629539298E-2</v>
      </c>
      <c r="E25" s="19">
        <f t="shared" si="9"/>
        <v>1.5099732803082085E-2</v>
      </c>
      <c r="F25" s="19">
        <f t="shared" si="9"/>
        <v>1.8273927989867923E-2</v>
      </c>
      <c r="G25" s="19">
        <f t="shared" si="9"/>
        <v>9.9310732873821913E-3</v>
      </c>
      <c r="H25" s="19">
        <f t="shared" si="9"/>
        <v>8.1912999236835402E-3</v>
      </c>
      <c r="I25" s="19">
        <f t="shared" si="9"/>
        <v>1.0858909584495891E-2</v>
      </c>
      <c r="J25" s="19">
        <f t="shared" si="9"/>
        <v>3.6148677383686313E-3</v>
      </c>
      <c r="K25" s="19">
        <f t="shared" si="9"/>
        <v>4.1757236014186017E-3</v>
      </c>
      <c r="L25" s="19">
        <f t="shared" si="9"/>
        <v>7.378672829316606E-3</v>
      </c>
      <c r="M25" s="19">
        <f t="shared" si="9"/>
        <v>7.378672829316606E-3</v>
      </c>
    </row>
    <row r="27" spans="2:13" ht="13.75" customHeight="1">
      <c r="B27" s="22" t="s">
        <v>58</v>
      </c>
      <c r="C27" s="23">
        <f>C18-C21+C24</f>
        <v>5255.8600000000024</v>
      </c>
      <c r="D27" s="23">
        <f t="shared" ref="D27:M27" si="10">D18-D21+D24</f>
        <v>6337.21</v>
      </c>
      <c r="E27" s="23">
        <f t="shared" si="10"/>
        <v>6043</v>
      </c>
      <c r="F27" s="23">
        <f t="shared" si="10"/>
        <v>6502</v>
      </c>
      <c r="G27" s="23">
        <f t="shared" si="10"/>
        <v>7332</v>
      </c>
      <c r="H27" s="23">
        <f t="shared" si="10"/>
        <v>8637</v>
      </c>
      <c r="I27" s="23">
        <f t="shared" si="10"/>
        <v>9283</v>
      </c>
      <c r="J27" s="23">
        <f t="shared" si="10"/>
        <v>10722</v>
      </c>
      <c r="K27" s="23">
        <f t="shared" si="10"/>
        <v>11985</v>
      </c>
      <c r="L27" s="23">
        <f t="shared" si="10"/>
        <v>13458</v>
      </c>
      <c r="M27" s="23">
        <f t="shared" si="10"/>
        <v>13458</v>
      </c>
    </row>
    <row r="28" spans="2:13">
      <c r="B28" s="18" t="s">
        <v>68</v>
      </c>
      <c r="C28" s="19">
        <f>C27/C6</f>
        <v>0.17978746475818702</v>
      </c>
      <c r="D28" s="19">
        <f t="shared" ref="D28:M28" si="11">D27/D6</f>
        <v>0.19821006943847139</v>
      </c>
      <c r="E28" s="19">
        <f t="shared" si="11"/>
        <v>0.18775243894861121</v>
      </c>
      <c r="F28" s="19">
        <f t="shared" si="11"/>
        <v>0.19606778843254327</v>
      </c>
      <c r="G28" s="19">
        <f t="shared" si="11"/>
        <v>0.20627373751582501</v>
      </c>
      <c r="H28" s="19">
        <f t="shared" si="11"/>
        <v>0.21971508522004579</v>
      </c>
      <c r="I28" s="19">
        <f t="shared" si="11"/>
        <v>0.233340874242767</v>
      </c>
      <c r="J28" s="19">
        <f t="shared" si="11"/>
        <v>0.22799183465169687</v>
      </c>
      <c r="K28" s="19">
        <f t="shared" si="11"/>
        <v>0.22852076421462075</v>
      </c>
      <c r="L28" s="19">
        <f t="shared" si="11"/>
        <v>0.22215252558600199</v>
      </c>
      <c r="M28" s="19">
        <f t="shared" si="11"/>
        <v>0.22215252558600199</v>
      </c>
    </row>
    <row r="30" spans="2:13">
      <c r="B30" t="s">
        <v>23</v>
      </c>
      <c r="C30" s="21">
        <f>IFERROR('Data Sheet'!B27,0)</f>
        <v>40.68</v>
      </c>
      <c r="D30" s="21">
        <f>IFERROR('Data Sheet'!C27,0)</f>
        <v>17.7</v>
      </c>
      <c r="E30" s="21">
        <f>IFERROR('Data Sheet'!D27,0)</f>
        <v>17</v>
      </c>
      <c r="F30" s="21">
        <f>IFERROR('Data Sheet'!E27,0)</f>
        <v>35</v>
      </c>
      <c r="G30" s="21">
        <f>IFERROR('Data Sheet'!F27,0)</f>
        <v>26</v>
      </c>
      <c r="H30" s="21">
        <f>IFERROR('Data Sheet'!G27,0)</f>
        <v>33</v>
      </c>
      <c r="I30" s="21">
        <f>IFERROR('Data Sheet'!H27,0)</f>
        <v>118</v>
      </c>
      <c r="J30" s="21">
        <f>IFERROR('Data Sheet'!I27,0)</f>
        <v>117</v>
      </c>
      <c r="K30" s="21">
        <f>IFERROR('Data Sheet'!J27,0)</f>
        <v>106</v>
      </c>
      <c r="L30" s="21">
        <f>IFERROR('Data Sheet'!K27,0)</f>
        <v>114</v>
      </c>
      <c r="M30" s="21">
        <f>IFERROR(SUM('Data Sheet'!H46:K46),0)</f>
        <v>114</v>
      </c>
    </row>
    <row r="31" spans="2:13">
      <c r="B31" s="18" t="s">
        <v>69</v>
      </c>
      <c r="C31" s="19">
        <f>C30/C6</f>
        <v>1.3915427858358185E-3</v>
      </c>
      <c r="D31" s="19">
        <f t="shared" ref="D31:M31" si="12">D30/D6</f>
        <v>5.536061183172E-4</v>
      </c>
      <c r="E31" s="19">
        <f t="shared" si="12"/>
        <v>5.2817995401727462E-4</v>
      </c>
      <c r="F31" s="19">
        <f t="shared" si="12"/>
        <v>1.0554248839032628E-3</v>
      </c>
      <c r="G31" s="19">
        <f t="shared" si="12"/>
        <v>7.3146715431143621E-4</v>
      </c>
      <c r="H31" s="19">
        <f t="shared" si="12"/>
        <v>8.3948104807936915E-4</v>
      </c>
      <c r="I31" s="19">
        <f t="shared" si="12"/>
        <v>2.9660910439132291E-3</v>
      </c>
      <c r="J31" s="19">
        <f t="shared" si="12"/>
        <v>2.4878795611125285E-3</v>
      </c>
      <c r="K31" s="19">
        <f t="shared" si="12"/>
        <v>2.0211264920108303E-3</v>
      </c>
      <c r="L31" s="19">
        <f t="shared" si="12"/>
        <v>1.881809177946517E-3</v>
      </c>
      <c r="M31" s="19">
        <f t="shared" si="12"/>
        <v>1.881809177946517E-3</v>
      </c>
    </row>
    <row r="33" spans="2:13">
      <c r="B33" s="22" t="s">
        <v>59</v>
      </c>
      <c r="C33" s="23">
        <f>C27-C30</f>
        <v>5215.1800000000021</v>
      </c>
      <c r="D33" s="23">
        <f t="shared" ref="D33:M33" si="13">D27-D30</f>
        <v>6319.51</v>
      </c>
      <c r="E33" s="23">
        <f t="shared" si="13"/>
        <v>6026</v>
      </c>
      <c r="F33" s="23">
        <f t="shared" si="13"/>
        <v>6467</v>
      </c>
      <c r="G33" s="23">
        <f t="shared" si="13"/>
        <v>7306</v>
      </c>
      <c r="H33" s="23">
        <f t="shared" si="13"/>
        <v>8604</v>
      </c>
      <c r="I33" s="23">
        <f t="shared" si="13"/>
        <v>9165</v>
      </c>
      <c r="J33" s="23">
        <f t="shared" si="13"/>
        <v>10605</v>
      </c>
      <c r="K33" s="23">
        <f t="shared" si="13"/>
        <v>11879</v>
      </c>
      <c r="L33" s="23">
        <f t="shared" si="13"/>
        <v>13344</v>
      </c>
      <c r="M33" s="23">
        <f t="shared" si="13"/>
        <v>13344</v>
      </c>
    </row>
    <row r="34" spans="2:13">
      <c r="B34" s="18" t="s">
        <v>70</v>
      </c>
      <c r="C34" s="19">
        <f>C33/C6</f>
        <v>0.17839592197235118</v>
      </c>
      <c r="D34" s="19">
        <f t="shared" ref="D34:M34" si="14">D33/D6</f>
        <v>0.19765646332015419</v>
      </c>
      <c r="E34" s="19">
        <f t="shared" si="14"/>
        <v>0.18722425899459391</v>
      </c>
      <c r="F34" s="19">
        <f t="shared" si="14"/>
        <v>0.19501236354864002</v>
      </c>
      <c r="G34" s="19">
        <f t="shared" si="14"/>
        <v>0.20554227036151357</v>
      </c>
      <c r="H34" s="19">
        <f t="shared" si="14"/>
        <v>0.21887560417196641</v>
      </c>
      <c r="I34" s="19">
        <f t="shared" si="14"/>
        <v>0.23037478319885379</v>
      </c>
      <c r="J34" s="19">
        <f t="shared" si="14"/>
        <v>0.22550395509058432</v>
      </c>
      <c r="K34" s="19">
        <f t="shared" si="14"/>
        <v>0.22649963772260992</v>
      </c>
      <c r="L34" s="19">
        <f t="shared" si="14"/>
        <v>0.22027071640805546</v>
      </c>
      <c r="M34" s="19">
        <f t="shared" si="14"/>
        <v>0.22027071640805546</v>
      </c>
    </row>
    <row r="36" spans="2:13">
      <c r="B36" t="s">
        <v>61</v>
      </c>
      <c r="C36" s="21">
        <f>IFERROR('Data Sheet'!B29,0)</f>
        <v>1259.44</v>
      </c>
      <c r="D36" s="21">
        <f>IFERROR('Data Sheet'!C29,0)</f>
        <v>1944</v>
      </c>
      <c r="E36" s="21">
        <f>IFERROR('Data Sheet'!D29,0)</f>
        <v>1875</v>
      </c>
      <c r="F36" s="21">
        <f>IFERROR('Data Sheet'!E29,0)</f>
        <v>1977</v>
      </c>
      <c r="G36" s="21">
        <f>IFERROR('Data Sheet'!F29,0)</f>
        <v>2079</v>
      </c>
      <c r="H36" s="21">
        <f>IFERROR('Data Sheet'!G29,0)</f>
        <v>2544</v>
      </c>
      <c r="I36" s="21">
        <f>IFERROR('Data Sheet'!H29,0)</f>
        <v>2409</v>
      </c>
      <c r="J36" s="21">
        <f>IFERROR('Data Sheet'!I29,0)</f>
        <v>2606</v>
      </c>
      <c r="K36" s="21">
        <f>IFERROR('Data Sheet'!J29,0)</f>
        <v>2987</v>
      </c>
      <c r="L36" s="21">
        <f>IFERROR('Data Sheet'!K29,0)</f>
        <v>3201</v>
      </c>
      <c r="M36" s="21">
        <f>IFERROR(SUM('Data Sheet'!H48:K48),0)</f>
        <v>3201</v>
      </c>
    </row>
    <row r="37" spans="2:13">
      <c r="B37" s="18" t="s">
        <v>71</v>
      </c>
      <c r="C37" s="19">
        <f>C36/C33</f>
        <v>0.24149502030610631</v>
      </c>
      <c r="D37" s="19">
        <f t="shared" ref="D37:M37" si="15">D36/D33</f>
        <v>0.30761878689961719</v>
      </c>
      <c r="E37" s="19">
        <f t="shared" si="15"/>
        <v>0.31115167607036176</v>
      </c>
      <c r="F37" s="19">
        <f t="shared" si="15"/>
        <v>0.30570589144889437</v>
      </c>
      <c r="G37" s="19">
        <f t="shared" si="15"/>
        <v>0.2845606350944429</v>
      </c>
      <c r="H37" s="19">
        <f t="shared" si="15"/>
        <v>0.29567642956764295</v>
      </c>
      <c r="I37" s="19">
        <f t="shared" si="15"/>
        <v>0.26284779050736495</v>
      </c>
      <c r="J37" s="19">
        <f t="shared" si="15"/>
        <v>0.24573314474304572</v>
      </c>
      <c r="K37" s="19">
        <f t="shared" si="15"/>
        <v>0.25145214243623198</v>
      </c>
      <c r="L37" s="19">
        <f t="shared" si="15"/>
        <v>0.23988309352517986</v>
      </c>
      <c r="M37" s="19">
        <f t="shared" si="15"/>
        <v>0.23988309352517986</v>
      </c>
    </row>
    <row r="39" spans="2:13">
      <c r="B39" s="22" t="s">
        <v>62</v>
      </c>
      <c r="C39" s="23">
        <f>C33-C36</f>
        <v>3955.7400000000021</v>
      </c>
      <c r="D39" s="23">
        <f t="shared" ref="D39:M39" si="16">D33-D36</f>
        <v>4375.51</v>
      </c>
      <c r="E39" s="23">
        <f t="shared" si="16"/>
        <v>4151</v>
      </c>
      <c r="F39" s="23">
        <f t="shared" si="16"/>
        <v>4490</v>
      </c>
      <c r="G39" s="23">
        <f t="shared" si="16"/>
        <v>5227</v>
      </c>
      <c r="H39" s="23">
        <f t="shared" si="16"/>
        <v>6060</v>
      </c>
      <c r="I39" s="23">
        <f t="shared" si="16"/>
        <v>6756</v>
      </c>
      <c r="J39" s="23">
        <f t="shared" si="16"/>
        <v>7999</v>
      </c>
      <c r="K39" s="23">
        <f t="shared" si="16"/>
        <v>8892</v>
      </c>
      <c r="L39" s="23">
        <f t="shared" si="16"/>
        <v>10143</v>
      </c>
      <c r="M39" s="23">
        <f t="shared" si="16"/>
        <v>10143</v>
      </c>
    </row>
    <row r="40" spans="2:13">
      <c r="B40" s="18" t="s">
        <v>72</v>
      </c>
      <c r="C40" s="19">
        <f>C39/C6</f>
        <v>0.13531419517311169</v>
      </c>
      <c r="D40" s="19">
        <f t="shared" ref="D40:M40" si="17">D39/D6</f>
        <v>0.13685362185073968</v>
      </c>
      <c r="E40" s="19">
        <f t="shared" si="17"/>
        <v>0.12896911700739452</v>
      </c>
      <c r="F40" s="19">
        <f t="shared" si="17"/>
        <v>0.13539593510644715</v>
      </c>
      <c r="G40" s="19">
        <f t="shared" si="17"/>
        <v>0.14705303136868758</v>
      </c>
      <c r="H40" s="19">
        <f t="shared" si="17"/>
        <v>0.15415924701093869</v>
      </c>
      <c r="I40" s="19">
        <f t="shared" si="17"/>
        <v>0.16982128044642184</v>
      </c>
      <c r="J40" s="19">
        <f t="shared" si="17"/>
        <v>0.17009015905418048</v>
      </c>
      <c r="K40" s="19">
        <f t="shared" si="17"/>
        <v>0.16954581855622927</v>
      </c>
      <c r="L40" s="19">
        <f t="shared" si="17"/>
        <v>0.16743149554308354</v>
      </c>
      <c r="M40" s="19">
        <f t="shared" si="17"/>
        <v>0.16743149554308354</v>
      </c>
    </row>
    <row r="42" spans="2:13">
      <c r="B42" t="s">
        <v>73</v>
      </c>
      <c r="C42" s="20">
        <f>IFERROR('Data Sheet'!B93,0)</f>
        <v>216.27</v>
      </c>
      <c r="D42" s="20">
        <f>IFERROR('Data Sheet'!C93,0)</f>
        <v>216.35</v>
      </c>
      <c r="E42" s="20">
        <f>IFERROR('Data Sheet'!D93,0)</f>
        <v>216.39</v>
      </c>
      <c r="F42" s="20">
        <f>IFERROR('Data Sheet'!E93,0)</f>
        <v>216.43</v>
      </c>
      <c r="G42" s="20">
        <f>IFERROR('Data Sheet'!F93,0)</f>
        <v>216.45</v>
      </c>
      <c r="H42" s="20">
        <f>IFERROR('Data Sheet'!G93,0)</f>
        <v>216.47</v>
      </c>
      <c r="I42" s="20">
        <f>IFERROR('Data Sheet'!H93,0)</f>
        <v>216.48</v>
      </c>
      <c r="J42" s="20">
        <f>IFERROR('Data Sheet'!I93,0)</f>
        <v>234.96</v>
      </c>
      <c r="K42" s="20">
        <f>IFERROR('Data Sheet'!J93,0)</f>
        <v>234.96</v>
      </c>
      <c r="L42" s="20">
        <f>IFERROR('Data Sheet'!K93,0)</f>
        <v>234.96</v>
      </c>
      <c r="M42" s="20">
        <f>IFERROR('Data Sheet'!K93,0)</f>
        <v>234.96</v>
      </c>
    </row>
    <row r="44" spans="2:13">
      <c r="B44" t="s">
        <v>74</v>
      </c>
      <c r="C44" s="16">
        <f>C39/C42</f>
        <v>18.290747676515476</v>
      </c>
      <c r="D44" s="16">
        <f t="shared" ref="D44:M44" si="18">D39/D42</f>
        <v>20.224220013866422</v>
      </c>
      <c r="E44" s="16">
        <f t="shared" si="18"/>
        <v>19.182956698553539</v>
      </c>
      <c r="F44" s="16">
        <f t="shared" si="18"/>
        <v>20.745737651896686</v>
      </c>
      <c r="G44" s="16">
        <f t="shared" si="18"/>
        <v>24.148764148764151</v>
      </c>
      <c r="H44" s="16">
        <f t="shared" si="18"/>
        <v>27.994641289786113</v>
      </c>
      <c r="I44" s="16">
        <f t="shared" si="18"/>
        <v>31.208425720620845</v>
      </c>
      <c r="J44" s="16">
        <f t="shared" si="18"/>
        <v>34.04409261150834</v>
      </c>
      <c r="K44" s="16">
        <f t="shared" si="18"/>
        <v>37.844739530132784</v>
      </c>
      <c r="L44" s="16">
        <f t="shared" si="18"/>
        <v>43.169050051072524</v>
      </c>
      <c r="M44" s="16">
        <f t="shared" si="18"/>
        <v>43.169050051072524</v>
      </c>
    </row>
    <row r="45" spans="2:13">
      <c r="B45" s="18" t="s">
        <v>75</v>
      </c>
      <c r="C45" s="18"/>
      <c r="D45" s="19">
        <f>D44/C44-1</f>
        <v>0.10570767097910605</v>
      </c>
      <c r="E45" s="19">
        <f t="shared" ref="E45:M45" si="19">E44/D44-1</f>
        <v>-5.1485956669723554E-2</v>
      </c>
      <c r="F45" s="19">
        <f t="shared" si="19"/>
        <v>8.1467157430480164E-2</v>
      </c>
      <c r="G45" s="19">
        <f t="shared" si="19"/>
        <v>0.16403497209733309</v>
      </c>
      <c r="H45" s="19">
        <f t="shared" si="19"/>
        <v>0.15925772090572088</v>
      </c>
      <c r="I45" s="19">
        <f t="shared" si="19"/>
        <v>0.11479998609617059</v>
      </c>
      <c r="J45" s="19">
        <f t="shared" si="19"/>
        <v>9.0862221512629571E-2</v>
      </c>
      <c r="K45" s="19">
        <f t="shared" si="19"/>
        <v>0.1116389548693586</v>
      </c>
      <c r="L45" s="19">
        <f t="shared" si="19"/>
        <v>0.14068825910931193</v>
      </c>
      <c r="M45" s="19">
        <f t="shared" si="19"/>
        <v>0</v>
      </c>
    </row>
    <row r="47" spans="2:13">
      <c r="B47" t="s">
        <v>76</v>
      </c>
      <c r="C47" s="16">
        <f>IFERROR('Data Sheet'!B31/'Historical Statement'!C42,0)</f>
        <v>13</v>
      </c>
      <c r="D47" s="16">
        <f>IFERROR('Data Sheet'!C31/'Historical Statement'!D42,0)</f>
        <v>15</v>
      </c>
      <c r="E47" s="16">
        <f>IFERROR('Data Sheet'!D31/'Historical Statement'!E42,0)</f>
        <v>15.971163177596008</v>
      </c>
      <c r="F47" s="16">
        <f>IFERROR('Data Sheet'!E31/'Historical Statement'!F42,0)</f>
        <v>16.966224645381878</v>
      </c>
      <c r="G47" s="16">
        <f>IFERROR('Data Sheet'!F31/'Historical Statement'!G42,0)</f>
        <v>19.95841995841996</v>
      </c>
      <c r="H47" s="16">
        <f>IFERROR('Data Sheet'!G31/'Historical Statement'!H42,0)</f>
        <v>21.95223356585208</v>
      </c>
      <c r="I47" s="16">
        <f>IFERROR('Data Sheet'!H31/'Historical Statement'!I42,0)</f>
        <v>24.944567627494457</v>
      </c>
      <c r="J47" s="16">
        <f>IFERROR('Data Sheet'!I31/'Historical Statement'!J42,0)</f>
        <v>40.506894790602651</v>
      </c>
      <c r="K47" s="16">
        <f>IFERROR('Data Sheet'!J31/'Historical Statement'!K42,0)</f>
        <v>34.005788219271366</v>
      </c>
      <c r="L47" s="16">
        <f>IFERROR('Data Sheet'!K31/'Historical Statement'!L42,0)</f>
        <v>39.006639427987743</v>
      </c>
      <c r="M47" s="16">
        <f>IFERROR('Data Sheet'!K31/'Historical Statement'!M42,0)</f>
        <v>39.006639427987743</v>
      </c>
    </row>
    <row r="48" spans="2:13">
      <c r="B48" s="18" t="s">
        <v>77</v>
      </c>
      <c r="C48" s="19">
        <f>C47/C44</f>
        <v>0.71074185866614048</v>
      </c>
      <c r="D48" s="19">
        <f t="shared" ref="D48:M48" si="20">D47/D44</f>
        <v>0.74168496929500782</v>
      </c>
      <c r="E48" s="19">
        <f t="shared" si="20"/>
        <v>0.83257046494820519</v>
      </c>
      <c r="F48" s="19">
        <f t="shared" si="20"/>
        <v>0.81781737193763926</v>
      </c>
      <c r="G48" s="19">
        <f t="shared" si="20"/>
        <v>0.82647790319494929</v>
      </c>
      <c r="H48" s="19">
        <f t="shared" si="20"/>
        <v>0.78415841584158408</v>
      </c>
      <c r="I48" s="19">
        <f t="shared" si="20"/>
        <v>0.79928952042628776</v>
      </c>
      <c r="J48" s="19">
        <f t="shared" si="20"/>
        <v>1.1898362295286911</v>
      </c>
      <c r="K48" s="19">
        <f t="shared" si="20"/>
        <v>0.89856050382366182</v>
      </c>
      <c r="L48" s="19">
        <f t="shared" si="20"/>
        <v>0.90357882283348123</v>
      </c>
      <c r="M48" s="19">
        <f t="shared" si="20"/>
        <v>0.90357882283348123</v>
      </c>
    </row>
    <row r="50" spans="2:13">
      <c r="B50" t="s">
        <v>78</v>
      </c>
      <c r="C50" s="17">
        <f>IFERROR(IF(C44&gt;C47,1-C48,0),0)</f>
        <v>0.28925814133385952</v>
      </c>
      <c r="D50" s="17">
        <f t="shared" ref="D50:M50" si="21">IFERROR(IF(D44&gt;D47,1-D48,0),0)</f>
        <v>0.25831503070499218</v>
      </c>
      <c r="E50" s="17">
        <f t="shared" si="21"/>
        <v>0.16742953505179481</v>
      </c>
      <c r="F50" s="17">
        <f t="shared" si="21"/>
        <v>0.18218262806236074</v>
      </c>
      <c r="G50" s="17">
        <f t="shared" si="21"/>
        <v>0.17352209680505071</v>
      </c>
      <c r="H50" s="17">
        <f t="shared" si="21"/>
        <v>0.21584158415841592</v>
      </c>
      <c r="I50" s="17">
        <f t="shared" si="21"/>
        <v>0.20071047957371224</v>
      </c>
      <c r="J50" s="17">
        <f t="shared" si="21"/>
        <v>0</v>
      </c>
      <c r="K50" s="17">
        <f t="shared" si="21"/>
        <v>0.10143949617633818</v>
      </c>
      <c r="L50" s="17">
        <f t="shared" si="21"/>
        <v>9.6421177166518768E-2</v>
      </c>
      <c r="M50" s="17">
        <f t="shared" si="21"/>
        <v>9.6421177166518768E-2</v>
      </c>
    </row>
    <row r="52" spans="2:13">
      <c r="B52" s="14" t="s">
        <v>79</v>
      </c>
      <c r="C52" s="24"/>
      <c r="D52" s="24"/>
      <c r="E52" s="24"/>
      <c r="F52" s="24"/>
      <c r="G52" s="24"/>
      <c r="H52" s="24"/>
      <c r="I52" s="24"/>
      <c r="J52" s="24"/>
      <c r="K52" s="24"/>
      <c r="L52" s="24"/>
      <c r="M52" s="24"/>
    </row>
    <row r="54" spans="2:13">
      <c r="B54" s="5" t="s">
        <v>32</v>
      </c>
      <c r="C54" s="21">
        <f>IFERROR('Data Sheet'!B57,0)</f>
        <v>216.27</v>
      </c>
      <c r="D54" s="21">
        <f>IFERROR('Data Sheet'!C57,0)</f>
        <v>216.35</v>
      </c>
      <c r="E54" s="21">
        <f>IFERROR('Data Sheet'!D57,0)</f>
        <v>216</v>
      </c>
      <c r="F54" s="21">
        <f>IFERROR('Data Sheet'!E57,0)</f>
        <v>216</v>
      </c>
      <c r="G54" s="21">
        <f>IFERROR('Data Sheet'!F57,0)</f>
        <v>216</v>
      </c>
      <c r="H54" s="21">
        <f>IFERROR('Data Sheet'!G57,0)</f>
        <v>216</v>
      </c>
      <c r="I54" s="21">
        <f>IFERROR('Data Sheet'!H57,0)</f>
        <v>216</v>
      </c>
      <c r="J54" s="21">
        <f>IFERROR('Data Sheet'!I57,0)</f>
        <v>235</v>
      </c>
      <c r="K54" s="21">
        <f>IFERROR('Data Sheet'!J57,0)</f>
        <v>235</v>
      </c>
      <c r="L54" s="21">
        <f>IFERROR('Data Sheet'!K57,0)</f>
        <v>235</v>
      </c>
    </row>
    <row r="55" spans="2:13">
      <c r="B55" s="5" t="s">
        <v>33</v>
      </c>
      <c r="C55" s="21">
        <f>IFERROR('Data Sheet'!B58,0)</f>
        <v>3321.02</v>
      </c>
      <c r="D55" s="21">
        <f>IFERROR('Data Sheet'!C58,0)</f>
        <v>3811.13</v>
      </c>
      <c r="E55" s="21">
        <f>IFERROR('Data Sheet'!D58,0)</f>
        <v>6357</v>
      </c>
      <c r="F55" s="21">
        <f>IFERROR('Data Sheet'!E58,0)</f>
        <v>6528</v>
      </c>
      <c r="G55" s="21">
        <f>IFERROR('Data Sheet'!F58,0)</f>
        <v>7065</v>
      </c>
      <c r="H55" s="21">
        <f>IFERROR('Data Sheet'!G58,0)</f>
        <v>7651</v>
      </c>
      <c r="I55" s="21">
        <f>IFERROR('Data Sheet'!H58,0)</f>
        <v>8013</v>
      </c>
      <c r="J55" s="21">
        <f>IFERROR('Data Sheet'!I58,0)</f>
        <v>47439</v>
      </c>
      <c r="K55" s="21">
        <f>IFERROR('Data Sheet'!J58,0)</f>
        <v>48826</v>
      </c>
      <c r="L55" s="21">
        <f>IFERROR('Data Sheet'!K58,0)</f>
        <v>50071</v>
      </c>
    </row>
    <row r="56" spans="2:13">
      <c r="B56" s="5" t="s">
        <v>34</v>
      </c>
      <c r="C56" s="21">
        <f>IFERROR('Data Sheet'!B59,0)</f>
        <v>45.58</v>
      </c>
      <c r="D56" s="21">
        <f>IFERROR('Data Sheet'!C59,0)</f>
        <v>43.04</v>
      </c>
      <c r="E56" s="21">
        <f>IFERROR('Data Sheet'!D59,0)</f>
        <v>177</v>
      </c>
      <c r="F56" s="21">
        <f>IFERROR('Data Sheet'!E59,0)</f>
        <v>277</v>
      </c>
      <c r="G56" s="16">
        <f>IFERROR('Data Sheet'!F59,0)</f>
        <v>277</v>
      </c>
      <c r="H56" s="21">
        <f>IFERROR('Data Sheet'!G59,0)</f>
        <v>99</v>
      </c>
      <c r="I56" s="16">
        <f>IFERROR('Data Sheet'!H59,0)</f>
        <v>99</v>
      </c>
      <c r="J56" s="21">
        <f>IFERROR('Data Sheet'!I59,0)</f>
        <v>1009</v>
      </c>
      <c r="K56" s="21">
        <f>IFERROR('Data Sheet'!J59,0)</f>
        <v>1043</v>
      </c>
      <c r="L56" s="21">
        <f>IFERROR('Data Sheet'!K59,0)</f>
        <v>1219</v>
      </c>
    </row>
    <row r="57" spans="2:13">
      <c r="B57" s="5" t="s">
        <v>35</v>
      </c>
      <c r="C57" s="21">
        <f>IFERROR('Data Sheet'!B60,0)</f>
        <v>10171.02</v>
      </c>
      <c r="D57" s="21">
        <f>IFERROR('Data Sheet'!C60,0)</f>
        <v>10359.01</v>
      </c>
      <c r="E57" s="21">
        <f>IFERROR('Data Sheet'!D60,0)</f>
        <v>8043</v>
      </c>
      <c r="F57" s="21">
        <f>IFERROR('Data Sheet'!E60,0)</f>
        <v>8685</v>
      </c>
      <c r="G57" s="21">
        <f>IFERROR('Data Sheet'!F60,0)</f>
        <v>10581</v>
      </c>
      <c r="H57" s="21">
        <f>IFERROR('Data Sheet'!G60,0)</f>
        <v>10663</v>
      </c>
      <c r="I57" s="21">
        <f>IFERROR('Data Sheet'!H60,0)</f>
        <v>11924</v>
      </c>
      <c r="J57" s="21">
        <f>IFERROR('Data Sheet'!I60,0)</f>
        <v>20057</v>
      </c>
      <c r="K57" s="21">
        <f>IFERROR('Data Sheet'!J60,0)</f>
        <v>20402</v>
      </c>
      <c r="L57" s="21">
        <f>IFERROR('Data Sheet'!K60,0)</f>
        <v>21562</v>
      </c>
    </row>
    <row r="58" spans="2:13">
      <c r="B58" s="26" t="s">
        <v>80</v>
      </c>
      <c r="C58" s="25">
        <f>SUM(C54:C57)</f>
        <v>13753.89</v>
      </c>
      <c r="D58" s="25">
        <f t="shared" ref="D58:L58" si="22">SUM(D54:D57)</f>
        <v>14429.53</v>
      </c>
      <c r="E58" s="25">
        <f t="shared" si="22"/>
        <v>14793</v>
      </c>
      <c r="F58" s="25">
        <f t="shared" si="22"/>
        <v>15706</v>
      </c>
      <c r="G58" s="25">
        <f t="shared" si="22"/>
        <v>18139</v>
      </c>
      <c r="H58" s="25">
        <f t="shared" si="22"/>
        <v>18629</v>
      </c>
      <c r="I58" s="25">
        <f t="shared" si="22"/>
        <v>20252</v>
      </c>
      <c r="J58" s="25">
        <f t="shared" si="22"/>
        <v>68740</v>
      </c>
      <c r="K58" s="25">
        <f t="shared" si="22"/>
        <v>70506</v>
      </c>
      <c r="L58" s="25">
        <f t="shared" si="22"/>
        <v>73087</v>
      </c>
    </row>
    <row r="60" spans="2:13">
      <c r="B60" s="5" t="s">
        <v>37</v>
      </c>
      <c r="C60" s="21">
        <f>IFERROR('Data Sheet'!B62,0)</f>
        <v>2746.24</v>
      </c>
      <c r="D60" s="21">
        <f>IFERROR('Data Sheet'!C62,0)</f>
        <v>2821.01</v>
      </c>
      <c r="E60" s="21">
        <f>IFERROR('Data Sheet'!D62,0)</f>
        <v>3258</v>
      </c>
      <c r="F60" s="21">
        <f>IFERROR('Data Sheet'!E62,0)</f>
        <v>4419</v>
      </c>
      <c r="G60" s="21">
        <f>IFERROR('Data Sheet'!F62,0)</f>
        <v>4528</v>
      </c>
      <c r="H60" s="21">
        <f>IFERROR('Data Sheet'!G62,0)</f>
        <v>4715</v>
      </c>
      <c r="I60" s="21">
        <f>IFERROR('Data Sheet'!H62,0)</f>
        <v>5479</v>
      </c>
      <c r="J60" s="21">
        <f>IFERROR('Data Sheet'!I62,0)</f>
        <v>51443</v>
      </c>
      <c r="K60" s="21">
        <f>IFERROR('Data Sheet'!J62,0)</f>
        <v>51473</v>
      </c>
      <c r="L60" s="21">
        <f>IFERROR('Data Sheet'!K62,0)</f>
        <v>52747</v>
      </c>
    </row>
    <row r="61" spans="2:13">
      <c r="B61" s="5" t="s">
        <v>38</v>
      </c>
      <c r="C61" s="21">
        <f>IFERROR('Data Sheet'!B63,0)</f>
        <v>372.6</v>
      </c>
      <c r="D61" s="21">
        <f>IFERROR('Data Sheet'!C63,0)</f>
        <v>516.29999999999995</v>
      </c>
      <c r="E61" s="21">
        <f>IFERROR('Data Sheet'!D63,0)</f>
        <v>408</v>
      </c>
      <c r="F61" s="21">
        <f>IFERROR('Data Sheet'!E63,0)</f>
        <v>229</v>
      </c>
      <c r="G61" s="21">
        <f>IFERROR('Data Sheet'!F63,0)</f>
        <v>461</v>
      </c>
      <c r="H61" s="21">
        <f>IFERROR('Data Sheet'!G63,0)</f>
        <v>406</v>
      </c>
      <c r="I61" s="21">
        <f>IFERROR('Data Sheet'!H63,0)</f>
        <v>597</v>
      </c>
      <c r="J61" s="21">
        <f>IFERROR('Data Sheet'!I63,0)</f>
        <v>745</v>
      </c>
      <c r="K61" s="21">
        <f>IFERROR('Data Sheet'!J63,0)</f>
        <v>1313</v>
      </c>
      <c r="L61" s="21">
        <f>IFERROR('Data Sheet'!K63,0)</f>
        <v>1132</v>
      </c>
    </row>
    <row r="62" spans="2:13">
      <c r="B62" s="5" t="s">
        <v>39</v>
      </c>
      <c r="C62" s="21">
        <f>IFERROR('Data Sheet'!B64,0)</f>
        <v>2838.14</v>
      </c>
      <c r="D62" s="21">
        <f>IFERROR('Data Sheet'!C64,0)</f>
        <v>3025.08</v>
      </c>
      <c r="E62" s="21">
        <f>IFERROR('Data Sheet'!D64,0)</f>
        <v>2592</v>
      </c>
      <c r="F62" s="21">
        <f>IFERROR('Data Sheet'!E64,0)</f>
        <v>3794</v>
      </c>
      <c r="G62" s="16">
        <f>IFERROR('Data Sheet'!F64,0)</f>
        <v>2873</v>
      </c>
      <c r="H62" s="21">
        <f>IFERROR('Data Sheet'!G64,0)</f>
        <v>2716</v>
      </c>
      <c r="I62" s="16">
        <f>IFERROR('Data Sheet'!H64,0)</f>
        <v>1255</v>
      </c>
      <c r="J62" s="21">
        <f>IFERROR('Data Sheet'!I64,0)</f>
        <v>2709</v>
      </c>
      <c r="K62" s="21">
        <f>IFERROR('Data Sheet'!J64,0)</f>
        <v>3521</v>
      </c>
      <c r="L62" s="21">
        <f>IFERROR('Data Sheet'!K64,0)</f>
        <v>2813</v>
      </c>
    </row>
    <row r="63" spans="2:13">
      <c r="B63" s="5" t="s">
        <v>40</v>
      </c>
      <c r="C63" s="21">
        <f>IFERROR(SUM('Data Sheet'!B65-'Historical Statement'!C69),0)</f>
        <v>1324.2399999999998</v>
      </c>
      <c r="D63" s="21">
        <f>IFERROR(SUM('Data Sheet'!C65-'Historical Statement'!D69),0)</f>
        <v>1518.5800000000008</v>
      </c>
      <c r="E63" s="21">
        <f>IFERROR(SUM('Data Sheet'!D65-'Historical Statement'!E69),0)</f>
        <v>1536</v>
      </c>
      <c r="F63" s="21">
        <f>IFERROR(SUM('Data Sheet'!E65-'Historical Statement'!F69),0)</f>
        <v>1810</v>
      </c>
      <c r="G63" s="21">
        <f>IFERROR(SUM('Data Sheet'!F65-'Historical Statement'!G69),0)</f>
        <v>2692</v>
      </c>
      <c r="H63" s="21">
        <f>IFERROR(SUM('Data Sheet'!G65-'Historical Statement'!H69),0)</f>
        <v>2645</v>
      </c>
      <c r="I63" s="21">
        <f>IFERROR(SUM('Data Sheet'!H65-'Historical Statement'!I69),0)</f>
        <v>3793</v>
      </c>
      <c r="J63" s="21">
        <f>IFERROR(SUM('Data Sheet'!I65-'Historical Statement'!J69),0)</f>
        <v>4035</v>
      </c>
      <c r="K63" s="21">
        <f>IFERROR(SUM('Data Sheet'!J65-'Historical Statement'!K69),0)</f>
        <v>4021</v>
      </c>
      <c r="L63" s="21">
        <f>IFERROR(SUM('Data Sheet'!K65-'Historical Statement'!L69),0)</f>
        <v>4387</v>
      </c>
    </row>
    <row r="64" spans="2:13">
      <c r="B64" s="26" t="s">
        <v>81</v>
      </c>
      <c r="C64" s="25">
        <f>SUM(C60:C63)</f>
        <v>7281.2199999999993</v>
      </c>
      <c r="D64" s="25">
        <f t="shared" ref="D64:L64" si="23">SUM(D60:D63)</f>
        <v>7880.9700000000012</v>
      </c>
      <c r="E64" s="25">
        <f t="shared" si="23"/>
        <v>7794</v>
      </c>
      <c r="F64" s="25">
        <f t="shared" si="23"/>
        <v>10252</v>
      </c>
      <c r="G64" s="25">
        <f t="shared" si="23"/>
        <v>10554</v>
      </c>
      <c r="H64" s="25">
        <f t="shared" si="23"/>
        <v>10482</v>
      </c>
      <c r="I64" s="25">
        <f t="shared" si="23"/>
        <v>11124</v>
      </c>
      <c r="J64" s="25">
        <f t="shared" si="23"/>
        <v>58932</v>
      </c>
      <c r="K64" s="25">
        <f t="shared" si="23"/>
        <v>60328</v>
      </c>
      <c r="L64" s="25">
        <f t="shared" si="23"/>
        <v>61079</v>
      </c>
    </row>
    <row r="66" spans="2:12">
      <c r="B66" s="5" t="s">
        <v>41</v>
      </c>
      <c r="C66" s="21">
        <f>IFERROR('Data Sheet'!B67,0)</f>
        <v>1016.81</v>
      </c>
      <c r="D66" s="21">
        <f>IFERROR('Data Sheet'!C67,0)</f>
        <v>1010.28</v>
      </c>
      <c r="E66" s="21">
        <f>IFERROR('Data Sheet'!D67,0)</f>
        <v>1264</v>
      </c>
      <c r="F66" s="21">
        <f>IFERROR('Data Sheet'!E67,0)</f>
        <v>1085</v>
      </c>
      <c r="G66" s="21">
        <f>IFERROR('Data Sheet'!F67,0)</f>
        <v>1310</v>
      </c>
      <c r="H66" s="21">
        <f>IFERROR('Data Sheet'!G67,0)</f>
        <v>1816</v>
      </c>
      <c r="I66" s="21">
        <f>IFERROR('Data Sheet'!H67,0)</f>
        <v>1149</v>
      </c>
      <c r="J66" s="21">
        <f>IFERROR('Data Sheet'!I67,0)</f>
        <v>1758</v>
      </c>
      <c r="K66" s="21">
        <f>IFERROR('Data Sheet'!J67,0)</f>
        <v>2236</v>
      </c>
      <c r="L66" s="21">
        <f>IFERROR('Data Sheet'!K67,0)</f>
        <v>3079</v>
      </c>
    </row>
    <row r="67" spans="2:12">
      <c r="B67" s="5" t="s">
        <v>42</v>
      </c>
      <c r="C67" s="21">
        <f>IFERROR('Data Sheet'!B68,0)</f>
        <v>2939.83</v>
      </c>
      <c r="D67" s="21">
        <f>IFERROR('Data Sheet'!C68,0)</f>
        <v>2848.79</v>
      </c>
      <c r="E67" s="21">
        <f>IFERROR('Data Sheet'!D68,0)</f>
        <v>2726</v>
      </c>
      <c r="F67" s="21">
        <f>IFERROR('Data Sheet'!E68,0)</f>
        <v>2541</v>
      </c>
      <c r="G67" s="21">
        <f>IFERROR('Data Sheet'!F68,0)</f>
        <v>2513</v>
      </c>
      <c r="H67" s="21">
        <f>IFERROR('Data Sheet'!G68,0)</f>
        <v>2574</v>
      </c>
      <c r="I67" s="21">
        <f>IFERROR('Data Sheet'!H68,0)</f>
        <v>2767</v>
      </c>
      <c r="J67" s="21">
        <f>IFERROR('Data Sheet'!I68,0)</f>
        <v>3579</v>
      </c>
      <c r="K67" s="21">
        <f>IFERROR('Data Sheet'!J68,0)</f>
        <v>4096</v>
      </c>
      <c r="L67" s="21">
        <f>IFERROR('Data Sheet'!K68,0)</f>
        <v>4251</v>
      </c>
    </row>
    <row r="68" spans="2:12">
      <c r="B68" s="3" t="s">
        <v>43</v>
      </c>
      <c r="C68" s="21">
        <f>IFERROR('Data Sheet'!B69,0)</f>
        <v>2516.0300000000002</v>
      </c>
      <c r="D68" s="21">
        <f>IFERROR('Data Sheet'!C69,0)</f>
        <v>2689.49</v>
      </c>
      <c r="E68" s="21">
        <f>IFERROR('Data Sheet'!D69,0)</f>
        <v>3009</v>
      </c>
      <c r="F68" s="21">
        <f>IFERROR('Data Sheet'!E69,0)</f>
        <v>1828</v>
      </c>
      <c r="G68" s="16">
        <f>IFERROR('Data Sheet'!F69,0)</f>
        <v>3485</v>
      </c>
      <c r="H68" s="21">
        <f>IFERROR('Data Sheet'!G69,0)</f>
        <v>3757</v>
      </c>
      <c r="I68" s="16">
        <f>IFERROR('Data Sheet'!H69,0)</f>
        <v>5113</v>
      </c>
      <c r="J68" s="21">
        <f>IFERROR('Data Sheet'!I69,0)</f>
        <v>4471</v>
      </c>
      <c r="K68" s="21">
        <f>IFERROR('Data Sheet'!J69,0)</f>
        <v>3846</v>
      </c>
      <c r="L68" s="21">
        <f>IFERROR('Data Sheet'!K69,0)</f>
        <v>4678</v>
      </c>
    </row>
    <row r="69" spans="2:12">
      <c r="B69" s="26" t="s">
        <v>82</v>
      </c>
      <c r="C69" s="25">
        <f>SUM(C66:C68)</f>
        <v>6472.67</v>
      </c>
      <c r="D69" s="25">
        <f t="shared" ref="D69:L69" si="24">SUM(D66:D68)</f>
        <v>6548.5599999999995</v>
      </c>
      <c r="E69" s="25">
        <f t="shared" si="24"/>
        <v>6999</v>
      </c>
      <c r="F69" s="25">
        <f t="shared" si="24"/>
        <v>5454</v>
      </c>
      <c r="G69" s="25">
        <f t="shared" si="24"/>
        <v>7308</v>
      </c>
      <c r="H69" s="25">
        <f t="shared" si="24"/>
        <v>8147</v>
      </c>
      <c r="I69" s="25">
        <f t="shared" si="24"/>
        <v>9029</v>
      </c>
      <c r="J69" s="25">
        <f t="shared" si="24"/>
        <v>9808</v>
      </c>
      <c r="K69" s="25">
        <f t="shared" si="24"/>
        <v>10178</v>
      </c>
      <c r="L69" s="25">
        <f t="shared" si="24"/>
        <v>12008</v>
      </c>
    </row>
    <row r="71" spans="2:12">
      <c r="B71" s="26" t="s">
        <v>83</v>
      </c>
      <c r="C71" s="25">
        <f>C64+C69</f>
        <v>13753.89</v>
      </c>
      <c r="D71" s="25">
        <f t="shared" ref="D71:L71" si="25">D64+D69</f>
        <v>14429.53</v>
      </c>
      <c r="E71" s="25">
        <f t="shared" si="25"/>
        <v>14793</v>
      </c>
      <c r="F71" s="25">
        <f t="shared" si="25"/>
        <v>15706</v>
      </c>
      <c r="G71" s="25">
        <f t="shared" si="25"/>
        <v>17862</v>
      </c>
      <c r="H71" s="25">
        <f t="shared" si="25"/>
        <v>18629</v>
      </c>
      <c r="I71" s="25">
        <f t="shared" si="25"/>
        <v>20153</v>
      </c>
      <c r="J71" s="25">
        <f t="shared" si="25"/>
        <v>68740</v>
      </c>
      <c r="K71" s="25">
        <f t="shared" si="25"/>
        <v>70506</v>
      </c>
      <c r="L71" s="25">
        <f t="shared" si="25"/>
        <v>73087</v>
      </c>
    </row>
    <row r="73" spans="2:12">
      <c r="B73" s="18" t="s">
        <v>84</v>
      </c>
      <c r="C73" s="18" t="b">
        <f>IF(C58=C71,TRUE,0)</f>
        <v>1</v>
      </c>
      <c r="D73" s="18" t="b">
        <f t="shared" ref="D73:L73" si="26">IF(D58=D71,TRUE,0)</f>
        <v>1</v>
      </c>
      <c r="E73" s="18" t="b">
        <f t="shared" si="26"/>
        <v>1</v>
      </c>
      <c r="F73" s="18" t="b">
        <f t="shared" si="26"/>
        <v>1</v>
      </c>
      <c r="G73" s="18">
        <f t="shared" si="26"/>
        <v>0</v>
      </c>
      <c r="H73" s="18" t="b">
        <f t="shared" si="26"/>
        <v>1</v>
      </c>
      <c r="I73" s="18">
        <f t="shared" si="26"/>
        <v>0</v>
      </c>
      <c r="J73" s="18" t="b">
        <f t="shared" si="26"/>
        <v>1</v>
      </c>
      <c r="K73" s="18" t="b">
        <f t="shared" si="26"/>
        <v>1</v>
      </c>
      <c r="L73" s="18" t="b">
        <f t="shared" si="26"/>
        <v>1</v>
      </c>
    </row>
    <row r="75" spans="2:12">
      <c r="B75" s="14" t="s">
        <v>85</v>
      </c>
      <c r="C75" s="27"/>
      <c r="D75" s="27"/>
      <c r="E75" s="27"/>
      <c r="F75" s="27"/>
      <c r="G75" s="27"/>
      <c r="H75" s="27"/>
      <c r="I75" s="27"/>
      <c r="J75" s="27"/>
      <c r="K75" s="27"/>
      <c r="L75" s="27"/>
    </row>
    <row r="77" spans="2:12">
      <c r="B77" s="5" t="s">
        <v>48</v>
      </c>
      <c r="C77" s="21">
        <f>IFERROR('Data Sheet'!B82,0)</f>
        <v>3818.18</v>
      </c>
      <c r="D77" s="21">
        <f>IFERROR('Data Sheet'!C82,0)</f>
        <v>3291.91</v>
      </c>
      <c r="E77" s="21">
        <f>IFERROR('Data Sheet'!D82,0)</f>
        <v>4171</v>
      </c>
      <c r="F77" s="21">
        <f>IFERROR('Data Sheet'!E82,0)</f>
        <v>5185</v>
      </c>
      <c r="G77" s="21">
        <f>IFERROR('Data Sheet'!F82,0)</f>
        <v>6059</v>
      </c>
      <c r="H77" s="21">
        <f>IFERROR('Data Sheet'!G82,0)</f>
        <v>5800</v>
      </c>
      <c r="I77" s="21">
        <f>IFERROR('Data Sheet'!H82,0)</f>
        <v>7623</v>
      </c>
      <c r="J77" s="21">
        <f>IFERROR('Data Sheet'!I82,0)</f>
        <v>9163</v>
      </c>
      <c r="K77" s="21">
        <f>IFERROR('Data Sheet'!J82,0)</f>
        <v>9048</v>
      </c>
      <c r="L77" s="21">
        <f>IFERROR('Data Sheet'!K82,0)</f>
        <v>9991</v>
      </c>
    </row>
    <row r="78" spans="2:12">
      <c r="B78" s="5" t="s">
        <v>49</v>
      </c>
      <c r="C78" s="21">
        <f>IFERROR('Data Sheet'!B83,0)</f>
        <v>-475.04</v>
      </c>
      <c r="D78" s="21">
        <f>IFERROR('Data Sheet'!C83,0)</f>
        <v>137.97</v>
      </c>
      <c r="E78" s="21">
        <f>IFERROR('Data Sheet'!D83,0)</f>
        <v>-282</v>
      </c>
      <c r="F78" s="21">
        <f>IFERROR('Data Sheet'!E83,0)</f>
        <v>-1173</v>
      </c>
      <c r="G78" s="21">
        <f>IFERROR('Data Sheet'!F83,0)</f>
        <v>-1063</v>
      </c>
      <c r="H78" s="21">
        <f>IFERROR('Data Sheet'!G83,0)</f>
        <v>-438</v>
      </c>
      <c r="I78" s="21">
        <f>IFERROR('Data Sheet'!H83,0)</f>
        <v>1791</v>
      </c>
      <c r="J78" s="21">
        <f>IFERROR('Data Sheet'!I83,0)</f>
        <v>-1228</v>
      </c>
      <c r="K78" s="21">
        <f>IFERROR('Data Sheet'!J83,0)</f>
        <v>-1728</v>
      </c>
      <c r="L78" s="21">
        <f>IFERROR('Data Sheet'!K83,0)</f>
        <v>-1494</v>
      </c>
    </row>
    <row r="79" spans="2:12">
      <c r="B79" s="5" t="s">
        <v>50</v>
      </c>
      <c r="C79" s="21">
        <f>IFERROR('Data Sheet'!B84,0)</f>
        <v>-2960.29</v>
      </c>
      <c r="D79" s="21">
        <f>IFERROR('Data Sheet'!C84,0)</f>
        <v>-3462.42</v>
      </c>
      <c r="E79" s="21">
        <f>IFERROR('Data Sheet'!D84,0)</f>
        <v>-3864</v>
      </c>
      <c r="F79" s="21">
        <f>IFERROR('Data Sheet'!E84,0)</f>
        <v>-4214</v>
      </c>
      <c r="G79" s="21">
        <f>IFERROR('Data Sheet'!F84,0)</f>
        <v>-4975</v>
      </c>
      <c r="H79" s="21">
        <f>IFERROR('Data Sheet'!G84,0)</f>
        <v>-5390</v>
      </c>
      <c r="I79" s="21">
        <f>IFERROR('Data Sheet'!H84,0)</f>
        <v>-6819</v>
      </c>
      <c r="J79" s="21">
        <f>IFERROR('Data Sheet'!I84,0)</f>
        <v>-9309</v>
      </c>
      <c r="K79" s="21">
        <f>IFERROR('Data Sheet'!J84,0)</f>
        <v>-8015</v>
      </c>
      <c r="L79" s="21">
        <f>IFERROR('Data Sheet'!K84,0)</f>
        <v>-8953</v>
      </c>
    </row>
    <row r="81" spans="2:12">
      <c r="B81" s="26" t="s">
        <v>51</v>
      </c>
      <c r="C81" s="25">
        <f>SUM(C77:C79)</f>
        <v>382.84999999999991</v>
      </c>
      <c r="D81" s="25">
        <f t="shared" ref="D81:L81" si="27">SUM(D77:D79)</f>
        <v>-32.540000000000418</v>
      </c>
      <c r="E81" s="25">
        <f t="shared" si="27"/>
        <v>25</v>
      </c>
      <c r="F81" s="25">
        <f t="shared" si="27"/>
        <v>-202</v>
      </c>
      <c r="G81" s="25">
        <f t="shared" si="27"/>
        <v>21</v>
      </c>
      <c r="H81" s="25">
        <f t="shared" si="27"/>
        <v>-28</v>
      </c>
      <c r="I81" s="25">
        <f t="shared" si="27"/>
        <v>2595</v>
      </c>
      <c r="J81" s="25">
        <f t="shared" si="27"/>
        <v>-1374</v>
      </c>
      <c r="K81" s="25">
        <f t="shared" si="27"/>
        <v>-695</v>
      </c>
      <c r="L81" s="25">
        <f t="shared" si="27"/>
        <v>-456</v>
      </c>
    </row>
  </sheetData>
  <mergeCells count="1">
    <mergeCell ref="B2:M2"/>
  </mergeCells>
  <pageMargins left="0.7" right="0.7" top="0.75" bottom="0.75" header="0.3" footer="0.3"/>
  <pageSetup paperSize="9" orientation="portrait" r:id="rId1"/>
  <ignoredErrors>
    <ignoredError sqref="C15:L15 M6 M21 M30 M36 M24 M9"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4C21-A6F5-47B1-97B1-051EA02EBDFD}">
  <dimension ref="B2:O41"/>
  <sheetViews>
    <sheetView showGridLines="0" workbookViewId="0">
      <selection activeCell="Q9" sqref="Q9"/>
    </sheetView>
  </sheetViews>
  <sheetFormatPr defaultRowHeight="14.5"/>
  <cols>
    <col min="1" max="1" width="1.90625" customWidth="1"/>
    <col min="2" max="2" width="22.90625" bestFit="1" customWidth="1"/>
    <col min="13" max="13" width="10.6328125" customWidth="1"/>
  </cols>
  <sheetData>
    <row r="2" spans="2:15">
      <c r="B2" s="143" t="str">
        <f>"Ratio Analysis - " &amp;'Data Sheet'!B1</f>
        <v>Ratio Analysis - HINDUSTAN UNILEVER LTD</v>
      </c>
      <c r="C2" s="143"/>
      <c r="D2" s="143"/>
      <c r="E2" s="143"/>
      <c r="F2" s="143"/>
      <c r="G2" s="143"/>
      <c r="H2" s="143"/>
      <c r="I2" s="143"/>
      <c r="J2" s="143"/>
      <c r="K2" s="143"/>
      <c r="L2" s="143"/>
      <c r="M2" s="143"/>
      <c r="N2" s="143"/>
      <c r="O2" s="143"/>
    </row>
    <row r="3" spans="2:15">
      <c r="B3" s="12" t="s">
        <v>55</v>
      </c>
      <c r="C3" s="29">
        <v>41712</v>
      </c>
      <c r="D3" s="29">
        <f>C3+365</f>
        <v>42077</v>
      </c>
      <c r="E3" s="29">
        <f t="shared" ref="E3:L3" si="0">D3+365</f>
        <v>42442</v>
      </c>
      <c r="F3" s="29">
        <f t="shared" si="0"/>
        <v>42807</v>
      </c>
      <c r="G3" s="29">
        <f t="shared" si="0"/>
        <v>43172</v>
      </c>
      <c r="H3" s="29">
        <f t="shared" si="0"/>
        <v>43537</v>
      </c>
      <c r="I3" s="29">
        <f t="shared" si="0"/>
        <v>43902</v>
      </c>
      <c r="J3" s="29">
        <f t="shared" si="0"/>
        <v>44267</v>
      </c>
      <c r="K3" s="29">
        <f>J3+365</f>
        <v>44632</v>
      </c>
      <c r="L3" s="29">
        <f t="shared" si="0"/>
        <v>44997</v>
      </c>
      <c r="M3" s="30" t="s">
        <v>86</v>
      </c>
      <c r="N3" s="30" t="s">
        <v>87</v>
      </c>
      <c r="O3" s="30" t="s">
        <v>88</v>
      </c>
    </row>
    <row r="5" spans="2:15">
      <c r="B5" s="31" t="s">
        <v>63</v>
      </c>
      <c r="C5" s="31"/>
      <c r="D5" s="32">
        <f>IFERROR('Historical Statement'!D7,0)</f>
        <v>9.3674295522912843E-2</v>
      </c>
      <c r="E5" s="32">
        <f>IFERROR('Historical Statement'!E7,0)</f>
        <v>6.6873742461808217E-3</v>
      </c>
      <c r="F5" s="32">
        <f>IFERROR('Historical Statement'!F7,0)</f>
        <v>3.03237432424035E-2</v>
      </c>
      <c r="G5" s="32">
        <f>IFERROR('Historical Statement'!G7,0)</f>
        <v>7.1859357095470644E-2</v>
      </c>
      <c r="H5" s="32">
        <f>IFERROR('Historical Statement'!H7,0)</f>
        <v>0.1059220706147137</v>
      </c>
      <c r="I5" s="32">
        <f>IFERROR('Historical Statement'!I7,0)</f>
        <v>1.2032561689137689E-2</v>
      </c>
      <c r="J5" s="32">
        <f>IFERROR('Historical Statement'!J7,0)</f>
        <v>0.18211296282331646</v>
      </c>
      <c r="K5" s="32">
        <f>IFERROR('Historical Statement'!K7,0)</f>
        <v>0.11520796121459553</v>
      </c>
      <c r="L5" s="32">
        <f>IFERROR('Historical Statement'!L7,0)</f>
        <v>0.15509285741524614</v>
      </c>
      <c r="M5" s="31"/>
      <c r="N5" s="32">
        <f>IFERROR(AVERAGE(D5:L5),0)</f>
        <v>8.5879242651553042E-2</v>
      </c>
      <c r="O5" s="32">
        <f>IFERROR(MEDIAN(D5:L5),0)</f>
        <v>9.3674295522912843E-2</v>
      </c>
    </row>
    <row r="6" spans="2:15">
      <c r="B6" t="s">
        <v>89</v>
      </c>
      <c r="D6" s="33">
        <f>IFERROR('Historical Statement'!D19,0)</f>
        <v>0.16928524445776158</v>
      </c>
      <c r="E6" s="33">
        <f>IFERROR('Historical Statement'!E19,0)</f>
        <v>0.18362020754365252</v>
      </c>
      <c r="F6" s="33">
        <f>IFERROR('Historical Statement'!F19,0)</f>
        <v>0.1908208190097099</v>
      </c>
      <c r="G6" s="33">
        <f>IFERROR('Historical Statement'!G19,0)</f>
        <v>0.21097200731467156</v>
      </c>
      <c r="H6" s="33">
        <f>IFERROR('Historical Statement'!H19,0)</f>
        <v>0.2258967183922666</v>
      </c>
      <c r="I6" s="33">
        <f>IFERROR('Historical Statement'!I19,0)</f>
        <v>0.24766860216675465</v>
      </c>
      <c r="J6" s="33">
        <f>IFERROR('Historical Statement'!J19,0)</f>
        <v>0.24721442544866887</v>
      </c>
      <c r="K6" s="33">
        <f>IFERROR('Historical Statement'!K19,0)</f>
        <v>0.24514738969606834</v>
      </c>
      <c r="L6" s="33">
        <f>IFERROR('Historical Statement'!L19,0)</f>
        <v>0.23354242324199406</v>
      </c>
      <c r="N6" s="33">
        <f t="shared" ref="N6:N9" si="1">IFERROR(AVERAGE(D6:L6),0)</f>
        <v>0.21712975969683868</v>
      </c>
      <c r="O6" s="33">
        <f t="shared" ref="O6:O9" si="2">IFERROR(MEDIAN(D6:L6),0)</f>
        <v>0.2258967183922666</v>
      </c>
    </row>
    <row r="7" spans="2:15">
      <c r="B7" t="s">
        <v>90</v>
      </c>
      <c r="D7" s="33">
        <f>IFERROR('Historical Statement'!D28,0)</f>
        <v>0.19821006943847139</v>
      </c>
      <c r="E7" s="33">
        <f>IFERROR('Historical Statement'!E28,0)</f>
        <v>0.18775243894861121</v>
      </c>
      <c r="F7" s="33">
        <f>IFERROR('Historical Statement'!F28,0)</f>
        <v>0.19606778843254327</v>
      </c>
      <c r="G7" s="33">
        <f>IFERROR('Historical Statement'!G28,0)</f>
        <v>0.20627373751582501</v>
      </c>
      <c r="H7" s="33">
        <f>IFERROR('Historical Statement'!H28,0)</f>
        <v>0.21971508522004579</v>
      </c>
      <c r="I7" s="33">
        <f>IFERROR('Historical Statement'!I28,0)</f>
        <v>0.233340874242767</v>
      </c>
      <c r="J7" s="33">
        <f>IFERROR('Historical Statement'!J28,0)</f>
        <v>0.22799183465169687</v>
      </c>
      <c r="K7" s="33">
        <f>IFERROR('Historical Statement'!K28,0)</f>
        <v>0.22852076421462075</v>
      </c>
      <c r="L7" s="33">
        <f>IFERROR('Historical Statement'!L28,0)</f>
        <v>0.22215252558600199</v>
      </c>
      <c r="N7" s="33">
        <f t="shared" si="1"/>
        <v>0.21333612425006479</v>
      </c>
      <c r="O7" s="33">
        <f t="shared" si="2"/>
        <v>0.21971508522004579</v>
      </c>
    </row>
    <row r="8" spans="2:15">
      <c r="B8" t="s">
        <v>91</v>
      </c>
      <c r="D8" s="33">
        <f>IFERROR('Historical Statement'!D40,0)</f>
        <v>0.13685362185073968</v>
      </c>
      <c r="E8" s="33">
        <f>IFERROR('Historical Statement'!E40,0)</f>
        <v>0.12896911700739452</v>
      </c>
      <c r="F8" s="33">
        <f>IFERROR('Historical Statement'!F40,0)</f>
        <v>0.13539593510644715</v>
      </c>
      <c r="G8" s="33">
        <f>IFERROR('Historical Statement'!G40,0)</f>
        <v>0.14705303136868758</v>
      </c>
      <c r="H8" s="33">
        <f>IFERROR('Historical Statement'!H40,0)</f>
        <v>0.15415924701093869</v>
      </c>
      <c r="I8" s="33">
        <f>IFERROR('Historical Statement'!I40,0)</f>
        <v>0.16982128044642184</v>
      </c>
      <c r="J8" s="33">
        <f>IFERROR('Historical Statement'!J40,0)</f>
        <v>0.17009015905418048</v>
      </c>
      <c r="K8" s="33">
        <f>IFERROR('Historical Statement'!K40,0)</f>
        <v>0.16954581855622927</v>
      </c>
      <c r="L8" s="33">
        <f>IFERROR('Historical Statement'!L40,0)</f>
        <v>0.16743149554308354</v>
      </c>
      <c r="N8" s="33">
        <f t="shared" si="1"/>
        <v>0.15325774510490253</v>
      </c>
      <c r="O8" s="33">
        <f t="shared" si="2"/>
        <v>0.15415924701093869</v>
      </c>
    </row>
    <row r="9" spans="2:15">
      <c r="B9" s="34" t="s">
        <v>92</v>
      </c>
      <c r="C9" s="34"/>
      <c r="D9" s="35">
        <f>IFERROR('Historical Statement'!D47/'Historical Statement'!C47-1,0)</f>
        <v>0.15384615384615374</v>
      </c>
      <c r="E9" s="35">
        <f>IFERROR('Historical Statement'!E47/'Historical Statement'!D47-1,0)</f>
        <v>6.4744211839733889E-2</v>
      </c>
      <c r="F9" s="35">
        <f>IFERROR('Historical Statement'!F47/'Historical Statement'!E47-1,0)</f>
        <v>6.2303631659196945E-2</v>
      </c>
      <c r="G9" s="35">
        <f>IFERROR('Historical Statement'!G47/'Historical Statement'!F47-1,0)</f>
        <v>0.17636188224423521</v>
      </c>
      <c r="H9" s="35">
        <f>IFERROR('Historical Statement'!H47/'Historical Statement'!G47-1,0)</f>
        <v>9.989836928904694E-2</v>
      </c>
      <c r="I9" s="35">
        <f>IFERROR('Historical Statement'!I47/'Historical Statement'!H47-1,0)</f>
        <v>0.13631114358664265</v>
      </c>
      <c r="J9" s="35">
        <f>IFERROR('Historical Statement'!J47/'Historical Statement'!I47-1,0)</f>
        <v>0.62387640449438186</v>
      </c>
      <c r="K9" s="35">
        <f>IFERROR('Historical Statement'!K47/'Historical Statement'!J47-1,0)</f>
        <v>-0.16049382716049365</v>
      </c>
      <c r="L9" s="35">
        <f>IFERROR('Historical Statement'!L47/'Historical Statement'!K47-1,0)</f>
        <v>0.14705882352941169</v>
      </c>
      <c r="M9" s="34"/>
      <c r="N9" s="35">
        <f t="shared" si="1"/>
        <v>0.14487853259203437</v>
      </c>
      <c r="O9" s="35">
        <f t="shared" si="2"/>
        <v>0.13631114358664265</v>
      </c>
    </row>
    <row r="11" spans="2:15">
      <c r="B11" s="31" t="s">
        <v>93</v>
      </c>
      <c r="C11" s="32">
        <f>IFERROR('Historical Statement'!C13,0)</f>
        <v>0.40656583796667828</v>
      </c>
      <c r="D11" s="32">
        <f>IFERROR('Historical Statement'!D13,0)</f>
        <v>0.41192892948528081</v>
      </c>
      <c r="E11" s="32">
        <f>IFERROR('Historical Statement'!E13,0)</f>
        <v>0.43385322811160132</v>
      </c>
      <c r="F11" s="32">
        <f>IFERROR('Historical Statement'!F13,0)</f>
        <v>0.43685543694590195</v>
      </c>
      <c r="G11" s="32">
        <f>IFERROR('Historical Statement'!G13,0)</f>
        <v>0.45663243775495849</v>
      </c>
      <c r="H11" s="32">
        <f>IFERROR('Historical Statement'!H13,0)</f>
        <v>0.46372424319511574</v>
      </c>
      <c r="I11" s="32">
        <f>IFERROR('Historical Statement'!I13,0)</f>
        <v>0.48183897644722617</v>
      </c>
      <c r="J11" s="32">
        <f>IFERROR('Historical Statement'!J13,0)</f>
        <v>0.46200136089138388</v>
      </c>
      <c r="K11" s="32">
        <f>IFERROR('Historical Statement'!K13,0)</f>
        <v>0.44579186210578498</v>
      </c>
      <c r="L11" s="32">
        <f>IFERROR('Historical Statement'!L13,0)</f>
        <v>0.42934962033674479</v>
      </c>
      <c r="M11" s="31"/>
      <c r="N11" s="37">
        <f>IFERROR(AVERAGE(C11:L11),0)</f>
        <v>0.44285419332406761</v>
      </c>
      <c r="O11" s="37">
        <f>IFERROR(MEDIAN(C11:L11),0)</f>
        <v>0.44132364952584346</v>
      </c>
    </row>
    <row r="12" spans="2:15">
      <c r="B12" t="s">
        <v>94</v>
      </c>
      <c r="C12" s="33">
        <f>IFERROR('Historical Statement'!C19,0)</f>
        <v>0.1627916920654012</v>
      </c>
      <c r="D12" s="33">
        <f>IFERROR('Historical Statement'!D19,0)</f>
        <v>0.16928524445776158</v>
      </c>
      <c r="E12" s="33">
        <f>IFERROR('Historical Statement'!E19,0)</f>
        <v>0.18362020754365252</v>
      </c>
      <c r="F12" s="33">
        <f>IFERROR('Historical Statement'!F19,0)</f>
        <v>0.1908208190097099</v>
      </c>
      <c r="G12" s="33">
        <f>IFERROR('Historical Statement'!G19,0)</f>
        <v>0.21097200731467156</v>
      </c>
      <c r="H12" s="33">
        <f>IFERROR('Historical Statement'!H19,0)</f>
        <v>0.2258967183922666</v>
      </c>
      <c r="I12" s="33">
        <f>IFERROR('Historical Statement'!I19,0)</f>
        <v>0.24766860216675465</v>
      </c>
      <c r="J12" s="33">
        <f>IFERROR('Historical Statement'!J19,0)</f>
        <v>0.24721442544866887</v>
      </c>
      <c r="K12" s="33">
        <f>IFERROR('Historical Statement'!K19,0)</f>
        <v>0.24514738969606834</v>
      </c>
      <c r="L12" s="33">
        <f>IFERROR('Historical Statement'!L19,0)</f>
        <v>0.23354242324199406</v>
      </c>
      <c r="N12" s="36">
        <f t="shared" ref="N12:N15" si="3">IFERROR(AVERAGE(C12:L12),0)</f>
        <v>0.21169595293369495</v>
      </c>
      <c r="O12" s="36">
        <f t="shared" ref="O12:O15" si="4">IFERROR(MEDIAN(C12:L12),0)</f>
        <v>0.21843436285346907</v>
      </c>
    </row>
    <row r="13" spans="2:15">
      <c r="B13" t="s">
        <v>95</v>
      </c>
      <c r="C13" s="33">
        <f>IFERROR('Historical Statement'!C28,0)</f>
        <v>0.17978746475818702</v>
      </c>
      <c r="D13" s="33">
        <f>IFERROR('Historical Statement'!D28,0)</f>
        <v>0.19821006943847139</v>
      </c>
      <c r="E13" s="33">
        <f>IFERROR('Historical Statement'!E28,0)</f>
        <v>0.18775243894861121</v>
      </c>
      <c r="F13" s="33">
        <f>IFERROR('Historical Statement'!F28,0)</f>
        <v>0.19606778843254327</v>
      </c>
      <c r="G13" s="33">
        <f>IFERROR('Historical Statement'!G28,0)</f>
        <v>0.20627373751582501</v>
      </c>
      <c r="H13" s="33">
        <f>IFERROR('Historical Statement'!H28,0)</f>
        <v>0.21971508522004579</v>
      </c>
      <c r="I13" s="33">
        <f>IFERROR('Historical Statement'!I28,0)</f>
        <v>0.233340874242767</v>
      </c>
      <c r="J13" s="33">
        <f>IFERROR('Historical Statement'!J28,0)</f>
        <v>0.22799183465169687</v>
      </c>
      <c r="K13" s="33">
        <f>IFERROR('Historical Statement'!K28,0)</f>
        <v>0.22852076421462075</v>
      </c>
      <c r="L13" s="33">
        <f>IFERROR('Historical Statement'!L28,0)</f>
        <v>0.22215252558600199</v>
      </c>
      <c r="N13" s="36">
        <f t="shared" si="3"/>
        <v>0.20998125830087702</v>
      </c>
      <c r="O13" s="36">
        <f t="shared" si="4"/>
        <v>0.2129944113679354</v>
      </c>
    </row>
    <row r="14" spans="2:15">
      <c r="B14" t="s">
        <v>96</v>
      </c>
      <c r="C14" s="33">
        <f>IFERROR('Historical Statement'!C34,0)</f>
        <v>0.17839592197235118</v>
      </c>
      <c r="D14" s="33">
        <f>IFERROR('Historical Statement'!D34,0)</f>
        <v>0.19765646332015419</v>
      </c>
      <c r="E14" s="33">
        <f>IFERROR('Historical Statement'!E34,0)</f>
        <v>0.18722425899459391</v>
      </c>
      <c r="F14" s="33">
        <f>IFERROR('Historical Statement'!F34,0)</f>
        <v>0.19501236354864002</v>
      </c>
      <c r="G14" s="33">
        <f>IFERROR('Historical Statement'!G34,0)</f>
        <v>0.20554227036151357</v>
      </c>
      <c r="H14" s="33">
        <f>IFERROR('Historical Statement'!H34,0)</f>
        <v>0.21887560417196641</v>
      </c>
      <c r="I14" s="33">
        <f>IFERROR('Historical Statement'!I34,0)</f>
        <v>0.23037478319885379</v>
      </c>
      <c r="J14" s="33">
        <f>IFERROR('Historical Statement'!J34,0)</f>
        <v>0.22550395509058432</v>
      </c>
      <c r="K14" s="33">
        <f>IFERROR('Historical Statement'!K34,0)</f>
        <v>0.22649963772260992</v>
      </c>
      <c r="L14" s="33">
        <f>IFERROR('Historical Statement'!L34,0)</f>
        <v>0.22027071640805546</v>
      </c>
      <c r="N14" s="36">
        <f t="shared" si="3"/>
        <v>0.2085355974789323</v>
      </c>
      <c r="O14" s="36">
        <f t="shared" si="4"/>
        <v>0.21220893726674001</v>
      </c>
    </row>
    <row r="15" spans="2:15">
      <c r="B15" s="34" t="s">
        <v>97</v>
      </c>
      <c r="C15" s="35">
        <f>IFERROR('Historical Statement'!C40,0)</f>
        <v>0.13531419517311169</v>
      </c>
      <c r="D15" s="35">
        <f>IFERROR('Historical Statement'!D40,0)</f>
        <v>0.13685362185073968</v>
      </c>
      <c r="E15" s="35">
        <f>IFERROR('Historical Statement'!E40,0)</f>
        <v>0.12896911700739452</v>
      </c>
      <c r="F15" s="35">
        <f>IFERROR('Historical Statement'!F40,0)</f>
        <v>0.13539593510644715</v>
      </c>
      <c r="G15" s="35">
        <f>IFERROR('Historical Statement'!G40,0)</f>
        <v>0.14705303136868758</v>
      </c>
      <c r="H15" s="35">
        <f>IFERROR('Historical Statement'!H40,0)</f>
        <v>0.15415924701093869</v>
      </c>
      <c r="I15" s="35">
        <f>IFERROR('Historical Statement'!I40,0)</f>
        <v>0.16982128044642184</v>
      </c>
      <c r="J15" s="35">
        <f>IFERROR('Historical Statement'!J40,0)</f>
        <v>0.17009015905418048</v>
      </c>
      <c r="K15" s="35">
        <f>IFERROR('Historical Statement'!K40,0)</f>
        <v>0.16954581855622927</v>
      </c>
      <c r="L15" s="35">
        <f>IFERROR('Historical Statement'!L40,0)</f>
        <v>0.16743149554308354</v>
      </c>
      <c r="M15" s="34"/>
      <c r="N15" s="38">
        <f t="shared" si="3"/>
        <v>0.15146339011172347</v>
      </c>
      <c r="O15" s="38">
        <f t="shared" si="4"/>
        <v>0.15060613918981314</v>
      </c>
    </row>
    <row r="17" spans="2:15">
      <c r="B17" s="31" t="s">
        <v>101</v>
      </c>
      <c r="C17" s="32">
        <f>IFERROR('Historical Statement'!C10,0)</f>
        <v>0.59343416203332167</v>
      </c>
      <c r="D17" s="32">
        <f>IFERROR('Historical Statement'!D10,0)</f>
        <v>0.58807107051471919</v>
      </c>
      <c r="E17" s="32">
        <f>IFERROR('Historical Statement'!E10,0)</f>
        <v>0.56614677188839868</v>
      </c>
      <c r="F17" s="32">
        <f>IFERROR('Historical Statement'!F10,0)</f>
        <v>0.5631445630540981</v>
      </c>
      <c r="G17" s="32">
        <f>IFERROR('Historical Statement'!G10,0)</f>
        <v>0.54336756224504146</v>
      </c>
      <c r="H17" s="32">
        <f>IFERROR('Historical Statement'!H10,0)</f>
        <v>0.53627575680488426</v>
      </c>
      <c r="I17" s="32">
        <f>IFERROR('Historical Statement'!I10,0)</f>
        <v>0.51816102355277383</v>
      </c>
      <c r="J17" s="32">
        <f>IFERROR('Historical Statement'!J10,0)</f>
        <v>0.53799863910861612</v>
      </c>
      <c r="K17" s="32">
        <f>IFERROR('Historical Statement'!K10,0)</f>
        <v>0.55420813789421497</v>
      </c>
      <c r="L17" s="32">
        <f>IFERROR('Historical Statement'!L10,0)</f>
        <v>0.57065037966325516</v>
      </c>
      <c r="M17" s="31"/>
      <c r="N17" s="37">
        <f>IFERROR(AVERAGE(C17:L17),0)</f>
        <v>0.55714580667593239</v>
      </c>
      <c r="O17" s="37">
        <f>IFERROR(MEDIAN(C17:L17),0)</f>
        <v>0.55867635047415654</v>
      </c>
    </row>
    <row r="18" spans="2:15">
      <c r="B18" t="s">
        <v>102</v>
      </c>
      <c r="C18" s="33">
        <f>IFERROR('Historical Statement'!C22,0)</f>
        <v>1.0109551497687261E-2</v>
      </c>
      <c r="D18" s="33">
        <f>IFERROR('Historical Statement'!D22,0)</f>
        <v>1.0083450648829498E-2</v>
      </c>
      <c r="E18" s="33">
        <f>IFERROR('Historical Statement'!E22,0)</f>
        <v>1.0967501398123409E-2</v>
      </c>
      <c r="F18" s="33">
        <f>IFERROR('Historical Statement'!F22,0)</f>
        <v>1.3026958567034558E-2</v>
      </c>
      <c r="G18" s="33">
        <f>IFERROR('Historical Statement'!G22,0)</f>
        <v>1.4629343086228723E-2</v>
      </c>
      <c r="H18" s="33">
        <f>IFERROR('Historical Statement'!H22,0)</f>
        <v>1.437293309590435E-2</v>
      </c>
      <c r="I18" s="33">
        <f>IFERROR('Historical Statement'!I22,0)</f>
        <v>2.5186637508483524E-2</v>
      </c>
      <c r="J18" s="33">
        <f>IFERROR('Historical Statement'!J22,0)</f>
        <v>2.2837458535340648E-2</v>
      </c>
      <c r="K18" s="33">
        <f>IFERROR('Historical Statement'!K22,0)</f>
        <v>2.0802349082866187E-2</v>
      </c>
      <c r="L18" s="33">
        <f>IFERROR('Historical Statement'!L22,0)</f>
        <v>1.8768570485308684E-2</v>
      </c>
      <c r="N18" s="36">
        <f t="shared" ref="N18:N19" si="5">IFERROR(AVERAGE(C18:L18),0)</f>
        <v>1.6078475390580684E-2</v>
      </c>
      <c r="O18" s="36">
        <f t="shared" ref="O18:O19" si="6">IFERROR(MEDIAN(C18:L18),0)</f>
        <v>1.4501138091066536E-2</v>
      </c>
    </row>
    <row r="19" spans="2:15">
      <c r="B19" s="34" t="s">
        <v>103</v>
      </c>
      <c r="C19" s="35">
        <f>IFERROR('Historical Statement'!C25,0)</f>
        <v>2.7105324190473061E-2</v>
      </c>
      <c r="D19" s="35">
        <f>IFERROR('Historical Statement'!D25,0)</f>
        <v>3.9008275629539298E-2</v>
      </c>
      <c r="E19" s="35">
        <f>IFERROR('Historical Statement'!E25,0)</f>
        <v>1.5099732803082085E-2</v>
      </c>
      <c r="F19" s="35">
        <f>IFERROR('Historical Statement'!F25,0)</f>
        <v>1.8273927989867923E-2</v>
      </c>
      <c r="G19" s="35">
        <f>IFERROR('Historical Statement'!G25,0)</f>
        <v>9.9310732873821913E-3</v>
      </c>
      <c r="H19" s="35">
        <f>IFERROR('Historical Statement'!H25,0)</f>
        <v>8.1912999236835402E-3</v>
      </c>
      <c r="I19" s="35">
        <f>IFERROR('Historical Statement'!I25,0)</f>
        <v>1.0858909584495891E-2</v>
      </c>
      <c r="J19" s="35">
        <f>IFERROR('Historical Statement'!J25,0)</f>
        <v>3.6148677383686313E-3</v>
      </c>
      <c r="K19" s="35">
        <f>IFERROR('Historical Statement'!K25,0)</f>
        <v>4.1757236014186017E-3</v>
      </c>
      <c r="L19" s="35">
        <f>IFERROR('Historical Statement'!L25,0)</f>
        <v>7.378672829316606E-3</v>
      </c>
      <c r="M19" s="34"/>
      <c r="N19" s="38">
        <f t="shared" si="5"/>
        <v>1.4363780757762784E-2</v>
      </c>
      <c r="O19" s="38">
        <f t="shared" si="6"/>
        <v>1.0394991435939041E-2</v>
      </c>
    </row>
    <row r="21" spans="2:15">
      <c r="B21" s="31" t="s">
        <v>104</v>
      </c>
      <c r="C21" s="32">
        <f>IFERROR('Historical Statement'!C39/SUM('Historical Statement'!C54:C56),0)</f>
        <v>1.104070200705022</v>
      </c>
      <c r="D21" s="32">
        <f>IFERROR('Historical Statement'!D39/SUM('Historical Statement'!D54:D56),0)</f>
        <v>1.0749265450114482</v>
      </c>
      <c r="E21" s="32">
        <f>IFERROR('Historical Statement'!E39/SUM('Historical Statement'!E54:E56),0)</f>
        <v>0.61496296296296293</v>
      </c>
      <c r="F21" s="32">
        <f>IFERROR('Historical Statement'!F39/SUM('Historical Statement'!F54:F56),0)</f>
        <v>0.63951004130465749</v>
      </c>
      <c r="G21" s="32">
        <f>IFERROR('Historical Statement'!G39/SUM('Historical Statement'!G54:G56),0)</f>
        <v>0.69158507541677694</v>
      </c>
      <c r="H21" s="32">
        <f>IFERROR('Historical Statement'!H39/SUM('Historical Statement'!H54:H56),0)</f>
        <v>0.76073311574190305</v>
      </c>
      <c r="I21" s="32">
        <f>IFERROR('Historical Statement'!I39/SUM('Historical Statement'!I54:I56),0)</f>
        <v>0.81123919308357351</v>
      </c>
      <c r="J21" s="32">
        <f>IFERROR('Historical Statement'!J39/SUM('Historical Statement'!J54:J56),0)</f>
        <v>0.16430786927674959</v>
      </c>
      <c r="K21" s="32">
        <f>IFERROR('Historical Statement'!K39/SUM('Historical Statement'!K54:K56),0)</f>
        <v>0.17747086060993134</v>
      </c>
      <c r="L21" s="32">
        <f>IFERROR('Historical Statement'!L39/SUM('Historical Statement'!L54:L56),0)</f>
        <v>0.19685589519650656</v>
      </c>
      <c r="M21" s="31"/>
      <c r="N21" s="32">
        <f>IFERROR(AVERAGE(C21:L21),0)</f>
        <v>0.6235661759309532</v>
      </c>
      <c r="O21" s="32">
        <f>IFERROR(MEDIAN(C21:L21),0)</f>
        <v>0.66554755836071722</v>
      </c>
    </row>
    <row r="22" spans="2:15">
      <c r="B22" t="s">
        <v>105</v>
      </c>
      <c r="C22" s="33">
        <f>IFERROR('Historical Statement'!C50,0)</f>
        <v>0.28925814133385952</v>
      </c>
      <c r="D22" s="33">
        <f>IFERROR('Historical Statement'!D50,0)</f>
        <v>0.25831503070499218</v>
      </c>
      <c r="E22" s="33">
        <f>IFERROR('Historical Statement'!E50,0)</f>
        <v>0.16742953505179481</v>
      </c>
      <c r="F22" s="33">
        <f>IFERROR('Historical Statement'!F50,0)</f>
        <v>0.18218262806236074</v>
      </c>
      <c r="G22" s="33">
        <f>IFERROR('Historical Statement'!G50,0)</f>
        <v>0.17352209680505071</v>
      </c>
      <c r="H22" s="33">
        <f>IFERROR('Historical Statement'!H50,0)</f>
        <v>0.21584158415841592</v>
      </c>
      <c r="I22" s="33">
        <f>IFERROR('Historical Statement'!I50,0)</f>
        <v>0.20071047957371224</v>
      </c>
      <c r="J22" s="33">
        <f>IFERROR('Historical Statement'!J50,0)</f>
        <v>0</v>
      </c>
      <c r="K22" s="33">
        <f>IFERROR('Historical Statement'!K50,0)</f>
        <v>0.10143949617633818</v>
      </c>
      <c r="L22" s="33">
        <f>IFERROR('Historical Statement'!L50,0)</f>
        <v>9.6421177166518768E-2</v>
      </c>
      <c r="N22" s="33">
        <f t="shared" ref="N22:N24" si="7">IFERROR(AVERAGE(C22:L22),0)</f>
        <v>0.16851201690330431</v>
      </c>
      <c r="O22" s="33">
        <f t="shared" ref="O22:O24" si="8">IFERROR(MEDIAN(C22:L22),0)</f>
        <v>0.17785236243370572</v>
      </c>
    </row>
    <row r="23" spans="2:15">
      <c r="B23" t="s">
        <v>106</v>
      </c>
      <c r="C23" s="33">
        <f>IFERROR('Historical Statement'!C39/SUM('Historical Statement'!C54:C55),0)</f>
        <v>1.1182967752149251</v>
      </c>
      <c r="D23" s="33">
        <f>IFERROR('Historical Statement'!D39/SUM('Historical Statement'!D54:D55),0)</f>
        <v>1.0864138369402208</v>
      </c>
      <c r="E23" s="33">
        <f>IFERROR('Historical Statement'!E39/SUM('Historical Statement'!E54:E55),0)</f>
        <v>0.6315228966986155</v>
      </c>
      <c r="F23" s="33">
        <f>IFERROR('Historical Statement'!F39/SUM('Historical Statement'!F54:F55),0)</f>
        <v>0.66577698695136422</v>
      </c>
      <c r="G23" s="33">
        <f>IFERROR('Historical Statement'!G39/SUM('Historical Statement'!G54:G55),0)</f>
        <v>0.71789589342123339</v>
      </c>
      <c r="H23" s="33">
        <f>IFERROR('Historical Statement'!H39/SUM('Historical Statement'!H54:H55),0)</f>
        <v>0.77030634295156986</v>
      </c>
      <c r="I23" s="33">
        <f>IFERROR('Historical Statement'!I39/SUM('Historical Statement'!I54:I55),0)</f>
        <v>0.82099890630696315</v>
      </c>
      <c r="J23" s="33">
        <f>IFERROR('Historical Statement'!J39/SUM('Historical Statement'!J54:J55),0)</f>
        <v>0.16778537567646937</v>
      </c>
      <c r="K23" s="33">
        <f>IFERROR('Historical Statement'!K39/SUM('Historical Statement'!K54:K55),0)</f>
        <v>0.18124375777093821</v>
      </c>
      <c r="L23" s="33">
        <f>IFERROR('Historical Statement'!L39/SUM('Historical Statement'!L54:L55),0)</f>
        <v>0.20162604858267402</v>
      </c>
      <c r="N23" s="33">
        <f t="shared" si="7"/>
        <v>0.63618668205149731</v>
      </c>
      <c r="O23" s="33">
        <f t="shared" si="8"/>
        <v>0.69183644018629886</v>
      </c>
    </row>
    <row r="24" spans="2:15">
      <c r="B24" t="s">
        <v>107</v>
      </c>
      <c r="C24" s="33">
        <f>IFERROR(C22*C23,0)</f>
        <v>0.32347644665831815</v>
      </c>
      <c r="D24" s="33">
        <f t="shared" ref="D24:L24" si="9">IFERROR(D22*D23,0)</f>
        <v>0.28063702364754151</v>
      </c>
      <c r="E24" s="33">
        <f t="shared" si="9"/>
        <v>0.10573558496881183</v>
      </c>
      <c r="F24" s="33">
        <f t="shared" si="9"/>
        <v>0.12129300118623959</v>
      </c>
      <c r="G24" s="33">
        <f t="shared" si="9"/>
        <v>0.12457080071418762</v>
      </c>
      <c r="H24" s="33">
        <f t="shared" si="9"/>
        <v>0.16626414134994286</v>
      </c>
      <c r="I24" s="33">
        <f t="shared" si="9"/>
        <v>0.16478308421436383</v>
      </c>
      <c r="J24" s="33">
        <f t="shared" si="9"/>
        <v>0</v>
      </c>
      <c r="K24" s="33">
        <f t="shared" si="9"/>
        <v>1.838527547339025E-2</v>
      </c>
      <c r="L24" s="33">
        <f t="shared" si="9"/>
        <v>1.9441020951775131E-2</v>
      </c>
      <c r="N24" s="33">
        <f t="shared" si="7"/>
        <v>0.13245863791645707</v>
      </c>
      <c r="O24" s="33">
        <f t="shared" si="8"/>
        <v>0.12293190095021361</v>
      </c>
    </row>
    <row r="25" spans="2:15">
      <c r="B25" s="34" t="s">
        <v>108</v>
      </c>
      <c r="C25" s="40">
        <f>IFERROR('Historical Statement'!C27/'Historical Statement'!C30,0)</f>
        <v>129.20009832841697</v>
      </c>
      <c r="D25" s="40">
        <f>IFERROR('Historical Statement'!D27/'Historical Statement'!D30,0)</f>
        <v>358.03446327683616</v>
      </c>
      <c r="E25" s="40">
        <f>IFERROR('Historical Statement'!E27/'Historical Statement'!E30,0)</f>
        <v>355.47058823529414</v>
      </c>
      <c r="F25" s="40">
        <f>IFERROR('Historical Statement'!F27/'Historical Statement'!F30,0)</f>
        <v>185.77142857142857</v>
      </c>
      <c r="G25" s="40">
        <f>IFERROR('Historical Statement'!G27/'Historical Statement'!G30,0)</f>
        <v>282</v>
      </c>
      <c r="H25" s="40">
        <f>IFERROR('Historical Statement'!H27/'Historical Statement'!H30,0)</f>
        <v>261.72727272727275</v>
      </c>
      <c r="I25" s="40">
        <f>IFERROR('Historical Statement'!I27/'Historical Statement'!I30,0)</f>
        <v>78.669491525423723</v>
      </c>
      <c r="J25" s="40">
        <f>IFERROR('Historical Statement'!J27/'Historical Statement'!J30,0)</f>
        <v>91.641025641025635</v>
      </c>
      <c r="K25" s="40">
        <f>IFERROR('Historical Statement'!K27/'Historical Statement'!K30,0)</f>
        <v>113.06603773584905</v>
      </c>
      <c r="L25" s="40">
        <f>IFERROR('Historical Statement'!L27/'Historical Statement'!L30,0)</f>
        <v>118.05263157894737</v>
      </c>
      <c r="M25" s="34"/>
      <c r="N25" s="40">
        <f t="shared" ref="N25" si="10">IFERROR(AVERAGE(C25:L25),0)</f>
        <v>197.36330376204941</v>
      </c>
      <c r="O25" s="40">
        <f t="shared" ref="O25" si="11">IFERROR(MEDIAN(C25:L25),0)</f>
        <v>157.48576344992279</v>
      </c>
    </row>
    <row r="27" spans="2:15">
      <c r="B27" s="31" t="s">
        <v>109</v>
      </c>
      <c r="C27" s="41">
        <f>IFERROR('Historical Statement'!C6/'Historical Statement'!C66,0)</f>
        <v>28.750445019226802</v>
      </c>
      <c r="D27" s="41">
        <f>IFERROR('Historical Statement'!D6/'Historical Statement'!D66,0)</f>
        <v>31.646860276359028</v>
      </c>
      <c r="E27" s="41">
        <f>IFERROR('Historical Statement'!E6/'Historical Statement'!E66,0)</f>
        <v>25.463607594936708</v>
      </c>
      <c r="F27" s="41">
        <f>IFERROR('Historical Statement'!F6/'Historical Statement'!F66,0)</f>
        <v>30.56405529953917</v>
      </c>
      <c r="G27" s="41">
        <f>IFERROR('Historical Statement'!G6/'Historical Statement'!G66,0)</f>
        <v>27.133587786259543</v>
      </c>
      <c r="H27" s="41">
        <f>IFERROR('Historical Statement'!H6/'Historical Statement'!H66,0)</f>
        <v>21.646475770925111</v>
      </c>
      <c r="I27" s="41">
        <f>IFERROR('Historical Statement'!I6/'Historical Statement'!I66,0)</f>
        <v>34.624020887728463</v>
      </c>
      <c r="J27" s="41">
        <f>IFERROR('Historical Statement'!J6/'Historical Statement'!J66,0)</f>
        <v>26.750853242320819</v>
      </c>
      <c r="K27" s="41">
        <f>IFERROR('Historical Statement'!K6/'Historical Statement'!K66,0)</f>
        <v>23.455277280858677</v>
      </c>
      <c r="L27" s="41">
        <f>IFERROR('Historical Statement'!L6/'Historical Statement'!L66,0)</f>
        <v>19.67521922702176</v>
      </c>
      <c r="M27" s="41"/>
      <c r="N27" s="41">
        <f>IFERROR(AVERAGE(C27:L27),0)</f>
        <v>26.97104023851761</v>
      </c>
      <c r="O27" s="41">
        <f>IFERROR(MEDIAN(C27:L27),0)</f>
        <v>26.942220514290181</v>
      </c>
    </row>
    <row r="28" spans="2:15">
      <c r="B28" t="s">
        <v>110</v>
      </c>
      <c r="C28" s="39">
        <f>IFERROR('Historical Statement'!C6/'Historical Statement'!C57,0)</f>
        <v>2.8742191048685384</v>
      </c>
      <c r="D28" s="39">
        <f>IFERROR('Historical Statement'!D6/'Historical Statement'!D57,0)</f>
        <v>3.0864136630817036</v>
      </c>
      <c r="E28" s="39">
        <f>IFERROR('Historical Statement'!E6/'Historical Statement'!E57,0)</f>
        <v>4.0017406440382945</v>
      </c>
      <c r="F28" s="39">
        <f>IFERROR('Historical Statement'!F6/'Historical Statement'!F57,0)</f>
        <v>3.818307426597582</v>
      </c>
      <c r="G28" s="39">
        <f>IFERROR('Historical Statement'!G6/'Historical Statement'!G57,0)</f>
        <v>3.3593233153766184</v>
      </c>
      <c r="H28" s="39">
        <f>IFERROR('Historical Statement'!H6/'Historical Statement'!H57,0)</f>
        <v>3.6865797617931162</v>
      </c>
      <c r="I28" s="39">
        <f>IFERROR('Historical Statement'!I6/'Historical Statement'!I57,0)</f>
        <v>3.3363804092586382</v>
      </c>
      <c r="J28" s="39">
        <f>IFERROR('Historical Statement'!J6/'Historical Statement'!J57,0)</f>
        <v>2.3447175549683403</v>
      </c>
      <c r="K28" s="39">
        <f>IFERROR('Historical Statement'!K6/'Historical Statement'!K57,0)</f>
        <v>2.5706303303597688</v>
      </c>
      <c r="L28" s="39">
        <f>IFERROR('Historical Statement'!L6/'Historical Statement'!L57,0)</f>
        <v>2.8095723958816436</v>
      </c>
      <c r="M28" s="39"/>
      <c r="N28" s="39">
        <f t="shared" ref="N28:N31" si="12">IFERROR(AVERAGE(C28:L28),0)</f>
        <v>3.1887884606224244</v>
      </c>
      <c r="O28" s="39">
        <f t="shared" ref="O28:O31" si="13">IFERROR(MEDIAN(C28:L28),0)</f>
        <v>3.2113970361701707</v>
      </c>
    </row>
    <row r="29" spans="2:15">
      <c r="B29" t="s">
        <v>111</v>
      </c>
      <c r="C29" s="39">
        <f>IFERROR('Historical Statement'!C6/'Historical Statement'!C67,0)</f>
        <v>9.9440239741753782</v>
      </c>
      <c r="D29" s="39">
        <f>IFERROR('Historical Statement'!D6/'Historical Statement'!D67,0)</f>
        <v>11.223077166095079</v>
      </c>
      <c r="E29" s="39">
        <f>IFERROR('Historical Statement'!E6/'Historical Statement'!E67,0)</f>
        <v>11.807043286867204</v>
      </c>
      <c r="F29" s="39">
        <f>IFERROR('Historical Statement'!F6/'Historical Statement'!F67,0)</f>
        <v>13.050767414403778</v>
      </c>
      <c r="G29" s="39">
        <f>IFERROR('Historical Statement'!G6/'Historical Statement'!G67,0)</f>
        <v>14.144448865897333</v>
      </c>
      <c r="H29" s="39">
        <f>IFERROR('Historical Statement'!H6/'Historical Statement'!H67,0)</f>
        <v>15.271950271950272</v>
      </c>
      <c r="I29" s="39">
        <f>IFERROR('Historical Statement'!I6/'Historical Statement'!I67,0)</f>
        <v>14.377665341525118</v>
      </c>
      <c r="J29" s="39">
        <f>IFERROR('Historical Statement'!J6/'Historical Statement'!J67,0)</f>
        <v>13.139983235540655</v>
      </c>
      <c r="K29" s="39">
        <f>IFERROR('Historical Statement'!K6/'Historical Statement'!K67,0)</f>
        <v>12.80419921875</v>
      </c>
      <c r="L29" s="39">
        <f>IFERROR('Historical Statement'!L6/'Historical Statement'!L67,0)</f>
        <v>14.250764525993883</v>
      </c>
      <c r="M29" s="39"/>
      <c r="N29" s="39">
        <f t="shared" si="12"/>
        <v>13.00139233011987</v>
      </c>
      <c r="O29" s="39">
        <f t="shared" si="13"/>
        <v>13.095375324972217</v>
      </c>
    </row>
    <row r="30" spans="2:15">
      <c r="B30" t="s">
        <v>112</v>
      </c>
      <c r="C30" s="39">
        <f>IFERROR('Historical Statement'!C6/'Historical Statement'!C64,0)</f>
        <v>4.0149507912135611</v>
      </c>
      <c r="D30" s="39">
        <f>IFERROR('Historical Statement'!D6/'Historical Statement'!D64,0)</f>
        <v>4.0568851296223682</v>
      </c>
      <c r="E30" s="39">
        <f>IFERROR('Historical Statement'!E6/'Historical Statement'!E64,0)</f>
        <v>4.1295868616884785</v>
      </c>
      <c r="F30" s="39">
        <f>IFERROR('Historical Statement'!F6/'Historical Statement'!F64,0)</f>
        <v>3.2346859149434257</v>
      </c>
      <c r="G30" s="39">
        <f>IFERROR('Historical Statement'!G6/'Historical Statement'!G64,0)</f>
        <v>3.3679173772977071</v>
      </c>
      <c r="H30" s="39">
        <f>IFERROR('Historical Statement'!H6/'Historical Statement'!H64,0)</f>
        <v>3.7502385041022706</v>
      </c>
      <c r="I30" s="39">
        <f>IFERROR('Historical Statement'!I6/'Historical Statement'!I64,0)</f>
        <v>3.576321467098166</v>
      </c>
      <c r="J30" s="39">
        <f>IFERROR('Historical Statement'!J6/'Historical Statement'!J64,0)</f>
        <v>0.79800447973936062</v>
      </c>
      <c r="K30" s="39">
        <f>IFERROR('Historical Statement'!K6/'Historical Statement'!K64,0)</f>
        <v>0.86934756663572466</v>
      </c>
      <c r="L30" s="39">
        <f>IFERROR('Historical Statement'!L6/'Historical Statement'!L64,0)</f>
        <v>0.99183025262365132</v>
      </c>
      <c r="M30" s="39"/>
      <c r="N30" s="39">
        <f t="shared" si="12"/>
        <v>2.8789768344964712</v>
      </c>
      <c r="O30" s="39">
        <f t="shared" si="13"/>
        <v>3.4721194221979363</v>
      </c>
    </row>
    <row r="31" spans="2:15">
      <c r="B31" s="34" t="s">
        <v>113</v>
      </c>
      <c r="C31" s="40">
        <f>IFERROR('Historical Statement'!C6/SUM('Historical Statement'!C54:C55),0)</f>
        <v>8.2644453805031546</v>
      </c>
      <c r="D31" s="40">
        <f>IFERROR('Historical Statement'!D6/SUM('Historical Statement'!D54:D55),0)</f>
        <v>7.9385099367346328</v>
      </c>
      <c r="E31" s="40">
        <f>IFERROR('Historical Statement'!E6/SUM('Historical Statement'!E54:E55),0)</f>
        <v>4.8966986155484555</v>
      </c>
      <c r="F31" s="40">
        <f>IFERROR('Historical Statement'!F6/SUM('Historical Statement'!F54:F55),0)</f>
        <v>4.9172597864768681</v>
      </c>
      <c r="G31" s="40">
        <f>IFERROR('Historical Statement'!G6/SUM('Historical Statement'!G54:G55),0)</f>
        <v>4.8818843565444308</v>
      </c>
      <c r="H31" s="40">
        <f>IFERROR('Historical Statement'!H6/SUM('Historical Statement'!H54:H55),0)</f>
        <v>4.9968221685521801</v>
      </c>
      <c r="I31" s="40">
        <f>IFERROR('Historical Statement'!I6/SUM('Historical Statement'!I54:I55),0)</f>
        <v>4.8344877870944218</v>
      </c>
      <c r="J31" s="40">
        <f>IFERROR('Historical Statement'!J6/SUM('Historical Statement'!J54:J55),0)</f>
        <v>0.98644963711876499</v>
      </c>
      <c r="K31" s="40">
        <f>IFERROR('Historical Statement'!K6/SUM('Historical Statement'!K54:K55),0)</f>
        <v>1.0689957399971464</v>
      </c>
      <c r="L31" s="40">
        <f>IFERROR('Historical Statement'!L6/SUM('Historical Statement'!L54:L55),0)</f>
        <v>1.2042301117162963</v>
      </c>
      <c r="M31" s="40"/>
      <c r="N31" s="40">
        <f t="shared" si="12"/>
        <v>4.3989783520286361</v>
      </c>
      <c r="O31" s="40">
        <f t="shared" si="13"/>
        <v>4.8892914860464431</v>
      </c>
    </row>
    <row r="33" spans="2:15">
      <c r="B33" t="s">
        <v>114</v>
      </c>
    </row>
    <row r="34" spans="2:15">
      <c r="B34" s="31" t="s">
        <v>115</v>
      </c>
      <c r="C34" s="44">
        <f>IFERROR(365/C27,0)</f>
        <v>12.695455661848259</v>
      </c>
      <c r="D34" s="44">
        <f t="shared" ref="D34:L34" si="14">IFERROR(365/D27,0)</f>
        <v>11.533529608075018</v>
      </c>
      <c r="E34" s="44">
        <f t="shared" si="14"/>
        <v>14.334182563847637</v>
      </c>
      <c r="F34" s="44">
        <f t="shared" si="14"/>
        <v>11.942132561365419</v>
      </c>
      <c r="G34" s="44">
        <f t="shared" si="14"/>
        <v>13.4519623013082</v>
      </c>
      <c r="H34" s="44">
        <f t="shared" si="14"/>
        <v>16.861867209361485</v>
      </c>
      <c r="I34" s="44">
        <f t="shared" si="14"/>
        <v>10.541814342809742</v>
      </c>
      <c r="J34" s="44">
        <f t="shared" si="14"/>
        <v>13.644424598111764</v>
      </c>
      <c r="K34" s="44">
        <f t="shared" si="14"/>
        <v>15.561529954619989</v>
      </c>
      <c r="L34" s="44">
        <f t="shared" si="14"/>
        <v>18.551254539451964</v>
      </c>
      <c r="M34" s="31"/>
      <c r="N34" s="44">
        <f>IFERROR(AVERAGE(C34:L34),0)</f>
        <v>13.91181533407995</v>
      </c>
      <c r="O34" s="44">
        <f>IFERROR(MEDIAN(C34:L34),0)</f>
        <v>13.548193449709981</v>
      </c>
    </row>
    <row r="35" spans="2:15">
      <c r="B35" t="s">
        <v>116</v>
      </c>
      <c r="C35" s="45">
        <f>IFERROR(365/C28,0)</f>
        <v>126.99101449215871</v>
      </c>
      <c r="D35" s="45">
        <f t="shared" ref="D35:L35" si="15">IFERROR(365/D28,0)</f>
        <v>118.26023334654273</v>
      </c>
      <c r="E35" s="45">
        <f t="shared" si="15"/>
        <v>91.210308829926049</v>
      </c>
      <c r="F35" s="45">
        <f t="shared" si="15"/>
        <v>95.592093359869736</v>
      </c>
      <c r="G35" s="45">
        <f t="shared" si="15"/>
        <v>108.65283443522296</v>
      </c>
      <c r="H35" s="45">
        <f t="shared" si="15"/>
        <v>99.007758839989833</v>
      </c>
      <c r="I35" s="45">
        <f t="shared" si="15"/>
        <v>109.39999497272704</v>
      </c>
      <c r="J35" s="45">
        <f t="shared" si="15"/>
        <v>155.66906949051628</v>
      </c>
      <c r="K35" s="45">
        <f t="shared" si="15"/>
        <v>141.98852152690384</v>
      </c>
      <c r="L35" s="45">
        <f t="shared" si="15"/>
        <v>129.91300759326509</v>
      </c>
      <c r="N35" s="45">
        <f t="shared" ref="N35:N36" si="16">IFERROR(AVERAGE(C35:L35),0)</f>
        <v>117.66848368871224</v>
      </c>
      <c r="O35" s="45">
        <f t="shared" ref="O35:O36" si="17">IFERROR(MEDIAN(C35:L35),0)</f>
        <v>113.83011415963489</v>
      </c>
    </row>
    <row r="36" spans="2:15">
      <c r="B36" t="s">
        <v>117</v>
      </c>
      <c r="C36" s="45">
        <f>IFERROR(365/C29,0)</f>
        <v>36.705462592196547</v>
      </c>
      <c r="D36" s="45">
        <f t="shared" ref="D36:L36" si="18">IFERROR(365/D29,0)</f>
        <v>32.522274826966807</v>
      </c>
      <c r="E36" s="45">
        <f t="shared" si="18"/>
        <v>30.913751320449887</v>
      </c>
      <c r="F36" s="45">
        <f t="shared" si="18"/>
        <v>27.967703998552562</v>
      </c>
      <c r="G36" s="45">
        <f t="shared" si="18"/>
        <v>25.805176536784359</v>
      </c>
      <c r="H36" s="45">
        <f t="shared" si="18"/>
        <v>23.90002543881964</v>
      </c>
      <c r="I36" s="45">
        <f t="shared" si="18"/>
        <v>25.386597290299875</v>
      </c>
      <c r="J36" s="45">
        <f t="shared" si="18"/>
        <v>27.777813217657563</v>
      </c>
      <c r="K36" s="45">
        <f t="shared" si="18"/>
        <v>28.506273119017656</v>
      </c>
      <c r="L36" s="45">
        <f t="shared" si="18"/>
        <v>25.612660944206009</v>
      </c>
      <c r="N36" s="45">
        <f t="shared" si="16"/>
        <v>28.509773928495086</v>
      </c>
      <c r="O36" s="45">
        <f t="shared" si="17"/>
        <v>27.872758608105062</v>
      </c>
    </row>
    <row r="37" spans="2:15">
      <c r="B37" s="34" t="s">
        <v>118</v>
      </c>
      <c r="C37" s="46">
        <f>IFERROR(SUM(C34,C36)-C35,0)</f>
        <v>-77.590096238113915</v>
      </c>
      <c r="D37" s="46">
        <f t="shared" ref="D37:L37" si="19">IFERROR(SUM(D34,D36)-D35,0)</f>
        <v>-74.204428911500912</v>
      </c>
      <c r="E37" s="46">
        <f t="shared" si="19"/>
        <v>-45.962374945628525</v>
      </c>
      <c r="F37" s="46">
        <f t="shared" si="19"/>
        <v>-55.682256799951759</v>
      </c>
      <c r="G37" s="46">
        <f t="shared" si="19"/>
        <v>-69.395695597130398</v>
      </c>
      <c r="H37" s="46">
        <f t="shared" si="19"/>
        <v>-58.245866191808709</v>
      </c>
      <c r="I37" s="46">
        <f t="shared" si="19"/>
        <v>-73.471583339617425</v>
      </c>
      <c r="J37" s="46">
        <f t="shared" si="19"/>
        <v>-114.24683167474694</v>
      </c>
      <c r="K37" s="46">
        <f t="shared" si="19"/>
        <v>-97.92071845326619</v>
      </c>
      <c r="L37" s="46">
        <f t="shared" si="19"/>
        <v>-85.749092109607119</v>
      </c>
      <c r="M37" s="34"/>
      <c r="N37" s="46">
        <f>IFERROR(AVERAGE(C37:L37),0)</f>
        <v>-75.246894426137175</v>
      </c>
      <c r="O37" s="46">
        <f>IFERROR(MEDIAN(C37:L37),0)</f>
        <v>-73.838006125559161</v>
      </c>
    </row>
    <row r="39" spans="2:15">
      <c r="B39" s="31" t="s">
        <v>119</v>
      </c>
      <c r="C39" s="32">
        <f>IFERROR('Historical Statement'!C77/'Historical Statement'!C6,0)</f>
        <v>0.13060867340271889</v>
      </c>
      <c r="D39" s="32">
        <f>IFERROR('Historical Statement'!D77/'Historical Statement'!D6,0)</f>
        <v>0.10296166762426971</v>
      </c>
      <c r="E39" s="32">
        <f>IFERROR('Historical Statement'!E77/'Historical Statement'!E6,0)</f>
        <v>0.1295905051885913</v>
      </c>
      <c r="F39" s="32">
        <f>IFERROR('Historical Statement'!F77/'Historical Statement'!F6,0)</f>
        <v>0.15635365780109764</v>
      </c>
      <c r="G39" s="32">
        <f>IFERROR('Historical Statement'!G77/'Historical Statement'!G6,0)</f>
        <v>0.17045998030665355</v>
      </c>
      <c r="H39" s="32">
        <f>IFERROR('Historical Statement'!H77/'Historical Statement'!H6,0)</f>
        <v>0.14754515390485881</v>
      </c>
      <c r="I39" s="32">
        <f>IFERROR('Historical Statement'!I77/'Historical Statement'!I6,0)</f>
        <v>0.19161450870975039</v>
      </c>
      <c r="J39" s="32">
        <f>IFERROR('Historical Statement'!J77/'Historical Statement'!J6,0)</f>
        <v>0.19484137109806923</v>
      </c>
      <c r="K39" s="32">
        <f>IFERROR('Historical Statement'!K77/'Historical Statement'!K6,0)</f>
        <v>0.1725203066010754</v>
      </c>
      <c r="L39" s="32">
        <f>IFERROR('Historical Statement'!L77/'Historical Statement'!L6,0)</f>
        <v>0.16492241663915483</v>
      </c>
      <c r="M39" s="31"/>
      <c r="N39" s="37">
        <f>IFERROR(AVERAGE(C39:L39),0)</f>
        <v>0.15614182412762395</v>
      </c>
      <c r="O39" s="37">
        <f>IFERROR(MEDIAN(C39:L39),0)</f>
        <v>0.16063803722012623</v>
      </c>
    </row>
    <row r="40" spans="2:15">
      <c r="B40" t="s">
        <v>120</v>
      </c>
      <c r="C40" s="33">
        <f>IFERROR('Historical Statement'!C77/'Historical Statement'!C64,0)</f>
        <v>0.52438739661759981</v>
      </c>
      <c r="D40" s="33">
        <f>IFERROR('Historical Statement'!D77/'Historical Statement'!D64,0)</f>
        <v>0.41770365830602063</v>
      </c>
      <c r="E40" s="33">
        <f>IFERROR('Historical Statement'!E77/'Historical Statement'!E64,0)</f>
        <v>0.53515524762637923</v>
      </c>
      <c r="F40" s="33">
        <f>IFERROR('Historical Statement'!F77/'Historical Statement'!F64,0)</f>
        <v>0.5057549746390948</v>
      </c>
      <c r="G40" s="33">
        <f>IFERROR('Historical Statement'!G77/'Historical Statement'!G64,0)</f>
        <v>0.57409512980860333</v>
      </c>
      <c r="H40" s="33">
        <f>IFERROR('Historical Statement'!H77/'Historical Statement'!H64,0)</f>
        <v>0.55332951726769697</v>
      </c>
      <c r="I40" s="33">
        <f>IFERROR('Historical Statement'!I77/'Historical Statement'!I64,0)</f>
        <v>0.68527508090614886</v>
      </c>
      <c r="J40" s="33">
        <f>IFERROR('Historical Statement'!J77/'Historical Statement'!J64,0)</f>
        <v>0.15548428697481845</v>
      </c>
      <c r="K40" s="33">
        <f>IFERROR('Historical Statement'!K77/'Historical Statement'!K64,0)</f>
        <v>0.14998010873889406</v>
      </c>
      <c r="L40" s="33">
        <f>IFERROR('Historical Statement'!L77/'Historical Statement'!L64,0)</f>
        <v>0.16357504215851601</v>
      </c>
      <c r="N40" s="36">
        <f t="shared" ref="N40:N41" si="20">IFERROR(AVERAGE(C40:L40),0)</f>
        <v>0.42647404430437713</v>
      </c>
      <c r="O40" s="36">
        <f t="shared" ref="O40:O41" si="21">IFERROR(MEDIAN(C40:L40),0)</f>
        <v>0.51507118562834731</v>
      </c>
    </row>
    <row r="41" spans="2:15">
      <c r="B41" s="34" t="s">
        <v>121</v>
      </c>
      <c r="C41" s="35">
        <f>IFERROR('Historical Statement'!C77/'Historical Statement'!C56,0)</f>
        <v>83.768758227292665</v>
      </c>
      <c r="D41" s="35">
        <f>IFERROR('Historical Statement'!D77/'Historical Statement'!D56,0)</f>
        <v>76.484897769516721</v>
      </c>
      <c r="E41" s="35">
        <f>IFERROR('Historical Statement'!E77/'Historical Statement'!E56,0)</f>
        <v>23.564971751412429</v>
      </c>
      <c r="F41" s="35">
        <f>IFERROR('Historical Statement'!F77/'Historical Statement'!F56,0)</f>
        <v>18.71841155234657</v>
      </c>
      <c r="G41" s="35">
        <f>IFERROR('Historical Statement'!G77/'Historical Statement'!G56,0)</f>
        <v>21.873646209386283</v>
      </c>
      <c r="H41" s="35">
        <f>IFERROR('Historical Statement'!H77/'Historical Statement'!H56,0)</f>
        <v>58.585858585858588</v>
      </c>
      <c r="I41" s="35">
        <f>IFERROR('Historical Statement'!I77/'Historical Statement'!I56,0)</f>
        <v>77</v>
      </c>
      <c r="J41" s="35">
        <f>IFERROR('Historical Statement'!J77/'Historical Statement'!J56,0)</f>
        <v>9.0812685827552038</v>
      </c>
      <c r="K41" s="35">
        <f>IFERROR('Historical Statement'!K77/'Historical Statement'!K56,0)</f>
        <v>8.6749760306807282</v>
      </c>
      <c r="L41" s="35">
        <f>IFERROR('Historical Statement'!L77/'Historical Statement'!L56,0)</f>
        <v>8.1960623461853981</v>
      </c>
      <c r="M41" s="34"/>
      <c r="N41" s="38">
        <f t="shared" si="20"/>
        <v>38.594885105543462</v>
      </c>
      <c r="O41" s="38">
        <f t="shared" si="21"/>
        <v>22.719308980399354</v>
      </c>
    </row>
  </sheetData>
  <mergeCells count="1">
    <mergeCell ref="B2:O2"/>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xr2:uid="{19A0B611-44D5-448F-9005-3F76448202E6}">
          <x14:colorSeries rgb="FF376092"/>
          <x14:colorNegative rgb="FFD00000"/>
          <x14:colorAxis rgb="FF000000"/>
          <x14:colorMarkers rgb="FFD00000"/>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xr2:uid="{5F72C7FF-43C0-4A36-B8E8-71B5346FA5AA}">
          <x14:colorSeries rgb="FF376092"/>
          <x14:colorNegative rgb="FFD00000"/>
          <x14:colorAxis rgb="FF000000"/>
          <x14:colorMarkers rgb="FFD00000"/>
          <x14:colorFirst rgb="FFD00000"/>
          <x14:colorLast rgb="FFD00000"/>
          <x14:colorHigh rgb="FFD00000"/>
          <x14:colorLow rgb="FFD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s>
        </x14:sparklineGroup>
        <x14:sparklineGroup displayEmptyCellsAs="gap" markers="1" xr2:uid="{07FDCC8E-8260-4344-A624-E7D240762D30}">
          <x14:colorSeries rgb="FF376092"/>
          <x14:colorNegative rgb="FFD00000"/>
          <x14:colorAxis rgb="FF000000"/>
          <x14:colorMarkers rgb="FFD00000"/>
          <x14:colorFirst rgb="FFD00000"/>
          <x14:colorLast rgb="FFD00000"/>
          <x14:colorHigh rgb="FFD00000"/>
          <x14:colorLow rgb="FFD00000"/>
          <x14:sparklines>
            <x14:sparkline>
              <xm:f>'Ratio Analysis'!C17:L17</xm:f>
              <xm:sqref>M17</xm:sqref>
            </x14:sparkline>
            <x14:sparkline>
              <xm:f>'Ratio Analysis'!C18:L18</xm:f>
              <xm:sqref>M18</xm:sqref>
            </x14:sparkline>
            <x14:sparkline>
              <xm:f>'Ratio Analysis'!C19:L19</xm:f>
              <xm:sqref>M19</xm:sqref>
            </x14:sparkline>
          </x14:sparklines>
        </x14:sparklineGroup>
        <x14:sparklineGroup displayEmptyCellsAs="gap" markers="1" xr2:uid="{85B520F5-88F8-4405-9EC2-2F28A32D6FAA}">
          <x14:colorSeries rgb="FF376092"/>
          <x14:colorNegative rgb="FFD00000"/>
          <x14:colorAxis rgb="FF000000"/>
          <x14:colorMarkers rgb="FFD00000"/>
          <x14:colorFirst rgb="FFD00000"/>
          <x14:colorLast rgb="FFD00000"/>
          <x14:colorHigh rgb="FFD00000"/>
          <x14:colorLow rgb="FFD00000"/>
          <x14:sparklines>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s>
        </x14:sparklineGroup>
        <x14:sparklineGroup displayEmptyCellsAs="gap" markers="1" xr2:uid="{4EC3EA23-194D-4BA3-947A-875434DF4E0C}">
          <x14:colorSeries rgb="FF376092"/>
          <x14:colorNegative rgb="FFD00000"/>
          <x14:colorAxis rgb="FF000000"/>
          <x14:colorMarkers rgb="FFD00000"/>
          <x14:colorFirst rgb="FFD00000"/>
          <x14:colorLast rgb="FFD00000"/>
          <x14:colorHigh rgb="FFD00000"/>
          <x14:colorLow rgb="FFD00000"/>
          <x14:sparklines>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s>
        </x14:sparklineGroup>
        <x14:sparklineGroup displayEmptyCellsAs="gap" markers="1" xr2:uid="{FBC1F10A-87EB-4F1B-8B2B-21912E2CBD1A}">
          <x14:colorSeries rgb="FF376092"/>
          <x14:colorNegative rgb="FFD00000"/>
          <x14:colorAxis rgb="FF000000"/>
          <x14:colorMarkers rgb="FFD00000"/>
          <x14:colorFirst rgb="FFD00000"/>
          <x14:colorLast rgb="FFD00000"/>
          <x14:colorHigh rgb="FFD00000"/>
          <x14:colorLow rgb="FFD00000"/>
          <x14:sparklines>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s>
        </x14:sparklineGroup>
        <x14:sparklineGroup displayEmptyCellsAs="gap" markers="1" xr2:uid="{465B4BB4-BBB3-4958-9CC9-19CAF2172DA3}">
          <x14:colorSeries rgb="FF376092"/>
          <x14:colorNegative rgb="FFD00000"/>
          <x14:colorAxis rgb="FF000000"/>
          <x14:colorMarkers rgb="FFD00000"/>
          <x14:colorFirst rgb="FFD00000"/>
          <x14:colorLast rgb="FFD00000"/>
          <x14:colorHigh rgb="FFD00000"/>
          <x14:colorLow rgb="FFD00000"/>
          <x14:sparklines>
            <x14:sparkline>
              <xm:f>'Ratio Analysis'!C39:L39</xm:f>
              <xm:sqref>M39</xm:sqref>
            </x14:sparkline>
            <x14:sparkline>
              <xm:f>'Ratio Analysis'!C40:L40</xm:f>
              <xm:sqref>M40</xm:sqref>
            </x14:sparkline>
            <x14:sparkline>
              <xm:f>'Ratio Analysis'!C41:L41</xm:f>
              <xm:sqref>M41</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72BD0-7B05-4414-A3FC-225CC8F58CD7}">
  <dimension ref="B2:O22"/>
  <sheetViews>
    <sheetView showGridLines="0" topLeftCell="A22" workbookViewId="0">
      <selection activeCell="O38" sqref="O38"/>
    </sheetView>
  </sheetViews>
  <sheetFormatPr defaultRowHeight="14.5"/>
  <cols>
    <col min="1" max="1" width="1.90625" customWidth="1"/>
    <col min="2" max="2" width="10.90625" bestFit="1" customWidth="1"/>
    <col min="4" max="4" width="9.54296875" bestFit="1" customWidth="1"/>
    <col min="5" max="5" width="11.6328125" bestFit="1" customWidth="1"/>
    <col min="7" max="7" width="10.6328125" customWidth="1"/>
    <col min="9" max="9" width="9.54296875" bestFit="1" customWidth="1"/>
    <col min="10" max="10" width="13.453125" customWidth="1"/>
    <col min="12" max="12" width="11.08984375" bestFit="1" customWidth="1"/>
    <col min="14" max="14" width="9.54296875" bestFit="1" customWidth="1"/>
    <col min="15" max="15" width="9.90625" customWidth="1"/>
  </cols>
  <sheetData>
    <row r="2" spans="2:15">
      <c r="B2" s="143" t="str">
        <f>"Sales Forecast - " &amp; 'Data Sheet'!B1</f>
        <v>Sales Forecast - HINDUSTAN UNILEVER LTD</v>
      </c>
      <c r="C2" s="143"/>
      <c r="D2" s="143"/>
      <c r="E2" s="143"/>
      <c r="G2" s="144" t="str">
        <f>"EBITDA Forecast - " &amp; 'Data Sheet'!B1</f>
        <v>EBITDA Forecast - HINDUSTAN UNILEVER LTD</v>
      </c>
      <c r="H2" s="144"/>
      <c r="I2" s="144"/>
      <c r="J2" s="144"/>
      <c r="L2" s="143" t="str">
        <f>"EPS Forecast - " &amp; 'Data Sheet'!B1</f>
        <v>EPS Forecast - HINDUSTAN UNILEVER LTD</v>
      </c>
      <c r="M2" s="143"/>
      <c r="N2" s="143"/>
      <c r="O2" s="143"/>
    </row>
    <row r="3" spans="2:15">
      <c r="B3" s="30" t="s">
        <v>122</v>
      </c>
      <c r="C3" s="30" t="s">
        <v>123</v>
      </c>
      <c r="D3" s="30" t="s">
        <v>124</v>
      </c>
      <c r="E3" s="30" t="s">
        <v>63</v>
      </c>
      <c r="G3" s="30" t="s">
        <v>122</v>
      </c>
      <c r="H3" s="30" t="s">
        <v>123</v>
      </c>
      <c r="I3" s="30" t="s">
        <v>57</v>
      </c>
      <c r="J3" s="30" t="s">
        <v>89</v>
      </c>
      <c r="L3" s="30" t="s">
        <v>122</v>
      </c>
      <c r="M3" s="30" t="s">
        <v>123</v>
      </c>
      <c r="N3" s="30" t="s">
        <v>128</v>
      </c>
      <c r="O3" s="30" t="s">
        <v>129</v>
      </c>
    </row>
    <row r="4" spans="2:15">
      <c r="B4">
        <v>1</v>
      </c>
      <c r="C4" s="47">
        <v>2014</v>
      </c>
      <c r="D4" s="48">
        <v>29233.74</v>
      </c>
      <c r="G4">
        <v>1</v>
      </c>
      <c r="H4" s="47">
        <v>2014</v>
      </c>
      <c r="I4" s="48">
        <v>4759.010000000002</v>
      </c>
      <c r="L4">
        <v>1</v>
      </c>
      <c r="M4" s="47">
        <v>2014</v>
      </c>
      <c r="N4" s="48">
        <v>18.290747676515476</v>
      </c>
    </row>
    <row r="5" spans="2:15">
      <c r="B5">
        <v>2</v>
      </c>
      <c r="C5" s="47">
        <v>2015</v>
      </c>
      <c r="D5" s="48">
        <v>31972.19</v>
      </c>
      <c r="E5" s="17">
        <f>D5/D4-1</f>
        <v>9.3674295522912843E-2</v>
      </c>
      <c r="G5">
        <v>2</v>
      </c>
      <c r="H5" s="47">
        <v>2015</v>
      </c>
      <c r="I5" s="48">
        <v>5412.42</v>
      </c>
      <c r="J5" s="17">
        <f>I5/I4-1</f>
        <v>0.13729956440520152</v>
      </c>
      <c r="L5">
        <v>2</v>
      </c>
      <c r="M5" s="47">
        <v>2015</v>
      </c>
      <c r="N5" s="48">
        <v>20.224220013866422</v>
      </c>
      <c r="O5" s="17">
        <f>N5/N4-1</f>
        <v>0.10570767097910605</v>
      </c>
    </row>
    <row r="6" spans="2:15">
      <c r="B6">
        <v>3</v>
      </c>
      <c r="C6" s="47">
        <v>2016</v>
      </c>
      <c r="D6" s="48">
        <v>32186</v>
      </c>
      <c r="E6" s="17">
        <f t="shared" ref="E6:E18" si="0">D6/D5-1</f>
        <v>6.6873742461808217E-3</v>
      </c>
      <c r="G6">
        <v>3</v>
      </c>
      <c r="H6" s="47">
        <v>2016</v>
      </c>
      <c r="I6" s="48">
        <v>5910</v>
      </c>
      <c r="J6" s="17">
        <f t="shared" ref="J6:J18" si="1">I6/I5-1</f>
        <v>9.1932998547784583E-2</v>
      </c>
      <c r="L6">
        <v>3</v>
      </c>
      <c r="M6" s="47">
        <v>2016</v>
      </c>
      <c r="N6" s="48">
        <v>19.182956698553539</v>
      </c>
      <c r="O6" s="17">
        <f t="shared" ref="O6:O18" si="2">N6/N5-1</f>
        <v>-5.1485956669723554E-2</v>
      </c>
    </row>
    <row r="7" spans="2:15">
      <c r="B7">
        <v>4</v>
      </c>
      <c r="C7" s="47">
        <v>2017</v>
      </c>
      <c r="D7" s="48">
        <v>33162</v>
      </c>
      <c r="E7" s="17">
        <f t="shared" si="0"/>
        <v>3.03237432424035E-2</v>
      </c>
      <c r="G7">
        <v>4</v>
      </c>
      <c r="H7" s="47">
        <v>2017</v>
      </c>
      <c r="I7" s="48">
        <v>6328</v>
      </c>
      <c r="J7" s="17">
        <f t="shared" si="1"/>
        <v>7.0727580372250465E-2</v>
      </c>
      <c r="L7">
        <v>4</v>
      </c>
      <c r="M7" s="47">
        <v>2017</v>
      </c>
      <c r="N7" s="48">
        <v>20.745737651896686</v>
      </c>
      <c r="O7" s="17">
        <f t="shared" si="2"/>
        <v>8.1467157430480164E-2</v>
      </c>
    </row>
    <row r="8" spans="2:15">
      <c r="B8">
        <v>5</v>
      </c>
      <c r="C8" s="47">
        <v>2018</v>
      </c>
      <c r="D8" s="48">
        <v>35545</v>
      </c>
      <c r="E8" s="17">
        <f t="shared" si="0"/>
        <v>7.1859357095470644E-2</v>
      </c>
      <c r="G8">
        <v>5</v>
      </c>
      <c r="H8" s="47">
        <v>2018</v>
      </c>
      <c r="I8" s="48">
        <v>7499</v>
      </c>
      <c r="J8" s="17">
        <f t="shared" si="1"/>
        <v>0.1850505689001265</v>
      </c>
      <c r="L8">
        <v>5</v>
      </c>
      <c r="M8" s="47">
        <v>2018</v>
      </c>
      <c r="N8" s="48">
        <v>24.148764148764151</v>
      </c>
      <c r="O8" s="17">
        <f t="shared" si="2"/>
        <v>0.16403497209733309</v>
      </c>
    </row>
    <row r="9" spans="2:15">
      <c r="B9">
        <v>6</v>
      </c>
      <c r="C9" s="47">
        <v>2019</v>
      </c>
      <c r="D9" s="48">
        <v>39310</v>
      </c>
      <c r="E9" s="17">
        <f t="shared" si="0"/>
        <v>0.1059220706147137</v>
      </c>
      <c r="G9">
        <v>6</v>
      </c>
      <c r="H9" s="47">
        <v>2019</v>
      </c>
      <c r="I9" s="48">
        <v>8880</v>
      </c>
      <c r="J9" s="17">
        <f t="shared" si="1"/>
        <v>0.1841578877183625</v>
      </c>
      <c r="L9">
        <v>6</v>
      </c>
      <c r="M9" s="47">
        <v>2019</v>
      </c>
      <c r="N9" s="48">
        <v>27.994641289786113</v>
      </c>
      <c r="O9" s="17">
        <f t="shared" si="2"/>
        <v>0.15925772090572088</v>
      </c>
    </row>
    <row r="10" spans="2:15">
      <c r="B10">
        <v>7</v>
      </c>
      <c r="C10" s="47">
        <v>2020</v>
      </c>
      <c r="D10" s="48">
        <v>39783</v>
      </c>
      <c r="E10" s="17">
        <f t="shared" si="0"/>
        <v>1.2032561689137689E-2</v>
      </c>
      <c r="G10">
        <v>7</v>
      </c>
      <c r="H10" s="47">
        <v>2020</v>
      </c>
      <c r="I10" s="48">
        <v>9853</v>
      </c>
      <c r="J10" s="17">
        <f t="shared" si="1"/>
        <v>0.10957207207207209</v>
      </c>
      <c r="L10">
        <v>7</v>
      </c>
      <c r="M10" s="47">
        <v>2020</v>
      </c>
      <c r="N10" s="48">
        <v>31.208425720620845</v>
      </c>
      <c r="O10" s="17">
        <f t="shared" si="2"/>
        <v>0.11479998609617059</v>
      </c>
    </row>
    <row r="11" spans="2:15">
      <c r="B11">
        <v>8</v>
      </c>
      <c r="C11" s="47">
        <v>2021</v>
      </c>
      <c r="D11" s="48">
        <v>47028</v>
      </c>
      <c r="E11" s="17">
        <f t="shared" si="0"/>
        <v>0.18211296282331646</v>
      </c>
      <c r="G11">
        <v>8</v>
      </c>
      <c r="H11" s="47">
        <v>2021</v>
      </c>
      <c r="I11" s="48">
        <v>11626</v>
      </c>
      <c r="J11" s="17">
        <f t="shared" si="1"/>
        <v>0.1799451943570487</v>
      </c>
      <c r="L11">
        <v>8</v>
      </c>
      <c r="M11" s="47">
        <v>2021</v>
      </c>
      <c r="N11" s="48">
        <v>34.04409261150834</v>
      </c>
      <c r="O11" s="17">
        <f t="shared" si="2"/>
        <v>9.0862221512629571E-2</v>
      </c>
    </row>
    <row r="12" spans="2:15">
      <c r="B12">
        <v>9</v>
      </c>
      <c r="C12" s="47">
        <v>2022</v>
      </c>
      <c r="D12" s="48">
        <v>52446</v>
      </c>
      <c r="E12" s="17">
        <f t="shared" si="0"/>
        <v>0.11520796121459553</v>
      </c>
      <c r="G12">
        <v>9</v>
      </c>
      <c r="H12" s="47">
        <v>2022</v>
      </c>
      <c r="I12" s="48">
        <v>12857</v>
      </c>
      <c r="J12" s="17">
        <f t="shared" si="1"/>
        <v>0.10588336487183891</v>
      </c>
      <c r="L12">
        <v>9</v>
      </c>
      <c r="M12" s="47">
        <v>2022</v>
      </c>
      <c r="N12" s="48">
        <v>37.844739530132784</v>
      </c>
      <c r="O12" s="17">
        <f t="shared" si="2"/>
        <v>0.1116389548693586</v>
      </c>
    </row>
    <row r="13" spans="2:15">
      <c r="B13">
        <v>10</v>
      </c>
      <c r="C13" s="47">
        <v>2023</v>
      </c>
      <c r="D13" s="48">
        <v>60580</v>
      </c>
      <c r="E13" s="17">
        <f t="shared" si="0"/>
        <v>0.15509285741524614</v>
      </c>
      <c r="G13">
        <v>10</v>
      </c>
      <c r="H13" s="47">
        <v>2023</v>
      </c>
      <c r="I13" s="48">
        <v>14148</v>
      </c>
      <c r="J13" s="17">
        <f t="shared" si="1"/>
        <v>0.10041222680252004</v>
      </c>
      <c r="L13">
        <v>10</v>
      </c>
      <c r="M13" s="47">
        <v>2023</v>
      </c>
      <c r="N13" s="48">
        <v>43.169050051072524</v>
      </c>
      <c r="O13" s="17">
        <f t="shared" si="2"/>
        <v>0.14068825910931193</v>
      </c>
    </row>
    <row r="14" spans="2:15">
      <c r="B14" s="50">
        <v>11</v>
      </c>
      <c r="C14" s="51">
        <v>2024</v>
      </c>
      <c r="D14" s="52">
        <f>FORECAST(B14,$D$4:$D$13,$B$4:$B$13)</f>
        <v>57566.960000000006</v>
      </c>
      <c r="E14" s="53">
        <f t="shared" si="0"/>
        <v>-4.9736546715087426E-2</v>
      </c>
      <c r="G14" s="50">
        <v>11</v>
      </c>
      <c r="H14" s="51">
        <v>2024</v>
      </c>
      <c r="I14" s="50">
        <f>FORECAST(G14,$I$4:$I$13,$G$4:$G$13)</f>
        <v>14632.208666666666</v>
      </c>
      <c r="J14" s="53">
        <f t="shared" si="1"/>
        <v>3.4224531146922921E-2</v>
      </c>
      <c r="L14" s="50">
        <v>11</v>
      </c>
      <c r="M14" s="51">
        <v>2024</v>
      </c>
      <c r="N14" s="54">
        <f>FORECAST(L14,$N$4:$N$13,$L$4:$L$13)</f>
        <v>42.911603502499901</v>
      </c>
      <c r="O14" s="53">
        <f t="shared" si="2"/>
        <v>-5.9636834321821208E-3</v>
      </c>
    </row>
    <row r="15" spans="2:15">
      <c r="B15" s="50">
        <v>12</v>
      </c>
      <c r="C15" s="51">
        <v>2025</v>
      </c>
      <c r="D15" s="52">
        <f t="shared" ref="D15:D18" si="3">FORECAST(B15,$D$4:$D$13,$B$4:$B$13)</f>
        <v>60738.299454545457</v>
      </c>
      <c r="E15" s="53">
        <f t="shared" si="0"/>
        <v>5.5089576634678172E-2</v>
      </c>
      <c r="G15" s="50">
        <v>12</v>
      </c>
      <c r="H15" s="51">
        <v>2025</v>
      </c>
      <c r="I15" s="50">
        <f t="shared" ref="I15:I18" si="4">FORECAST(G15,$I$4:$I$13,$G$4:$G$13)</f>
        <v>15705.838787878787</v>
      </c>
      <c r="J15" s="53">
        <f t="shared" si="1"/>
        <v>7.3374440296080312E-2</v>
      </c>
      <c r="L15" s="50">
        <v>12</v>
      </c>
      <c r="M15" s="51">
        <v>2025</v>
      </c>
      <c r="N15" s="54">
        <f t="shared" ref="N15:N18" si="5">FORECAST(L15,$N$4:$N$13,$L$4:$L$13)</f>
        <v>45.680015495814125</v>
      </c>
      <c r="O15" s="53">
        <f t="shared" si="2"/>
        <v>6.4514298403063552E-2</v>
      </c>
    </row>
    <row r="16" spans="2:15">
      <c r="B16" s="50">
        <v>13</v>
      </c>
      <c r="C16" s="51">
        <v>2026</v>
      </c>
      <c r="D16" s="52">
        <f t="shared" si="3"/>
        <v>63909.638909090907</v>
      </c>
      <c r="E16" s="53">
        <f t="shared" si="0"/>
        <v>5.2213174932873807E-2</v>
      </c>
      <c r="G16" s="50">
        <v>13</v>
      </c>
      <c r="H16" s="51">
        <v>2026</v>
      </c>
      <c r="I16" s="50">
        <f t="shared" si="4"/>
        <v>16779.468909090909</v>
      </c>
      <c r="J16" s="53">
        <f t="shared" si="1"/>
        <v>6.8358661750731242E-2</v>
      </c>
      <c r="L16" s="50">
        <v>13</v>
      </c>
      <c r="M16" s="51">
        <v>2026</v>
      </c>
      <c r="N16" s="54">
        <f t="shared" si="5"/>
        <v>48.448427489128342</v>
      </c>
      <c r="O16" s="53">
        <f t="shared" si="2"/>
        <v>6.0604445144461394E-2</v>
      </c>
    </row>
    <row r="17" spans="2:15">
      <c r="B17" s="50">
        <v>14</v>
      </c>
      <c r="C17" s="51">
        <v>2027</v>
      </c>
      <c r="D17" s="52">
        <f t="shared" si="3"/>
        <v>67080.978363636372</v>
      </c>
      <c r="E17" s="53">
        <f t="shared" si="0"/>
        <v>4.9622240223522018E-2</v>
      </c>
      <c r="G17" s="50">
        <v>14</v>
      </c>
      <c r="H17" s="51">
        <v>2027</v>
      </c>
      <c r="I17" s="50">
        <f t="shared" si="4"/>
        <v>17853.099030303027</v>
      </c>
      <c r="J17" s="53">
        <f t="shared" si="1"/>
        <v>6.3984749876704328E-2</v>
      </c>
      <c r="L17" s="50">
        <v>14</v>
      </c>
      <c r="M17" s="51">
        <v>2027</v>
      </c>
      <c r="N17" s="54">
        <f t="shared" si="5"/>
        <v>51.216839482442566</v>
      </c>
      <c r="O17" s="53">
        <f t="shared" si="2"/>
        <v>5.7141421028276795E-2</v>
      </c>
    </row>
    <row r="18" spans="2:15">
      <c r="B18" s="50">
        <v>15</v>
      </c>
      <c r="C18" s="51">
        <v>2028</v>
      </c>
      <c r="D18" s="52">
        <f t="shared" si="3"/>
        <v>70252.317818181822</v>
      </c>
      <c r="E18" s="53">
        <f t="shared" si="0"/>
        <v>4.7276285049900002E-2</v>
      </c>
      <c r="G18" s="50">
        <v>15</v>
      </c>
      <c r="H18" s="51">
        <v>2028</v>
      </c>
      <c r="I18" s="50">
        <f t="shared" si="4"/>
        <v>18926.729151515148</v>
      </c>
      <c r="J18" s="53">
        <f t="shared" si="1"/>
        <v>6.0136905048798095E-2</v>
      </c>
      <c r="L18" s="50">
        <v>15</v>
      </c>
      <c r="M18" s="51">
        <v>2028</v>
      </c>
      <c r="N18" s="54">
        <f t="shared" si="5"/>
        <v>53.98525147575679</v>
      </c>
      <c r="O18" s="53">
        <f t="shared" si="2"/>
        <v>5.4052768997260303E-2</v>
      </c>
    </row>
    <row r="20" spans="2:15">
      <c r="C20" s="2" t="s">
        <v>125</v>
      </c>
      <c r="D20" s="2"/>
      <c r="E20" s="7">
        <f>AVERAGE(E5:E18)</f>
        <v>6.6241279570704567E-2</v>
      </c>
      <c r="H20" s="2" t="s">
        <v>125</v>
      </c>
      <c r="I20" s="2"/>
      <c r="J20" s="7">
        <f>AVERAGE(J5:J18)</f>
        <v>0.10464719615474587</v>
      </c>
      <c r="M20" s="2" t="s">
        <v>125</v>
      </c>
      <c r="N20" s="2"/>
      <c r="O20" s="7">
        <f>AVERAGE(O5:O18)</f>
        <v>8.1951445462233388E-2</v>
      </c>
    </row>
    <row r="21" spans="2:15">
      <c r="C21" s="2" t="s">
        <v>126</v>
      </c>
      <c r="D21" s="2"/>
      <c r="E21" s="49">
        <f>_xlfn.RRI(B14,D4,D13)</f>
        <v>6.8483247059384578E-2</v>
      </c>
      <c r="H21" s="2" t="s">
        <v>126</v>
      </c>
      <c r="I21" s="2"/>
      <c r="J21" s="49">
        <f>_xlfn.RRI(G14,I4,I13)</f>
        <v>0.10411985890584141</v>
      </c>
      <c r="M21" s="2" t="s">
        <v>126</v>
      </c>
      <c r="N21" s="2"/>
      <c r="O21" s="49">
        <f>_xlfn.RRI(L14,N4,N13)</f>
        <v>8.119425730187646E-2</v>
      </c>
    </row>
    <row r="22" spans="2:15">
      <c r="C22" s="2" t="s">
        <v>127</v>
      </c>
      <c r="D22" s="2"/>
      <c r="E22" s="49">
        <f>_xlfn.STDEV.S(E5:E18)</f>
        <v>6.0929009219050992E-2</v>
      </c>
      <c r="H22" s="2" t="s">
        <v>127</v>
      </c>
      <c r="I22" s="2"/>
      <c r="J22" s="49">
        <f>_xlfn.STDEV.S(J5:J18)</f>
        <v>4.9433188813068261E-2</v>
      </c>
      <c r="M22" s="2" t="s">
        <v>127</v>
      </c>
      <c r="N22" s="2"/>
      <c r="O22" s="49">
        <f>_xlfn.STDEV.S(O5:O18)</f>
        <v>5.9779453992026985E-2</v>
      </c>
    </row>
  </sheetData>
  <mergeCells count="3">
    <mergeCell ref="B2:E2"/>
    <mergeCell ref="G2:J2"/>
    <mergeCell ref="L2:O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88A5F-3D1A-40C5-B75D-F101DFD2EDDA}">
  <dimension ref="B2:L39"/>
  <sheetViews>
    <sheetView showGridLines="0" workbookViewId="0">
      <selection activeCell="C39" sqref="C39"/>
    </sheetView>
  </sheetViews>
  <sheetFormatPr defaultRowHeight="14.5"/>
  <cols>
    <col min="1" max="1" width="1.90625" customWidth="1"/>
    <col min="2" max="2" width="22.90625" bestFit="1" customWidth="1"/>
  </cols>
  <sheetData>
    <row r="2" spans="2:12">
      <c r="B2" s="143" t="str">
        <f>"Common Size Income Statement - " &amp; 'Data Sheet'!B1</f>
        <v>Common Size Income Statement - HINDUSTAN UNILEVER LTD</v>
      </c>
      <c r="C2" s="143"/>
      <c r="D2" s="143"/>
      <c r="E2" s="143"/>
      <c r="F2" s="143"/>
      <c r="G2" s="143"/>
      <c r="H2" s="143"/>
      <c r="I2" s="143"/>
      <c r="J2" s="143"/>
      <c r="K2" s="143"/>
      <c r="L2" s="143"/>
    </row>
    <row r="4" spans="2:12">
      <c r="B4" s="12" t="s">
        <v>130</v>
      </c>
      <c r="C4" s="13">
        <v>41712</v>
      </c>
      <c r="D4" s="13">
        <f>C4+365</f>
        <v>42077</v>
      </c>
      <c r="E4" s="13">
        <f t="shared" ref="E4:L4" si="0">D4+365</f>
        <v>42442</v>
      </c>
      <c r="F4" s="13">
        <f t="shared" si="0"/>
        <v>42807</v>
      </c>
      <c r="G4" s="13">
        <f t="shared" si="0"/>
        <v>43172</v>
      </c>
      <c r="H4" s="13">
        <f t="shared" si="0"/>
        <v>43537</v>
      </c>
      <c r="I4" s="13">
        <f t="shared" si="0"/>
        <v>43902</v>
      </c>
      <c r="J4" s="13">
        <f t="shared" si="0"/>
        <v>44267</v>
      </c>
      <c r="K4" s="13">
        <f t="shared" si="0"/>
        <v>44632</v>
      </c>
      <c r="L4" s="13">
        <f t="shared" si="0"/>
        <v>44997</v>
      </c>
    </row>
    <row r="6" spans="2:12">
      <c r="B6" s="5" t="s">
        <v>13</v>
      </c>
      <c r="C6" s="17">
        <f>'Data Sheet'!B17/'Data Sheet'!B17</f>
        <v>1</v>
      </c>
      <c r="D6" s="17">
        <f>'Data Sheet'!C17/'Data Sheet'!C17</f>
        <v>1</v>
      </c>
      <c r="E6" s="17">
        <f>'Data Sheet'!D17/'Data Sheet'!D17</f>
        <v>1</v>
      </c>
      <c r="F6" s="17">
        <f>'Data Sheet'!E17/'Data Sheet'!E17</f>
        <v>1</v>
      </c>
      <c r="G6" s="17">
        <f>'Data Sheet'!F17/'Data Sheet'!F17</f>
        <v>1</v>
      </c>
      <c r="H6" s="17">
        <f>'Data Sheet'!G17/'Data Sheet'!G17</f>
        <v>1</v>
      </c>
      <c r="I6" s="17">
        <f>'Data Sheet'!H17/'Data Sheet'!H17</f>
        <v>1</v>
      </c>
      <c r="J6" s="17">
        <f>'Data Sheet'!I17/'Data Sheet'!I17</f>
        <v>1</v>
      </c>
      <c r="K6" s="17">
        <f>'Data Sheet'!J17/'Data Sheet'!J17</f>
        <v>1</v>
      </c>
      <c r="L6" s="17">
        <f>'Data Sheet'!K17/'Data Sheet'!K17</f>
        <v>1</v>
      </c>
    </row>
    <row r="7" spans="2:12">
      <c r="B7" s="3" t="s">
        <v>14</v>
      </c>
      <c r="C7" s="17">
        <f>'Data Sheet'!B18/'Data Sheet'!B$17</f>
        <v>0.43253548810381426</v>
      </c>
      <c r="D7" s="17">
        <f>'Data Sheet'!C18/'Data Sheet'!C$17</f>
        <v>0.4225359601578747</v>
      </c>
      <c r="E7" s="17">
        <f>'Data Sheet'!D18/'Data Sheet'!D$17</f>
        <v>0.40961908904492639</v>
      </c>
      <c r="F7" s="17">
        <f>'Data Sheet'!E18/'Data Sheet'!E$17</f>
        <v>0.41028888486822268</v>
      </c>
      <c r="G7" s="17">
        <f>'Data Sheet'!F18/'Data Sheet'!F$17</f>
        <v>0.40042200028133351</v>
      </c>
      <c r="H7" s="17">
        <f>'Data Sheet'!G18/'Data Sheet'!G$17</f>
        <v>0.40307809717629101</v>
      </c>
      <c r="I7" s="17">
        <f>'Data Sheet'!H18/'Data Sheet'!H$17</f>
        <v>0.39456551793479627</v>
      </c>
      <c r="J7" s="17">
        <f>'Data Sheet'!I18/'Data Sheet'!I$17</f>
        <v>0.42827677128519182</v>
      </c>
      <c r="K7" s="17">
        <f>'Data Sheet'!J18/'Data Sheet'!J$17</f>
        <v>0.43608664149792165</v>
      </c>
      <c r="L7" s="17">
        <f>'Data Sheet'!K18/'Data Sheet'!K$17</f>
        <v>0.52477715417629578</v>
      </c>
    </row>
    <row r="8" spans="2:12">
      <c r="B8" s="3" t="s">
        <v>15</v>
      </c>
      <c r="C8" s="17">
        <f>'Data Sheet'!B19/'Data Sheet'!B$17</f>
        <v>5.8596676306213302E-3</v>
      </c>
      <c r="D8" s="17">
        <f>'Data Sheet'!C19/'Data Sheet'!C$17</f>
        <v>-1.7840504513453725E-3</v>
      </c>
      <c r="E8" s="17">
        <f>'Data Sheet'!D19/'Data Sheet'!D$17</f>
        <v>-2.5787609519666937E-3</v>
      </c>
      <c r="F8" s="17">
        <f>'Data Sheet'!E19/'Data Sheet'!E$17</f>
        <v>-4.3423195223448521E-3</v>
      </c>
      <c r="G8" s="17">
        <f>'Data Sheet'!F19/'Data Sheet'!F$17</f>
        <v>2.0256013504009003E-3</v>
      </c>
      <c r="H8" s="17">
        <f>'Data Sheet'!G19/'Data Sheet'!G$17</f>
        <v>-3.0526583566522515E-4</v>
      </c>
      <c r="I8" s="17">
        <f>'Data Sheet'!H19/'Data Sheet'!H$17</f>
        <v>2.7147273961239727E-3</v>
      </c>
      <c r="J8" s="17">
        <f>'Data Sheet'!I19/'Data Sheet'!I$17</f>
        <v>8.6118907884664454E-3</v>
      </c>
      <c r="K8" s="17">
        <f>'Data Sheet'!J19/'Data Sheet'!J$17</f>
        <v>4.1947908324753078E-4</v>
      </c>
      <c r="L8" s="17">
        <f>'Data Sheet'!K19/'Data Sheet'!K$17</f>
        <v>1.2380323539121821E-3</v>
      </c>
    </row>
    <row r="9" spans="2:12">
      <c r="B9" s="3" t="s">
        <v>16</v>
      </c>
      <c r="C9" s="17">
        <f>'Data Sheet'!B20/'Data Sheet'!B$17</f>
        <v>1.2408949385196693E-2</v>
      </c>
      <c r="D9" s="17">
        <f>'Data Sheet'!C20/'Data Sheet'!C$17</f>
        <v>1.0852243778108414E-2</v>
      </c>
      <c r="E9" s="17">
        <f>'Data Sheet'!D20/'Data Sheet'!D$17</f>
        <v>9.6004473994904613E-3</v>
      </c>
      <c r="F9" s="17">
        <f>'Data Sheet'!E20/'Data Sheet'!E$17</f>
        <v>8.8957240214703574E-3</v>
      </c>
      <c r="G9" s="17">
        <f>'Data Sheet'!F20/'Data Sheet'!F$17</f>
        <v>8.2993388662259103E-3</v>
      </c>
      <c r="H9" s="17">
        <f>'Data Sheet'!G20/'Data Sheet'!G$17</f>
        <v>7.8351564487407783E-3</v>
      </c>
      <c r="I9" s="17">
        <f>'Data Sheet'!H20/'Data Sheet'!H$17</f>
        <v>7.5157730688987755E-3</v>
      </c>
      <c r="J9" s="17">
        <f>'Data Sheet'!I20/'Data Sheet'!I$17</f>
        <v>7.2084715488645061E-3</v>
      </c>
      <c r="K9" s="17">
        <f>'Data Sheet'!J20/'Data Sheet'!J$17</f>
        <v>6.0633794760324902E-3</v>
      </c>
      <c r="L9" s="17">
        <f>'Data Sheet'!K20/'Data Sheet'!K$17</f>
        <v>0</v>
      </c>
    </row>
    <row r="10" spans="2:12">
      <c r="B10" s="3" t="s">
        <v>17</v>
      </c>
      <c r="C10" s="17">
        <f>'Data Sheet'!B21/'Data Sheet'!B$17</f>
        <v>0.1005533332375536</v>
      </c>
      <c r="D10" s="17">
        <f>'Data Sheet'!C21/'Data Sheet'!C$17</f>
        <v>9.8981020693296271E-2</v>
      </c>
      <c r="E10" s="17">
        <f>'Data Sheet'!D21/'Data Sheet'!D$17</f>
        <v>9.21518672714845E-2</v>
      </c>
      <c r="F10" s="17">
        <f>'Data Sheet'!E21/'Data Sheet'!E$17</f>
        <v>8.7057475423677699E-2</v>
      </c>
      <c r="G10" s="17">
        <f>'Data Sheet'!F21/'Data Sheet'!F$17</f>
        <v>8.4343789562526375E-2</v>
      </c>
      <c r="H10" s="17">
        <f>'Data Sheet'!G21/'Data Sheet'!G$17</f>
        <v>7.7359450521495801E-2</v>
      </c>
      <c r="I10" s="17">
        <f>'Data Sheet'!H21/'Data Sheet'!H$17</f>
        <v>7.3046276047558006E-2</v>
      </c>
      <c r="J10" s="17">
        <f>'Data Sheet'!I21/'Data Sheet'!I$17</f>
        <v>6.0984945139066091E-2</v>
      </c>
      <c r="K10" s="17">
        <f>'Data Sheet'!J21/'Data Sheet'!J$17</f>
        <v>6.3951492964191739E-2</v>
      </c>
      <c r="L10" s="17">
        <f>'Data Sheet'!K21/'Data Sheet'!K$17</f>
        <v>0</v>
      </c>
    </row>
    <row r="11" spans="2:12">
      <c r="B11" s="3" t="s">
        <v>18</v>
      </c>
      <c r="C11" s="17">
        <f>'Data Sheet'!B22/'Data Sheet'!B$17</f>
        <v>5.3796058937378523E-2</v>
      </c>
      <c r="D11" s="17">
        <f>'Data Sheet'!C22/'Data Sheet'!C$17</f>
        <v>5.3917795434094438E-2</v>
      </c>
      <c r="E11" s="17">
        <f>'Data Sheet'!D22/'Data Sheet'!D$17</f>
        <v>5.2196607220530662E-2</v>
      </c>
      <c r="F11" s="17">
        <f>'Data Sheet'!E22/'Data Sheet'!E$17</f>
        <v>5.2560159218382488E-2</v>
      </c>
      <c r="G11" s="17">
        <f>'Data Sheet'!F22/'Data Sheet'!F$17</f>
        <v>5.2328034885356589E-2</v>
      </c>
      <c r="H11" s="17">
        <f>'Data Sheet'!G22/'Data Sheet'!G$17</f>
        <v>4.7697786822691428E-2</v>
      </c>
      <c r="I11" s="17">
        <f>'Data Sheet'!H22/'Data Sheet'!H$17</f>
        <v>4.574818389764472E-2</v>
      </c>
      <c r="J11" s="17">
        <f>'Data Sheet'!I22/'Data Sheet'!I$17</f>
        <v>5.0140341923960191E-2</v>
      </c>
      <c r="K11" s="17">
        <f>'Data Sheet'!J22/'Data Sheet'!J$17</f>
        <v>4.8526103039316627E-2</v>
      </c>
      <c r="L11" s="17">
        <f>'Data Sheet'!K22/'Data Sheet'!K$17</f>
        <v>4.7111257840871577E-2</v>
      </c>
    </row>
    <row r="12" spans="2:12">
      <c r="B12" s="3" t="s">
        <v>19</v>
      </c>
      <c r="C12" s="17">
        <f>'Data Sheet'!B23/'Data Sheet'!B$17</f>
        <v>0.20925889058327807</v>
      </c>
      <c r="D12" s="17">
        <f>'Data Sheet'!C23/'Data Sheet'!C$17</f>
        <v>0.21171649486631977</v>
      </c>
      <c r="E12" s="17">
        <f>'Data Sheet'!D23/'Data Sheet'!D$17</f>
        <v>0.20943888647237929</v>
      </c>
      <c r="F12" s="17">
        <f>'Data Sheet'!E23/'Data Sheet'!E$17</f>
        <v>0.20170677281225499</v>
      </c>
      <c r="G12" s="17">
        <f>'Data Sheet'!F23/'Data Sheet'!F$17</f>
        <v>0.20402306934871289</v>
      </c>
      <c r="H12" s="17">
        <f>'Data Sheet'!G23/'Data Sheet'!G$17</f>
        <v>0.19832103790384126</v>
      </c>
      <c r="I12" s="17">
        <f>'Data Sheet'!H23/'Data Sheet'!H$17</f>
        <v>0.19153909961541363</v>
      </c>
      <c r="J12" s="17">
        <f>'Data Sheet'!I23/'Data Sheet'!I$17</f>
        <v>0.16794250233903207</v>
      </c>
      <c r="K12" s="17">
        <f>'Data Sheet'!J23/'Data Sheet'!J$17</f>
        <v>0.15566487434694734</v>
      </c>
      <c r="L12" s="17">
        <f>'Data Sheet'!K23/'Data Sheet'!K$17</f>
        <v>8.1000330141961049E-2</v>
      </c>
    </row>
    <row r="13" spans="2:12">
      <c r="B13" s="3" t="s">
        <v>20</v>
      </c>
      <c r="C13" s="17">
        <f>'Data Sheet'!B24/'Data Sheet'!B$17</f>
        <v>3.4515255317998997E-2</v>
      </c>
      <c r="D13" s="17">
        <f>'Data Sheet'!C24/'Data Sheet'!C$17</f>
        <v>3.0927190161199467E-2</v>
      </c>
      <c r="E13" s="17">
        <f>'Data Sheet'!D24/'Data Sheet'!D$17</f>
        <v>4.0794134095569499E-2</v>
      </c>
      <c r="F13" s="17">
        <f>'Data Sheet'!E24/'Data Sheet'!E$17</f>
        <v>4.4327845123937039E-2</v>
      </c>
      <c r="G13" s="17">
        <f>'Data Sheet'!F24/'Data Sheet'!F$17</f>
        <v>4.1637361091574059E-2</v>
      </c>
      <c r="H13" s="17">
        <f>'Data Sheet'!G24/'Data Sheet'!G$17</f>
        <v>3.9506486899007889E-2</v>
      </c>
      <c r="I13" s="17">
        <f>'Data Sheet'!H24/'Data Sheet'!H$17</f>
        <v>4.2631274665057936E-2</v>
      </c>
      <c r="J13" s="17">
        <f>'Data Sheet'!I24/'Data Sheet'!I$17</f>
        <v>4.6844433103682914E-2</v>
      </c>
      <c r="K13" s="17">
        <f>'Data Sheet'!J24/'Data Sheet'!J$17</f>
        <v>4.4979598062769327E-2</v>
      </c>
      <c r="L13" s="17">
        <f>'Data Sheet'!K24/'Data Sheet'!K$17</f>
        <v>0.1148068669527897</v>
      </c>
    </row>
    <row r="14" spans="2:12">
      <c r="B14" s="5" t="s">
        <v>21</v>
      </c>
      <c r="C14" s="17">
        <f>'Data Sheet'!B25/'Data Sheet'!B$17</f>
        <v>2.7105324190473061E-2</v>
      </c>
      <c r="D14" s="17">
        <f>'Data Sheet'!C25/'Data Sheet'!C$17</f>
        <v>3.9008275629539298E-2</v>
      </c>
      <c r="E14" s="17">
        <f>'Data Sheet'!D25/'Data Sheet'!D$17</f>
        <v>1.5099732803082085E-2</v>
      </c>
      <c r="F14" s="17">
        <f>'Data Sheet'!E25/'Data Sheet'!E$17</f>
        <v>1.8273927989867923E-2</v>
      </c>
      <c r="G14" s="17">
        <f>'Data Sheet'!F25/'Data Sheet'!F$17</f>
        <v>9.9310732873821913E-3</v>
      </c>
      <c r="H14" s="17">
        <f>'Data Sheet'!G25/'Data Sheet'!G$17</f>
        <v>8.1912999236835402E-3</v>
      </c>
      <c r="I14" s="17">
        <f>'Data Sheet'!H25/'Data Sheet'!H$17</f>
        <v>1.0858909584495891E-2</v>
      </c>
      <c r="J14" s="17">
        <f>'Data Sheet'!I25/'Data Sheet'!I$17</f>
        <v>3.6148677383686313E-3</v>
      </c>
      <c r="K14" s="17">
        <f>'Data Sheet'!J25/'Data Sheet'!J$17</f>
        <v>4.1757236014186017E-3</v>
      </c>
      <c r="L14" s="17">
        <f>'Data Sheet'!K25/'Data Sheet'!K$17</f>
        <v>7.378672829316606E-3</v>
      </c>
    </row>
    <row r="15" spans="2:12">
      <c r="B15" s="5" t="s">
        <v>22</v>
      </c>
      <c r="C15" s="17">
        <f>'Data Sheet'!B26/'Data Sheet'!B$17</f>
        <v>1.0109551497687261E-2</v>
      </c>
      <c r="D15" s="17">
        <f>'Data Sheet'!C26/'Data Sheet'!C$17</f>
        <v>1.0083450648829498E-2</v>
      </c>
      <c r="E15" s="17">
        <f>'Data Sheet'!D26/'Data Sheet'!D$17</f>
        <v>1.0967501398123409E-2</v>
      </c>
      <c r="F15" s="17">
        <f>'Data Sheet'!E26/'Data Sheet'!E$17</f>
        <v>1.3026958567034558E-2</v>
      </c>
      <c r="G15" s="17">
        <f>'Data Sheet'!F26/'Data Sheet'!F$17</f>
        <v>1.4629343086228723E-2</v>
      </c>
      <c r="H15" s="17">
        <f>'Data Sheet'!G26/'Data Sheet'!G$17</f>
        <v>1.437293309590435E-2</v>
      </c>
      <c r="I15" s="17">
        <f>'Data Sheet'!H26/'Data Sheet'!H$17</f>
        <v>2.5186637508483524E-2</v>
      </c>
      <c r="J15" s="17">
        <f>'Data Sheet'!I26/'Data Sheet'!I$17</f>
        <v>2.2837458535340648E-2</v>
      </c>
      <c r="K15" s="17">
        <f>'Data Sheet'!J26/'Data Sheet'!J$17</f>
        <v>2.0802349082866187E-2</v>
      </c>
      <c r="L15" s="17">
        <f>'Data Sheet'!K26/'Data Sheet'!K$17</f>
        <v>1.8768570485308684E-2</v>
      </c>
    </row>
    <row r="16" spans="2:12">
      <c r="B16" s="5" t="s">
        <v>23</v>
      </c>
      <c r="C16" s="17">
        <f>'Data Sheet'!B27/'Data Sheet'!B$17</f>
        <v>1.3915427858358185E-3</v>
      </c>
      <c r="D16" s="17">
        <f>'Data Sheet'!C27/'Data Sheet'!C$17</f>
        <v>5.536061183172E-4</v>
      </c>
      <c r="E16" s="17">
        <f>'Data Sheet'!D27/'Data Sheet'!D$17</f>
        <v>5.2817995401727462E-4</v>
      </c>
      <c r="F16" s="17">
        <f>'Data Sheet'!E27/'Data Sheet'!E$17</f>
        <v>1.0554248839032628E-3</v>
      </c>
      <c r="G16" s="17">
        <f>'Data Sheet'!F27/'Data Sheet'!F$17</f>
        <v>7.3146715431143621E-4</v>
      </c>
      <c r="H16" s="17">
        <f>'Data Sheet'!G27/'Data Sheet'!G$17</f>
        <v>8.3948104807936915E-4</v>
      </c>
      <c r="I16" s="17">
        <f>'Data Sheet'!H27/'Data Sheet'!H$17</f>
        <v>2.9660910439132291E-3</v>
      </c>
      <c r="J16" s="17">
        <f>'Data Sheet'!I27/'Data Sheet'!I$17</f>
        <v>2.4878795611125285E-3</v>
      </c>
      <c r="K16" s="17">
        <f>'Data Sheet'!J27/'Data Sheet'!J$17</f>
        <v>2.0211264920108303E-3</v>
      </c>
      <c r="L16" s="17">
        <f>'Data Sheet'!K27/'Data Sheet'!K$17</f>
        <v>1.881809177946517E-3</v>
      </c>
    </row>
    <row r="17" spans="2:12">
      <c r="B17" s="5" t="s">
        <v>24</v>
      </c>
      <c r="C17" s="17">
        <f>'Data Sheet'!B28/'Data Sheet'!B$17</f>
        <v>0.17839592197235113</v>
      </c>
      <c r="D17" s="17">
        <f>'Data Sheet'!C28/'Data Sheet'!C$17</f>
        <v>0.19765646332015419</v>
      </c>
      <c r="E17" s="17">
        <f>'Data Sheet'!D28/'Data Sheet'!D$17</f>
        <v>0.18722425899459391</v>
      </c>
      <c r="F17" s="17">
        <f>'Data Sheet'!E28/'Data Sheet'!E$17</f>
        <v>0.19501236354864002</v>
      </c>
      <c r="G17" s="17">
        <f>'Data Sheet'!F28/'Data Sheet'!F$17</f>
        <v>0.20554227036151357</v>
      </c>
      <c r="H17" s="17">
        <f>'Data Sheet'!G28/'Data Sheet'!G$17</f>
        <v>0.21887560417196641</v>
      </c>
      <c r="I17" s="17">
        <f>'Data Sheet'!H28/'Data Sheet'!H$17</f>
        <v>0.23037478319885379</v>
      </c>
      <c r="J17" s="17">
        <f>'Data Sheet'!I28/'Data Sheet'!I$17</f>
        <v>0.22550395509058432</v>
      </c>
      <c r="K17" s="17">
        <f>'Data Sheet'!J28/'Data Sheet'!J$17</f>
        <v>0.22649963772260992</v>
      </c>
      <c r="L17" s="17">
        <f>'Data Sheet'!K28/'Data Sheet'!K$17</f>
        <v>0.22027071640805546</v>
      </c>
    </row>
    <row r="18" spans="2:12">
      <c r="B18" s="5" t="s">
        <v>25</v>
      </c>
      <c r="C18" s="17">
        <f>'Data Sheet'!B29/'Data Sheet'!B$17</f>
        <v>4.3081726799239509E-2</v>
      </c>
      <c r="D18" s="17">
        <f>'Data Sheet'!C29/'Data Sheet'!C$17</f>
        <v>6.0802841469414518E-2</v>
      </c>
      <c r="E18" s="17">
        <f>'Data Sheet'!D29/'Data Sheet'!D$17</f>
        <v>5.8255141987199402E-2</v>
      </c>
      <c r="F18" s="17">
        <f>'Data Sheet'!E29/'Data Sheet'!E$17</f>
        <v>5.9616428442192872E-2</v>
      </c>
      <c r="G18" s="17">
        <f>'Data Sheet'!F29/'Data Sheet'!F$17</f>
        <v>5.8489238992825994E-2</v>
      </c>
      <c r="H18" s="17">
        <f>'Data Sheet'!G29/'Data Sheet'!G$17</f>
        <v>6.4716357161027735E-2</v>
      </c>
      <c r="I18" s="17">
        <f>'Data Sheet'!H29/'Data Sheet'!H$17</f>
        <v>6.0553502752431945E-2</v>
      </c>
      <c r="J18" s="17">
        <f>'Data Sheet'!I29/'Data Sheet'!I$17</f>
        <v>5.5413796036403846E-2</v>
      </c>
      <c r="K18" s="17">
        <f>'Data Sheet'!J29/'Data Sheet'!J$17</f>
        <v>5.6953819166380655E-2</v>
      </c>
      <c r="L18" s="17">
        <f>'Data Sheet'!K29/'Data Sheet'!K$17</f>
        <v>5.2839220864971941E-2</v>
      </c>
    </row>
    <row r="19" spans="2:12">
      <c r="B19" s="5" t="s">
        <v>26</v>
      </c>
      <c r="C19" s="17">
        <f>'Data Sheet'!B30/'Data Sheet'!B$17</f>
        <v>0.13496630947665267</v>
      </c>
      <c r="D19" s="17">
        <f>'Data Sheet'!C30/'Data Sheet'!C$17</f>
        <v>0.13646484648064458</v>
      </c>
      <c r="E19" s="17">
        <f>'Data Sheet'!D30/'Data Sheet'!D$17</f>
        <v>0.12896911700739452</v>
      </c>
      <c r="F19" s="17">
        <f>'Data Sheet'!E30/'Data Sheet'!E$17</f>
        <v>0.13497376515288584</v>
      </c>
      <c r="G19" s="17">
        <f>'Data Sheet'!F30/'Data Sheet'!F$17</f>
        <v>0.14668729779153186</v>
      </c>
      <c r="H19" s="17">
        <f>'Data Sheet'!G30/'Data Sheet'!G$17</f>
        <v>0.15400661409310609</v>
      </c>
      <c r="I19" s="17">
        <f>'Data Sheet'!H30/'Data Sheet'!H$17</f>
        <v>0.16962018952819044</v>
      </c>
      <c r="J19" s="17">
        <f>'Data Sheet'!I30/'Data Sheet'!I$17</f>
        <v>0.17000510334268945</v>
      </c>
      <c r="K19" s="17">
        <f>'Data Sheet'!J30/'Data Sheet'!J$17</f>
        <v>0.16929794455249209</v>
      </c>
      <c r="L19" s="17">
        <f>'Data Sheet'!K30/'Data Sheet'!K$17</f>
        <v>0.16705183228788378</v>
      </c>
    </row>
    <row r="20" spans="2:12">
      <c r="B20" s="5" t="s">
        <v>27</v>
      </c>
      <c r="C20" s="17">
        <f>'Data Sheet'!B31/'Data Sheet'!B$17</f>
        <v>9.6173462581250299E-2</v>
      </c>
      <c r="D20" s="17">
        <f>'Data Sheet'!C31/'Data Sheet'!C$17</f>
        <v>0.10150227432027648</v>
      </c>
      <c r="E20" s="17">
        <f>'Data Sheet'!D31/'Data Sheet'!D$17</f>
        <v>0.10737587771080594</v>
      </c>
      <c r="F20" s="17">
        <f>'Data Sheet'!E31/'Data Sheet'!E$17</f>
        <v>0.11072914781979373</v>
      </c>
      <c r="G20" s="17">
        <f>'Data Sheet'!F31/'Data Sheet'!F$17</f>
        <v>0.12153608102405401</v>
      </c>
      <c r="H20" s="17">
        <f>'Data Sheet'!G31/'Data Sheet'!G$17</f>
        <v>0.12088527092342916</v>
      </c>
      <c r="I20" s="17">
        <f>'Data Sheet'!H31/'Data Sheet'!H$17</f>
        <v>0.13573636980619863</v>
      </c>
      <c r="J20" s="17">
        <f>'Data Sheet'!I31/'Data Sheet'!I$17</f>
        <v>0.20237943352896148</v>
      </c>
      <c r="K20" s="17">
        <f>'Data Sheet'!J31/'Data Sheet'!J$17</f>
        <v>0.15234717614308049</v>
      </c>
      <c r="L20" s="17">
        <f>'Data Sheet'!K31/'Data Sheet'!K$17</f>
        <v>0.15128755364806867</v>
      </c>
    </row>
    <row r="22" spans="2:12">
      <c r="B22" s="143" t="str">
        <f>"Common Size Balance Sheet - " &amp; 'Data Sheet'!B1</f>
        <v>Common Size Balance Sheet - HINDUSTAN UNILEVER LTD</v>
      </c>
      <c r="C22" s="143"/>
      <c r="D22" s="143"/>
      <c r="E22" s="143"/>
      <c r="F22" s="143"/>
      <c r="G22" s="143"/>
      <c r="H22" s="143"/>
      <c r="I22" s="143"/>
      <c r="J22" s="143"/>
      <c r="K22" s="143"/>
      <c r="L22" s="143"/>
    </row>
    <row r="24" spans="2:12">
      <c r="B24" s="12" t="s">
        <v>130</v>
      </c>
      <c r="C24" s="13">
        <v>41712</v>
      </c>
      <c r="D24" s="13">
        <f>C24+365</f>
        <v>42077</v>
      </c>
      <c r="E24" s="13">
        <f t="shared" ref="E24:L24" si="1">D24+365</f>
        <v>42442</v>
      </c>
      <c r="F24" s="13">
        <f t="shared" si="1"/>
        <v>42807</v>
      </c>
      <c r="G24" s="13">
        <f t="shared" si="1"/>
        <v>43172</v>
      </c>
      <c r="H24" s="13">
        <f t="shared" si="1"/>
        <v>43537</v>
      </c>
      <c r="I24" s="13">
        <f t="shared" si="1"/>
        <v>43902</v>
      </c>
      <c r="J24" s="13">
        <f t="shared" si="1"/>
        <v>44267</v>
      </c>
      <c r="K24" s="13">
        <f t="shared" si="1"/>
        <v>44632</v>
      </c>
      <c r="L24" s="13">
        <f t="shared" si="1"/>
        <v>44997</v>
      </c>
    </row>
    <row r="26" spans="2:12">
      <c r="B26" s="55" t="s">
        <v>36</v>
      </c>
      <c r="C26" s="49">
        <f>'Data Sheet'!B61/'Data Sheet'!B$61</f>
        <v>1</v>
      </c>
      <c r="D26" s="49">
        <f>'Data Sheet'!C61/'Data Sheet'!C$61</f>
        <v>1</v>
      </c>
      <c r="E26" s="49">
        <f>'Data Sheet'!D61/'Data Sheet'!D$61</f>
        <v>1</v>
      </c>
      <c r="F26" s="49">
        <f>'Data Sheet'!E61/'Data Sheet'!E$61</f>
        <v>1</v>
      </c>
      <c r="G26" s="49">
        <f>'Data Sheet'!F61/'Data Sheet'!F$61</f>
        <v>1</v>
      </c>
      <c r="H26" s="49">
        <f>'Data Sheet'!G61/'Data Sheet'!G$61</f>
        <v>1</v>
      </c>
      <c r="I26" s="49">
        <f>'Data Sheet'!H61/'Data Sheet'!H$61</f>
        <v>1</v>
      </c>
      <c r="J26" s="49">
        <f>'Data Sheet'!I61/'Data Sheet'!I$61</f>
        <v>1</v>
      </c>
      <c r="K26" s="49">
        <f>'Data Sheet'!J61/'Data Sheet'!J$61</f>
        <v>1</v>
      </c>
      <c r="L26" s="49">
        <f>'Data Sheet'!K61/'Data Sheet'!K$61</f>
        <v>1</v>
      </c>
    </row>
    <row r="27" spans="2:12">
      <c r="B27" s="56" t="s">
        <v>32</v>
      </c>
      <c r="C27" s="17">
        <f>'Data Sheet'!B57/'Data Sheet'!B$61</f>
        <v>1.5724278731326192E-2</v>
      </c>
      <c r="D27" s="17">
        <f>'Data Sheet'!C57/'Data Sheet'!C$61</f>
        <v>1.4993558348747325E-2</v>
      </c>
      <c r="E27" s="17">
        <f>'Data Sheet'!D57/'Data Sheet'!D$61</f>
        <v>1.4601500709795174E-2</v>
      </c>
      <c r="F27" s="17">
        <f>'Data Sheet'!E57/'Data Sheet'!E$61</f>
        <v>1.3752705972239909E-2</v>
      </c>
      <c r="G27" s="17">
        <f>'Data Sheet'!F57/'Data Sheet'!F$61</f>
        <v>1.2092710782667115E-2</v>
      </c>
      <c r="H27" s="17">
        <f>'Data Sheet'!G57/'Data Sheet'!G$61</f>
        <v>1.1594825272424714E-2</v>
      </c>
      <c r="I27" s="17">
        <f>'Data Sheet'!H57/'Data Sheet'!H$61</f>
        <v>1.0718007244578972E-2</v>
      </c>
      <c r="J27" s="17">
        <f>'Data Sheet'!I57/'Data Sheet'!I$61</f>
        <v>3.4186790805935409E-3</v>
      </c>
      <c r="K27" s="17">
        <f>'Data Sheet'!J57/'Data Sheet'!J$61</f>
        <v>3.3330496695316712E-3</v>
      </c>
      <c r="L27" s="17">
        <f>'Data Sheet'!K57/'Data Sheet'!K$61</f>
        <v>3.2153460943806695E-3</v>
      </c>
    </row>
    <row r="28" spans="2:12">
      <c r="B28" s="56" t="s">
        <v>33</v>
      </c>
      <c r="C28" s="17">
        <f>'Data Sheet'!B58/'Data Sheet'!B$61</f>
        <v>0.24146041592596715</v>
      </c>
      <c r="D28" s="17">
        <f>'Data Sheet'!C58/'Data Sheet'!C$61</f>
        <v>0.26412017577842106</v>
      </c>
      <c r="E28" s="17">
        <f>'Data Sheet'!D58/'Data Sheet'!D$61</f>
        <v>0.42973027783411072</v>
      </c>
      <c r="F28" s="17">
        <f>'Data Sheet'!E58/'Data Sheet'!E$61</f>
        <v>0.41563733604991721</v>
      </c>
      <c r="G28" s="17">
        <f>'Data Sheet'!F58/'Data Sheet'!F$61</f>
        <v>0.3955324151830702</v>
      </c>
      <c r="H28" s="17">
        <f>'Data Sheet'!G58/'Data Sheet'!G$61</f>
        <v>0.41070374147834021</v>
      </c>
      <c r="I28" s="17">
        <f>'Data Sheet'!H58/'Data Sheet'!H$61</f>
        <v>0.39760829653153379</v>
      </c>
      <c r="J28" s="17">
        <f>'Data Sheet'!I58/'Data Sheet'!I$61</f>
        <v>0.69012219959266807</v>
      </c>
      <c r="K28" s="17">
        <f>'Data Sheet'!J58/'Data Sheet'!J$61</f>
        <v>0.69250843899809944</v>
      </c>
      <c r="L28" s="17">
        <f>'Data Sheet'!K58/'Data Sheet'!K$61</f>
        <v>0.68508763528397665</v>
      </c>
    </row>
    <row r="29" spans="2:12">
      <c r="B29" s="56" t="s">
        <v>34</v>
      </c>
      <c r="C29" s="17">
        <f>'Data Sheet'!B59/'Data Sheet'!B$61</f>
        <v>3.3139715382339108E-3</v>
      </c>
      <c r="D29" s="17">
        <f>'Data Sheet'!C59/'Data Sheet'!C$61</f>
        <v>2.9827721346433319E-3</v>
      </c>
      <c r="E29" s="17">
        <f>'Data Sheet'!D59/'Data Sheet'!D$61</f>
        <v>1.1965118637193267E-2</v>
      </c>
      <c r="F29" s="17">
        <f>'Data Sheet'!E59/'Data Sheet'!E$61</f>
        <v>1.7636572010696547E-2</v>
      </c>
      <c r="G29" s="17">
        <f>'Data Sheet'!F59/'Data Sheet'!F$61</f>
        <v>1.5507781883327736E-2</v>
      </c>
      <c r="H29" s="17">
        <f>'Data Sheet'!G59/'Data Sheet'!G$61</f>
        <v>5.3142949165279939E-3</v>
      </c>
      <c r="I29" s="17">
        <f>'Data Sheet'!H59/'Data Sheet'!H$61</f>
        <v>4.9124199870986948E-3</v>
      </c>
      <c r="J29" s="17">
        <f>'Data Sheet'!I59/'Data Sheet'!I$61</f>
        <v>1.4678498690718651E-2</v>
      </c>
      <c r="K29" s="17">
        <f>'Data Sheet'!J59/'Data Sheet'!J$61</f>
        <v>1.4793067256687375E-2</v>
      </c>
      <c r="L29" s="17">
        <f>'Data Sheet'!K59/'Data Sheet'!K$61</f>
        <v>1.6678752719361856E-2</v>
      </c>
    </row>
    <row r="30" spans="2:12">
      <c r="B30" s="56" t="s">
        <v>35</v>
      </c>
      <c r="C30" s="17">
        <f>'Data Sheet'!B60/'Data Sheet'!B$61</f>
        <v>0.7395013338044728</v>
      </c>
      <c r="D30" s="17">
        <f>'Data Sheet'!C60/'Data Sheet'!C$61</f>
        <v>0.71790349373818829</v>
      </c>
      <c r="E30" s="17">
        <f>'Data Sheet'!D60/'Data Sheet'!D$61</f>
        <v>0.54370310281890089</v>
      </c>
      <c r="F30" s="17">
        <f>'Data Sheet'!E60/'Data Sheet'!E$61</f>
        <v>0.55297338596714629</v>
      </c>
      <c r="G30" s="17">
        <f>'Data Sheet'!F60/'Data Sheet'!F$61</f>
        <v>0.5923748740342627</v>
      </c>
      <c r="H30" s="17">
        <f>'Data Sheet'!G60/'Data Sheet'!G$61</f>
        <v>0.57238713833270705</v>
      </c>
      <c r="I30" s="17">
        <f>'Data Sheet'!H60/'Data Sheet'!H$61</f>
        <v>0.59167369622388721</v>
      </c>
      <c r="J30" s="17">
        <f>'Data Sheet'!I60/'Data Sheet'!I$61</f>
        <v>0.29178062263601978</v>
      </c>
      <c r="K30" s="17">
        <f>'Data Sheet'!J60/'Data Sheet'!J$61</f>
        <v>0.28936544407568149</v>
      </c>
      <c r="L30" s="17">
        <f>'Data Sheet'!K60/'Data Sheet'!K$61</f>
        <v>0.29501826590228086</v>
      </c>
    </row>
    <row r="32" spans="2:12">
      <c r="B32" s="57" t="s">
        <v>83</v>
      </c>
      <c r="C32" s="49">
        <f>'Data Sheet'!B66/'Data Sheet'!B$66</f>
        <v>1</v>
      </c>
      <c r="D32" s="49">
        <f>'Data Sheet'!C66/'Data Sheet'!C$66</f>
        <v>1</v>
      </c>
      <c r="E32" s="49">
        <f>'Data Sheet'!D66/'Data Sheet'!D$66</f>
        <v>1</v>
      </c>
      <c r="F32" s="49">
        <f>'Data Sheet'!E66/'Data Sheet'!E$66</f>
        <v>1</v>
      </c>
      <c r="G32" s="49">
        <f>'Data Sheet'!F66/'Data Sheet'!F$66</f>
        <v>1</v>
      </c>
      <c r="H32" s="49">
        <f>'Data Sheet'!G66/'Data Sheet'!G$66</f>
        <v>1</v>
      </c>
      <c r="I32" s="49">
        <f>'Data Sheet'!H66/'Data Sheet'!H$66</f>
        <v>1</v>
      </c>
      <c r="J32" s="49">
        <f>'Data Sheet'!I66/'Data Sheet'!I$66</f>
        <v>1</v>
      </c>
      <c r="K32" s="49">
        <f>'Data Sheet'!J66/'Data Sheet'!J$66</f>
        <v>1</v>
      </c>
      <c r="L32" s="49">
        <f>'Data Sheet'!K66/'Data Sheet'!K$66</f>
        <v>1</v>
      </c>
    </row>
    <row r="33" spans="2:12">
      <c r="B33" s="56" t="s">
        <v>37</v>
      </c>
      <c r="C33" s="17">
        <f>'Data Sheet'!B62/'Data Sheet'!B$61</f>
        <v>0.1996700569802434</v>
      </c>
      <c r="D33" s="17">
        <f>'Data Sheet'!C62/'Data Sheet'!C$61</f>
        <v>0.19550255621631474</v>
      </c>
      <c r="E33" s="17">
        <f>'Data Sheet'!D62/'Data Sheet'!D$61</f>
        <v>0.22023930237274386</v>
      </c>
      <c r="F33" s="17">
        <f>'Data Sheet'!E62/'Data Sheet'!E$61</f>
        <v>0.2813574430154081</v>
      </c>
      <c r="G33" s="17">
        <f>'Data Sheet'!F62/'Data Sheet'!F$61</f>
        <v>0.25349904825887359</v>
      </c>
      <c r="H33" s="17">
        <f>'Data Sheet'!G62/'Data Sheet'!G$61</f>
        <v>0.25310000536797467</v>
      </c>
      <c r="I33" s="17">
        <f>'Data Sheet'!H62/'Data Sheet'!H$61</f>
        <v>0.27187019302337123</v>
      </c>
      <c r="J33" s="17">
        <f>'Data Sheet'!I62/'Data Sheet'!I$61</f>
        <v>0.74837067209775965</v>
      </c>
      <c r="K33" s="17">
        <f>'Data Sheet'!J62/'Data Sheet'!J$61</f>
        <v>0.73005134314810083</v>
      </c>
      <c r="L33" s="17">
        <f>'Data Sheet'!K62/'Data Sheet'!K$61</f>
        <v>0.72170153378849866</v>
      </c>
    </row>
    <row r="34" spans="2:12">
      <c r="B34" s="56" t="s">
        <v>38</v>
      </c>
      <c r="C34" s="17">
        <f>'Data Sheet'!B63/'Data Sheet'!B$61</f>
        <v>2.7090517664457112E-2</v>
      </c>
      <c r="D34" s="17">
        <f>'Data Sheet'!C63/'Data Sheet'!C$61</f>
        <v>3.5780791196941268E-2</v>
      </c>
      <c r="E34" s="17">
        <f>'Data Sheet'!D63/'Data Sheet'!D$61</f>
        <v>2.7580612451835327E-2</v>
      </c>
      <c r="F34" s="17">
        <f>'Data Sheet'!E63/'Data Sheet'!E$61</f>
        <v>1.458041512797657E-2</v>
      </c>
      <c r="G34" s="17">
        <f>'Data Sheet'!F63/'Data Sheet'!F$61</f>
        <v>2.5808979957451572E-2</v>
      </c>
      <c r="H34" s="17">
        <f>'Data Sheet'!G63/'Data Sheet'!G$61</f>
        <v>2.1793977132427936E-2</v>
      </c>
      <c r="I34" s="17">
        <f>'Data Sheet'!H63/'Data Sheet'!H$61</f>
        <v>2.9623381134322432E-2</v>
      </c>
      <c r="J34" s="17">
        <f>'Data Sheet'!I63/'Data Sheet'!I$61</f>
        <v>1.0837940064009311E-2</v>
      </c>
      <c r="K34" s="17">
        <f>'Data Sheet'!J63/'Data Sheet'!J$61</f>
        <v>1.8622528579128019E-2</v>
      </c>
      <c r="L34" s="17">
        <f>'Data Sheet'!K63/'Data Sheet'!K$61</f>
        <v>1.5488390548250715E-2</v>
      </c>
    </row>
    <row r="35" spans="2:12">
      <c r="B35" s="56" t="s">
        <v>39</v>
      </c>
      <c r="C35" s="17">
        <f>'Data Sheet'!B64/'Data Sheet'!B$61</f>
        <v>0.20635180301718278</v>
      </c>
      <c r="D35" s="17">
        <f>'Data Sheet'!C64/'Data Sheet'!C$61</f>
        <v>0.20964508199504764</v>
      </c>
      <c r="E35" s="17">
        <f>'Data Sheet'!D64/'Data Sheet'!D$61</f>
        <v>0.17521800851754207</v>
      </c>
      <c r="F35" s="17">
        <f>'Data Sheet'!E64/'Data Sheet'!E$61</f>
        <v>0.24156373360499173</v>
      </c>
      <c r="G35" s="17">
        <f>'Data Sheet'!F64/'Data Sheet'!F$61</f>
        <v>0.16084425036390101</v>
      </c>
      <c r="H35" s="17">
        <f>'Data Sheet'!G64/'Data Sheet'!G$61</f>
        <v>0.14579419185141446</v>
      </c>
      <c r="I35" s="17">
        <f>'Data Sheet'!H64/'Data Sheet'!H$61</f>
        <v>6.2273606907160224E-2</v>
      </c>
      <c r="J35" s="17">
        <f>'Data Sheet'!I64/'Data Sheet'!I$61</f>
        <v>3.9409368635437883E-2</v>
      </c>
      <c r="K35" s="17">
        <f>'Data Sheet'!J64/'Data Sheet'!J$61</f>
        <v>4.9939012282642609E-2</v>
      </c>
      <c r="L35" s="17">
        <f>'Data Sheet'!K64/'Data Sheet'!K$61</f>
        <v>3.8488376865926911E-2</v>
      </c>
    </row>
    <row r="36" spans="2:12">
      <c r="B36" s="56" t="s">
        <v>40</v>
      </c>
      <c r="C36" s="17">
        <f>'Data Sheet'!B74/'Data Sheet'!B$66</f>
        <v>9.6281124830866024E-2</v>
      </c>
      <c r="D36" s="17">
        <f>'Data Sheet'!C74/'Data Sheet'!C$66</f>
        <v>0.10524112704987625</v>
      </c>
      <c r="E36" s="17">
        <f>'Data Sheet'!D74/'Data Sheet'!D$66</f>
        <v>0.10383289393632124</v>
      </c>
      <c r="F36" s="17">
        <f>'Data Sheet'!E74/'Data Sheet'!E$66</f>
        <v>0.1152425824525659</v>
      </c>
      <c r="G36" s="17">
        <f>'Data Sheet'!F74/'Data Sheet'!F$66</f>
        <v>0.15071100660620312</v>
      </c>
      <c r="H36" s="17">
        <f>'Data Sheet'!G74/'Data Sheet'!G$66</f>
        <v>0.14198292984057115</v>
      </c>
      <c r="I36" s="17">
        <f>'Data Sheet'!H74/'Data Sheet'!H$66</f>
        <v>0.18821019203096312</v>
      </c>
      <c r="J36" s="17">
        <f>'Data Sheet'!I74/'Data Sheet'!I$66</f>
        <v>5.8699447192318885E-2</v>
      </c>
      <c r="K36" s="17">
        <f>'Data Sheet'!J74/'Data Sheet'!J$66</f>
        <v>5.7030607324199359E-2</v>
      </c>
      <c r="L36" s="17">
        <f>'Data Sheet'!K74/'Data Sheet'!K$66</f>
        <v>6.0024354536374461E-2</v>
      </c>
    </row>
    <row r="37" spans="2:12">
      <c r="B37" s="56" t="s">
        <v>41</v>
      </c>
      <c r="C37" s="17">
        <f>'Data Sheet'!B67/'Data Sheet'!B$66</f>
        <v>7.3928903023072021E-2</v>
      </c>
      <c r="D37" s="17">
        <f>'Data Sheet'!C67/'Data Sheet'!C$66</f>
        <v>7.0014754465322154E-2</v>
      </c>
      <c r="E37" s="17">
        <f>'Data Sheet'!D67/'Data Sheet'!D$66</f>
        <v>8.5445818968431009E-2</v>
      </c>
      <c r="F37" s="17">
        <f>'Data Sheet'!E67/'Data Sheet'!E$66</f>
        <v>6.9081879536482871E-2</v>
      </c>
      <c r="G37" s="17">
        <f>'Data Sheet'!F67/'Data Sheet'!F$66</f>
        <v>7.3340051505990364E-2</v>
      </c>
      <c r="H37" s="17">
        <f>'Data Sheet'!G67/'Data Sheet'!G$66</f>
        <v>9.748241988297815E-2</v>
      </c>
      <c r="I37" s="17">
        <f>'Data Sheet'!H67/'Data Sheet'!H$66</f>
        <v>5.7013844092690912E-2</v>
      </c>
      <c r="J37" s="17">
        <f>'Data Sheet'!I67/'Data Sheet'!I$66</f>
        <v>2.5574629036950829E-2</v>
      </c>
      <c r="K37" s="17">
        <f>'Data Sheet'!J67/'Data Sheet'!J$66</f>
        <v>3.1713613025841775E-2</v>
      </c>
      <c r="L37" s="17">
        <f>'Data Sheet'!K67/'Data Sheet'!K$66</f>
        <v>4.212787499828971E-2</v>
      </c>
    </row>
    <row r="38" spans="2:12">
      <c r="B38" s="56" t="s">
        <v>42</v>
      </c>
      <c r="C38" s="17">
        <f>'Data Sheet'!B68/'Data Sheet'!B$66</f>
        <v>0.21374534767982004</v>
      </c>
      <c r="D38" s="17">
        <f>'Data Sheet'!C68/'Data Sheet'!C$66</f>
        <v>0.19742777484782942</v>
      </c>
      <c r="E38" s="17">
        <f>'Data Sheet'!D68/'Data Sheet'!D$66</f>
        <v>0.18427634692084094</v>
      </c>
      <c r="F38" s="17">
        <f>'Data Sheet'!E68/'Data Sheet'!E$66</f>
        <v>0.16178530497898891</v>
      </c>
      <c r="G38" s="17">
        <f>'Data Sheet'!F68/'Data Sheet'!F$66</f>
        <v>0.14068973239278917</v>
      </c>
      <c r="H38" s="17">
        <f>'Data Sheet'!G68/'Data Sheet'!G$66</f>
        <v>0.13817166782972784</v>
      </c>
      <c r="I38" s="17">
        <f>'Data Sheet'!H68/'Data Sheet'!H$66</f>
        <v>0.13729965761921303</v>
      </c>
      <c r="J38" s="17">
        <f>'Data Sheet'!I68/'Data Sheet'!I$66</f>
        <v>5.2065755018911843E-2</v>
      </c>
      <c r="K38" s="17">
        <f>'Data Sheet'!J68/'Data Sheet'!J$66</f>
        <v>5.8094346580432873E-2</v>
      </c>
      <c r="L38" s="17">
        <f>'Data Sheet'!K68/'Data Sheet'!K$66</f>
        <v>5.8163558498775435E-2</v>
      </c>
    </row>
    <row r="39" spans="2:12">
      <c r="B39" s="56" t="s">
        <v>43</v>
      </c>
      <c r="C39" s="17">
        <f>'Data Sheet'!B69/'Data Sheet'!B$66</f>
        <v>0.18293224680435866</v>
      </c>
      <c r="D39" s="17">
        <f>'Data Sheet'!C69/'Data Sheet'!C$66</f>
        <v>0.18638791422866854</v>
      </c>
      <c r="E39" s="17">
        <f>'Data Sheet'!D69/'Data Sheet'!D$66</f>
        <v>0.20340701683228554</v>
      </c>
      <c r="F39" s="17">
        <f>'Data Sheet'!E69/'Data Sheet'!E$66</f>
        <v>0.11638864128358589</v>
      </c>
      <c r="G39" s="17">
        <f>'Data Sheet'!F69/'Data Sheet'!F$66</f>
        <v>0.19510693091479117</v>
      </c>
      <c r="H39" s="17">
        <f>'Data Sheet'!G69/'Data Sheet'!G$66</f>
        <v>0.20167480809490579</v>
      </c>
      <c r="I39" s="17">
        <f>'Data Sheet'!H69/'Data Sheet'!H$66</f>
        <v>0.25370912519227906</v>
      </c>
      <c r="J39" s="17">
        <f>'Data Sheet'!I69/'Data Sheet'!I$66</f>
        <v>6.5042187954611586E-2</v>
      </c>
      <c r="K39" s="17">
        <f>'Data Sheet'!J69/'Data Sheet'!J$66</f>
        <v>5.4548549059654498E-2</v>
      </c>
      <c r="L39" s="17">
        <f>'Data Sheet'!K69/'Data Sheet'!K$66</f>
        <v>6.4005910763884136E-2</v>
      </c>
    </row>
  </sheetData>
  <mergeCells count="2">
    <mergeCell ref="B2:L2"/>
    <mergeCell ref="B22:L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64263-9249-4C09-8425-66988905B208}">
  <dimension ref="B2:S116"/>
  <sheetViews>
    <sheetView showGridLines="0" workbookViewId="0">
      <selection activeCell="K27" sqref="K27"/>
    </sheetView>
  </sheetViews>
  <sheetFormatPr defaultRowHeight="14.5"/>
  <cols>
    <col min="1" max="1" width="1.90625" customWidth="1"/>
    <col min="2" max="2" width="10.36328125" customWidth="1"/>
    <col min="3" max="3" width="11.1796875" bestFit="1" customWidth="1"/>
    <col min="6" max="6" width="10.36328125" bestFit="1" customWidth="1"/>
    <col min="7" max="7" width="11.54296875" bestFit="1" customWidth="1"/>
    <col min="12" max="12" width="7.54296875" customWidth="1"/>
  </cols>
  <sheetData>
    <row r="2" spans="2:12">
      <c r="B2" s="143" t="str">
        <f>"Beta Regression - " &amp; 'Data Sheet'!B1</f>
        <v>Beta Regression - HINDUSTAN UNILEVER LTD</v>
      </c>
      <c r="C2" s="143"/>
      <c r="D2" s="143"/>
      <c r="E2" s="143"/>
      <c r="F2" s="143"/>
      <c r="G2" s="143"/>
      <c r="H2" s="143"/>
      <c r="I2" s="143"/>
      <c r="J2" s="143"/>
      <c r="K2" s="143"/>
      <c r="L2" s="143"/>
    </row>
    <row r="4" spans="2:12">
      <c r="B4" t="s">
        <v>131</v>
      </c>
    </row>
    <row r="6" spans="2:12">
      <c r="B6" s="143" t="s">
        <v>132</v>
      </c>
      <c r="C6" s="143"/>
      <c r="D6" s="143"/>
      <c r="F6" s="143" t="s">
        <v>136</v>
      </c>
      <c r="G6" s="143"/>
      <c r="H6" s="143"/>
      <c r="J6" s="143" t="s">
        <v>137</v>
      </c>
      <c r="K6" s="143"/>
      <c r="L6" s="143"/>
    </row>
    <row r="8" spans="2:12">
      <c r="B8" s="12" t="s">
        <v>133</v>
      </c>
      <c r="C8" s="12" t="s">
        <v>134</v>
      </c>
      <c r="D8" s="12" t="s">
        <v>135</v>
      </c>
      <c r="F8" s="12" t="s">
        <v>133</v>
      </c>
      <c r="G8" s="12" t="s">
        <v>134</v>
      </c>
      <c r="H8" s="12" t="s">
        <v>135</v>
      </c>
      <c r="J8" s="59" t="s">
        <v>138</v>
      </c>
      <c r="L8" s="43">
        <f>L116</f>
        <v>0.63060633402497812</v>
      </c>
    </row>
    <row r="9" spans="2:12">
      <c r="B9" s="58">
        <v>44312</v>
      </c>
      <c r="C9" s="43">
        <v>2353.75</v>
      </c>
      <c r="F9" s="58">
        <v>44312</v>
      </c>
      <c r="G9" s="43">
        <v>14631.099609000001</v>
      </c>
    </row>
    <row r="10" spans="2:12">
      <c r="B10" s="58">
        <v>44319</v>
      </c>
      <c r="C10" s="43">
        <v>2411.1999510000001</v>
      </c>
      <c r="D10" s="17">
        <f>C10/C9-1</f>
        <v>2.4407838980350594E-2</v>
      </c>
      <c r="F10" s="58">
        <v>44319</v>
      </c>
      <c r="G10" s="43">
        <v>14823.150390999999</v>
      </c>
      <c r="H10" s="17">
        <f>G10/G9-1</f>
        <v>1.3126202891945438E-2</v>
      </c>
      <c r="J10" t="s">
        <v>139</v>
      </c>
      <c r="L10" s="63">
        <v>0.6</v>
      </c>
    </row>
    <row r="11" spans="2:12">
      <c r="B11" s="58">
        <v>44326</v>
      </c>
      <c r="C11" s="43">
        <v>2376.8500979999999</v>
      </c>
      <c r="D11" s="17">
        <f t="shared" ref="D11:D74" si="0">C11/C10-1</f>
        <v>-1.4245957903969875E-2</v>
      </c>
      <c r="F11" s="58">
        <v>44326</v>
      </c>
      <c r="G11" s="43">
        <v>14677.799805000001</v>
      </c>
      <c r="H11" s="17">
        <f t="shared" ref="H11:H74" si="1">G11/G10-1</f>
        <v>-9.8056473938393784E-3</v>
      </c>
    </row>
    <row r="12" spans="2:12">
      <c r="B12" s="58">
        <v>44333</v>
      </c>
      <c r="C12" s="43">
        <v>2362.25</v>
      </c>
      <c r="D12" s="17">
        <f t="shared" si="0"/>
        <v>-6.1426246494404868E-3</v>
      </c>
      <c r="F12" s="58">
        <v>44333</v>
      </c>
      <c r="G12" s="43">
        <v>15175.299805000001</v>
      </c>
      <c r="H12" s="17">
        <f t="shared" si="1"/>
        <v>3.3894725817865901E-2</v>
      </c>
      <c r="J12" t="s">
        <v>140</v>
      </c>
      <c r="L12" s="43">
        <v>1</v>
      </c>
    </row>
    <row r="13" spans="2:12">
      <c r="B13" s="58">
        <v>44340</v>
      </c>
      <c r="C13" s="43">
        <v>2321.6999510000001</v>
      </c>
      <c r="D13" s="17">
        <f t="shared" si="0"/>
        <v>-1.7165858397714007E-2</v>
      </c>
      <c r="F13" s="58">
        <v>44340</v>
      </c>
      <c r="G13" s="43">
        <v>15435.650390999999</v>
      </c>
      <c r="H13" s="17">
        <f t="shared" si="1"/>
        <v>1.7156207082921426E-2</v>
      </c>
    </row>
    <row r="14" spans="2:12">
      <c r="B14" s="58">
        <v>44347</v>
      </c>
      <c r="C14" s="43">
        <v>2342.0500489999999</v>
      </c>
      <c r="D14" s="17">
        <f t="shared" si="0"/>
        <v>8.7651713957415112E-3</v>
      </c>
      <c r="F14" s="58">
        <v>44347</v>
      </c>
      <c r="G14" s="43">
        <v>15670.25</v>
      </c>
      <c r="H14" s="17">
        <f t="shared" si="1"/>
        <v>1.5198556786229611E-2</v>
      </c>
      <c r="J14" t="s">
        <v>141</v>
      </c>
      <c r="L14" s="63">
        <v>0.4</v>
      </c>
    </row>
    <row r="15" spans="2:12">
      <c r="B15" s="58">
        <v>44354</v>
      </c>
      <c r="C15" s="43">
        <v>2366.5</v>
      </c>
      <c r="D15" s="17">
        <f t="shared" si="0"/>
        <v>1.0439551029423733E-2</v>
      </c>
      <c r="F15" s="58">
        <v>44354</v>
      </c>
      <c r="G15" s="43">
        <v>15799.349609000001</v>
      </c>
      <c r="H15" s="17">
        <f t="shared" si="1"/>
        <v>8.2385162329892125E-3</v>
      </c>
    </row>
    <row r="16" spans="2:12">
      <c r="B16" s="58">
        <v>44361</v>
      </c>
      <c r="C16" s="43">
        <v>2482.8999020000001</v>
      </c>
      <c r="D16" s="17">
        <f t="shared" si="0"/>
        <v>4.9186521022607232E-2</v>
      </c>
      <c r="F16" s="58">
        <v>44361</v>
      </c>
      <c r="G16" s="43">
        <v>15683.349609000001</v>
      </c>
      <c r="H16" s="17">
        <f t="shared" si="1"/>
        <v>-7.3420743809555766E-3</v>
      </c>
      <c r="J16" t="s">
        <v>166</v>
      </c>
      <c r="L16" s="43">
        <f>(L8*L10)+(L12*L14)</f>
        <v>0.77836380041498687</v>
      </c>
    </row>
    <row r="17" spans="2:8">
      <c r="B17" s="58">
        <v>44368</v>
      </c>
      <c r="C17" s="43">
        <v>2448.6499020000001</v>
      </c>
      <c r="D17" s="17">
        <f t="shared" si="0"/>
        <v>-1.3794353921562141E-2</v>
      </c>
      <c r="F17" s="58">
        <v>44368</v>
      </c>
      <c r="G17" s="43">
        <v>15860.349609000001</v>
      </c>
      <c r="H17" s="17">
        <f t="shared" si="1"/>
        <v>1.1285854387791394E-2</v>
      </c>
    </row>
    <row r="18" spans="2:8">
      <c r="B18" s="58">
        <v>44375</v>
      </c>
      <c r="C18" s="43">
        <v>2487.3000489999999</v>
      </c>
      <c r="D18" s="17">
        <f t="shared" si="0"/>
        <v>1.5784268289407599E-2</v>
      </c>
      <c r="F18" s="58">
        <v>44375</v>
      </c>
      <c r="G18" s="43">
        <v>15722.200194999999</v>
      </c>
      <c r="H18" s="17">
        <f t="shared" si="1"/>
        <v>-8.7103637313018512E-3</v>
      </c>
    </row>
    <row r="19" spans="2:8">
      <c r="B19" s="58">
        <v>44382</v>
      </c>
      <c r="C19" s="43">
        <v>2451.4499510000001</v>
      </c>
      <c r="D19" s="17">
        <f t="shared" si="0"/>
        <v>-1.4413258269509233E-2</v>
      </c>
      <c r="F19" s="58">
        <v>44382</v>
      </c>
      <c r="G19" s="43">
        <v>15689.799805000001</v>
      </c>
      <c r="H19" s="17">
        <f t="shared" si="1"/>
        <v>-2.0608050780515086E-3</v>
      </c>
    </row>
    <row r="20" spans="2:8">
      <c r="B20" s="58">
        <v>44389</v>
      </c>
      <c r="C20" s="43">
        <v>2417.3999020000001</v>
      </c>
      <c r="D20" s="17">
        <f t="shared" si="0"/>
        <v>-1.3889758991861179E-2</v>
      </c>
      <c r="F20" s="58">
        <v>44389</v>
      </c>
      <c r="G20" s="43">
        <v>15923.400390999999</v>
      </c>
      <c r="H20" s="17">
        <f t="shared" si="1"/>
        <v>1.488869130921322E-2</v>
      </c>
    </row>
    <row r="21" spans="2:8">
      <c r="B21" s="58">
        <v>44396</v>
      </c>
      <c r="C21" s="43">
        <v>2358.1000979999999</v>
      </c>
      <c r="D21" s="17">
        <f t="shared" si="0"/>
        <v>-2.4530407216008965E-2</v>
      </c>
      <c r="F21" s="58">
        <v>44396</v>
      </c>
      <c r="G21" s="43">
        <v>15856.049805000001</v>
      </c>
      <c r="H21" s="17">
        <f t="shared" si="1"/>
        <v>-4.2296610237889665E-3</v>
      </c>
    </row>
    <row r="22" spans="2:8">
      <c r="B22" s="58">
        <v>44403</v>
      </c>
      <c r="C22" s="43">
        <v>2333.3000489999999</v>
      </c>
      <c r="D22" s="17">
        <f t="shared" si="0"/>
        <v>-1.0516961947897752E-2</v>
      </c>
      <c r="F22" s="58">
        <v>44403</v>
      </c>
      <c r="G22" s="43">
        <v>15763.049805000001</v>
      </c>
      <c r="H22" s="17">
        <f t="shared" si="1"/>
        <v>-5.8652691650018518E-3</v>
      </c>
    </row>
    <row r="23" spans="2:8">
      <c r="B23" s="58">
        <v>44410</v>
      </c>
      <c r="C23" s="43">
        <v>2371.5</v>
      </c>
      <c r="D23" s="17">
        <f t="shared" si="0"/>
        <v>1.6371641108211321E-2</v>
      </c>
      <c r="F23" s="58">
        <v>44410</v>
      </c>
      <c r="G23" s="43">
        <v>16238.200194999999</v>
      </c>
      <c r="H23" s="17">
        <f t="shared" si="1"/>
        <v>3.0143303223547635E-2</v>
      </c>
    </row>
    <row r="24" spans="2:8">
      <c r="B24" s="58">
        <v>44417</v>
      </c>
      <c r="C24" s="43">
        <v>2404.5</v>
      </c>
      <c r="D24" s="17">
        <f t="shared" si="0"/>
        <v>1.3915243516761544E-2</v>
      </c>
      <c r="F24" s="58">
        <v>44417</v>
      </c>
      <c r="G24" s="43">
        <v>16529.099609000001</v>
      </c>
      <c r="H24" s="17">
        <f t="shared" si="1"/>
        <v>1.79145108760006E-2</v>
      </c>
    </row>
    <row r="25" spans="2:8">
      <c r="B25" s="58">
        <v>44424</v>
      </c>
      <c r="C25" s="43">
        <v>2619.3999020000001</v>
      </c>
      <c r="D25" s="17">
        <f t="shared" si="0"/>
        <v>8.9374049490538621E-2</v>
      </c>
      <c r="F25" s="58">
        <v>44424</v>
      </c>
      <c r="G25" s="43">
        <v>16450.5</v>
      </c>
      <c r="H25" s="17">
        <f t="shared" si="1"/>
        <v>-4.7552262893499897E-3</v>
      </c>
    </row>
    <row r="26" spans="2:8">
      <c r="B26" s="58">
        <v>44431</v>
      </c>
      <c r="C26" s="43">
        <v>2677.9499510000001</v>
      </c>
      <c r="D26" s="17">
        <f t="shared" si="0"/>
        <v>2.2352466668146054E-2</v>
      </c>
      <c r="F26" s="58">
        <v>44431</v>
      </c>
      <c r="G26" s="43">
        <v>16705.199218999998</v>
      </c>
      <c r="H26" s="17">
        <f t="shared" si="1"/>
        <v>1.5482764596820742E-2</v>
      </c>
    </row>
    <row r="27" spans="2:8">
      <c r="B27" s="58">
        <v>44438</v>
      </c>
      <c r="C27" s="43">
        <v>2766.6999510000001</v>
      </c>
      <c r="D27" s="17">
        <f t="shared" si="0"/>
        <v>3.3141022656849595E-2</v>
      </c>
      <c r="F27" s="58">
        <v>44438</v>
      </c>
      <c r="G27" s="43">
        <v>17323.599609000001</v>
      </c>
      <c r="H27" s="17">
        <f t="shared" si="1"/>
        <v>3.7018438504860862E-2</v>
      </c>
    </row>
    <row r="28" spans="2:8">
      <c r="B28" s="58">
        <v>44445</v>
      </c>
      <c r="C28" s="43">
        <v>2810.6499020000001</v>
      </c>
      <c r="D28" s="17">
        <f t="shared" si="0"/>
        <v>1.5885333349615616E-2</v>
      </c>
      <c r="F28" s="58">
        <v>44445</v>
      </c>
      <c r="G28" s="43">
        <v>17369.25</v>
      </c>
      <c r="H28" s="17">
        <f t="shared" si="1"/>
        <v>2.6351562048503308E-3</v>
      </c>
    </row>
    <row r="29" spans="2:8">
      <c r="B29" s="58">
        <v>44452</v>
      </c>
      <c r="C29" s="43">
        <v>2722.25</v>
      </c>
      <c r="D29" s="17">
        <f t="shared" si="0"/>
        <v>-3.1451765635092666E-2</v>
      </c>
      <c r="F29" s="58">
        <v>44452</v>
      </c>
      <c r="G29" s="43">
        <v>17585.150390999999</v>
      </c>
      <c r="H29" s="17">
        <f t="shared" si="1"/>
        <v>1.2430035321041366E-2</v>
      </c>
    </row>
    <row r="30" spans="2:8">
      <c r="B30" s="58">
        <v>44459</v>
      </c>
      <c r="C30" s="43">
        <v>2746.6499020000001</v>
      </c>
      <c r="D30" s="17">
        <f t="shared" si="0"/>
        <v>8.9631378455321542E-3</v>
      </c>
      <c r="F30" s="58">
        <v>44459</v>
      </c>
      <c r="G30" s="43">
        <v>17853.199218999998</v>
      </c>
      <c r="H30" s="17">
        <f t="shared" si="1"/>
        <v>1.5242907910368864E-2</v>
      </c>
    </row>
    <row r="31" spans="2:8">
      <c r="B31" s="58">
        <v>44466</v>
      </c>
      <c r="C31" s="43">
        <v>2704.0500489999999</v>
      </c>
      <c r="D31" s="17">
        <f t="shared" si="0"/>
        <v>-1.5509749884388468E-2</v>
      </c>
      <c r="F31" s="58">
        <v>44466</v>
      </c>
      <c r="G31" s="43">
        <v>17532.050781000002</v>
      </c>
      <c r="H31" s="17">
        <f t="shared" si="1"/>
        <v>-1.7988285128091697E-2</v>
      </c>
    </row>
    <row r="32" spans="2:8">
      <c r="B32" s="58">
        <v>44473</v>
      </c>
      <c r="C32" s="43">
        <v>2640.0500489999999</v>
      </c>
      <c r="D32" s="17">
        <f t="shared" si="0"/>
        <v>-2.3668200972710607E-2</v>
      </c>
      <c r="F32" s="58">
        <v>44473</v>
      </c>
      <c r="G32" s="43">
        <v>17895.199218999998</v>
      </c>
      <c r="H32" s="17">
        <f t="shared" si="1"/>
        <v>2.0713403271313213E-2</v>
      </c>
    </row>
    <row r="33" spans="2:8">
      <c r="B33" s="58">
        <v>44480</v>
      </c>
      <c r="C33" s="43">
        <v>2649.5500489999999</v>
      </c>
      <c r="D33" s="17">
        <f t="shared" si="0"/>
        <v>3.5984166298659304E-3</v>
      </c>
      <c r="F33" s="58">
        <v>44480</v>
      </c>
      <c r="G33" s="43">
        <v>18338.550781000002</v>
      </c>
      <c r="H33" s="17">
        <f t="shared" si="1"/>
        <v>2.4774888313580767E-2</v>
      </c>
    </row>
    <row r="34" spans="2:8">
      <c r="B34" s="58">
        <v>44487</v>
      </c>
      <c r="C34" s="43">
        <v>2454.1000979999999</v>
      </c>
      <c r="D34" s="17">
        <f t="shared" si="0"/>
        <v>-7.376722363624244E-2</v>
      </c>
      <c r="F34" s="58">
        <v>44487</v>
      </c>
      <c r="G34" s="43">
        <v>18114.900390999999</v>
      </c>
      <c r="H34" s="17">
        <f t="shared" si="1"/>
        <v>-1.2195641447944716E-2</v>
      </c>
    </row>
    <row r="35" spans="2:8">
      <c r="B35" s="58">
        <v>44494</v>
      </c>
      <c r="C35" s="43">
        <v>2393.1499020000001</v>
      </c>
      <c r="D35" s="17">
        <f t="shared" si="0"/>
        <v>-2.4836067628077552E-2</v>
      </c>
      <c r="F35" s="58">
        <v>44494</v>
      </c>
      <c r="G35" s="43">
        <v>17671.650390999999</v>
      </c>
      <c r="H35" s="17">
        <f t="shared" si="1"/>
        <v>-2.4468806917658736E-2</v>
      </c>
    </row>
    <row r="36" spans="2:8">
      <c r="B36" s="58">
        <v>44501</v>
      </c>
      <c r="C36" s="43">
        <v>2422.8500979999999</v>
      </c>
      <c r="D36" s="17">
        <f t="shared" si="0"/>
        <v>1.2410503819747731E-2</v>
      </c>
      <c r="F36" s="58">
        <v>44501</v>
      </c>
      <c r="G36" s="43">
        <v>17916.800781000002</v>
      </c>
      <c r="H36" s="17">
        <f t="shared" si="1"/>
        <v>1.3872523764099309E-2</v>
      </c>
    </row>
    <row r="37" spans="2:8">
      <c r="B37" s="58">
        <v>44508</v>
      </c>
      <c r="C37" s="43">
        <v>2404.9499510000001</v>
      </c>
      <c r="D37" s="17">
        <f t="shared" si="0"/>
        <v>-7.3880538522692607E-3</v>
      </c>
      <c r="F37" s="58">
        <v>44508</v>
      </c>
      <c r="G37" s="43">
        <v>18102.75</v>
      </c>
      <c r="H37" s="17">
        <f t="shared" si="1"/>
        <v>1.0378483372834646E-2</v>
      </c>
    </row>
    <row r="38" spans="2:8">
      <c r="B38" s="58">
        <v>44515</v>
      </c>
      <c r="C38" s="43">
        <v>2399.3999020000001</v>
      </c>
      <c r="D38" s="17">
        <f t="shared" si="0"/>
        <v>-2.3077607073245243E-3</v>
      </c>
      <c r="F38" s="58">
        <v>44515</v>
      </c>
      <c r="G38" s="43">
        <v>17764.800781000002</v>
      </c>
      <c r="H38" s="17">
        <f t="shared" si="1"/>
        <v>-1.8668391211279944E-2</v>
      </c>
    </row>
    <row r="39" spans="2:8">
      <c r="B39" s="58">
        <v>44522</v>
      </c>
      <c r="C39" s="43">
        <v>2335.1000979999999</v>
      </c>
      <c r="D39" s="17">
        <f t="shared" si="0"/>
        <v>-2.6798285665679877E-2</v>
      </c>
      <c r="F39" s="58">
        <v>44522</v>
      </c>
      <c r="G39" s="43">
        <v>17026.449218999998</v>
      </c>
      <c r="H39" s="17">
        <f t="shared" si="1"/>
        <v>-4.1562614245001406E-2</v>
      </c>
    </row>
    <row r="40" spans="2:8">
      <c r="B40" s="58">
        <v>44529</v>
      </c>
      <c r="C40" s="43">
        <v>2343.6499020000001</v>
      </c>
      <c r="D40" s="17">
        <f t="shared" si="0"/>
        <v>3.6614293354375604E-3</v>
      </c>
      <c r="F40" s="58">
        <v>44529</v>
      </c>
      <c r="G40" s="43">
        <v>17196.699218999998</v>
      </c>
      <c r="H40" s="17">
        <f t="shared" si="1"/>
        <v>9.9991488424970854E-3</v>
      </c>
    </row>
    <row r="41" spans="2:8">
      <c r="B41" s="58">
        <v>44536</v>
      </c>
      <c r="C41" s="43">
        <v>2332.8000489999999</v>
      </c>
      <c r="D41" s="17">
        <f t="shared" si="0"/>
        <v>-4.6294683308890638E-3</v>
      </c>
      <c r="F41" s="58">
        <v>44536</v>
      </c>
      <c r="G41" s="43">
        <v>17511.300781000002</v>
      </c>
      <c r="H41" s="17">
        <f t="shared" si="1"/>
        <v>1.8294299271828462E-2</v>
      </c>
    </row>
    <row r="42" spans="2:8">
      <c r="B42" s="58">
        <v>44543</v>
      </c>
      <c r="C42" s="43">
        <v>2230.25</v>
      </c>
      <c r="D42" s="17">
        <f t="shared" si="0"/>
        <v>-4.3960068092402493E-2</v>
      </c>
      <c r="F42" s="58">
        <v>44543</v>
      </c>
      <c r="G42" s="43">
        <v>16985.199218999998</v>
      </c>
      <c r="H42" s="17">
        <f t="shared" si="1"/>
        <v>-3.0043545512668635E-2</v>
      </c>
    </row>
    <row r="43" spans="2:8">
      <c r="B43" s="58">
        <v>44550</v>
      </c>
      <c r="C43" s="43">
        <v>2296.9499510000001</v>
      </c>
      <c r="D43" s="17">
        <f t="shared" si="0"/>
        <v>2.9906939132384291E-2</v>
      </c>
      <c r="F43" s="58">
        <v>44550</v>
      </c>
      <c r="G43" s="43">
        <v>17003.75</v>
      </c>
      <c r="H43" s="17">
        <f t="shared" si="1"/>
        <v>1.0921732951623131E-3</v>
      </c>
    </row>
    <row r="44" spans="2:8">
      <c r="B44" s="58">
        <v>44557</v>
      </c>
      <c r="C44" s="43">
        <v>2360.1499020000001</v>
      </c>
      <c r="D44" s="17">
        <f t="shared" si="0"/>
        <v>2.7514727072083245E-2</v>
      </c>
      <c r="F44" s="58">
        <v>44557</v>
      </c>
      <c r="G44" s="43">
        <v>17354.050781000002</v>
      </c>
      <c r="H44" s="17">
        <f t="shared" si="1"/>
        <v>2.0601383871204915E-2</v>
      </c>
    </row>
    <row r="45" spans="2:8">
      <c r="B45" s="58">
        <v>44564</v>
      </c>
      <c r="C45" s="43">
        <v>2416.1499020000001</v>
      </c>
      <c r="D45" s="17">
        <f t="shared" si="0"/>
        <v>2.372730645309673E-2</v>
      </c>
      <c r="F45" s="58">
        <v>44564</v>
      </c>
      <c r="G45" s="43">
        <v>17812.699218999998</v>
      </c>
      <c r="H45" s="17">
        <f t="shared" si="1"/>
        <v>2.6428898001275014E-2</v>
      </c>
    </row>
    <row r="46" spans="2:8">
      <c r="B46" s="58">
        <v>44571</v>
      </c>
      <c r="C46" s="43">
        <v>2363.6999510000001</v>
      </c>
      <c r="D46" s="17">
        <f t="shared" si="0"/>
        <v>-2.1708069915936878E-2</v>
      </c>
      <c r="F46" s="58">
        <v>44571</v>
      </c>
      <c r="G46" s="43">
        <v>18255.75</v>
      </c>
      <c r="H46" s="17">
        <f t="shared" si="1"/>
        <v>2.4872748119354027E-2</v>
      </c>
    </row>
    <row r="47" spans="2:8">
      <c r="B47" s="58">
        <v>44578</v>
      </c>
      <c r="C47" s="43">
        <v>2325.3999020000001</v>
      </c>
      <c r="D47" s="17">
        <f t="shared" si="0"/>
        <v>-1.6203430974306432E-2</v>
      </c>
      <c r="F47" s="58">
        <v>44578</v>
      </c>
      <c r="G47" s="43">
        <v>17617.150390999999</v>
      </c>
      <c r="H47" s="17">
        <f t="shared" si="1"/>
        <v>-3.4980738068827621E-2</v>
      </c>
    </row>
    <row r="48" spans="2:8">
      <c r="B48" s="58">
        <v>44585</v>
      </c>
      <c r="C48" s="43">
        <v>2283.5500489999999</v>
      </c>
      <c r="D48" s="17">
        <f t="shared" si="0"/>
        <v>-1.7996841302008515E-2</v>
      </c>
      <c r="F48" s="58">
        <v>44585</v>
      </c>
      <c r="G48" s="43">
        <v>17101.949218999998</v>
      </c>
      <c r="H48" s="17">
        <f t="shared" si="1"/>
        <v>-2.9244296640800638E-2</v>
      </c>
    </row>
    <row r="49" spans="2:8">
      <c r="B49" s="58">
        <v>44592</v>
      </c>
      <c r="C49" s="43">
        <v>2306.6000979999999</v>
      </c>
      <c r="D49" s="17">
        <f t="shared" si="0"/>
        <v>1.0093953933741906E-2</v>
      </c>
      <c r="F49" s="58">
        <v>44592</v>
      </c>
      <c r="G49" s="43">
        <v>17516.300781000002</v>
      </c>
      <c r="H49" s="17">
        <f t="shared" si="1"/>
        <v>2.4228323724623468E-2</v>
      </c>
    </row>
    <row r="50" spans="2:8">
      <c r="B50" s="58">
        <v>44599</v>
      </c>
      <c r="C50" s="43">
        <v>2258</v>
      </c>
      <c r="D50" s="17">
        <f t="shared" si="0"/>
        <v>-2.1070014712190388E-2</v>
      </c>
      <c r="F50" s="58">
        <v>44599</v>
      </c>
      <c r="G50" s="43">
        <v>17374.75</v>
      </c>
      <c r="H50" s="17">
        <f t="shared" si="1"/>
        <v>-8.0810887395552644E-3</v>
      </c>
    </row>
    <row r="51" spans="2:8">
      <c r="B51" s="58">
        <v>44606</v>
      </c>
      <c r="C51" s="43">
        <v>2312.5500489999999</v>
      </c>
      <c r="D51" s="17">
        <f t="shared" si="0"/>
        <v>2.4158569087688209E-2</v>
      </c>
      <c r="F51" s="58">
        <v>44606</v>
      </c>
      <c r="G51" s="43">
        <v>17276.300781000002</v>
      </c>
      <c r="H51" s="17">
        <f t="shared" si="1"/>
        <v>-5.66622362911684E-3</v>
      </c>
    </row>
    <row r="52" spans="2:8">
      <c r="B52" s="58">
        <v>44613</v>
      </c>
      <c r="C52" s="43">
        <v>2170.6999510000001</v>
      </c>
      <c r="D52" s="17">
        <f t="shared" si="0"/>
        <v>-6.1339255365019718E-2</v>
      </c>
      <c r="F52" s="58">
        <v>44613</v>
      </c>
      <c r="G52" s="43">
        <v>16658.400390999999</v>
      </c>
      <c r="H52" s="17">
        <f t="shared" si="1"/>
        <v>-3.5765780987070617E-2</v>
      </c>
    </row>
    <row r="53" spans="2:8">
      <c r="B53" s="58">
        <v>44620</v>
      </c>
      <c r="C53" s="43">
        <v>2019.5</v>
      </c>
      <c r="D53" s="17">
        <f t="shared" si="0"/>
        <v>-6.9654929015106504E-2</v>
      </c>
      <c r="F53" s="58">
        <v>44620</v>
      </c>
      <c r="G53" s="43">
        <v>16245.349609000001</v>
      </c>
      <c r="H53" s="17">
        <f t="shared" si="1"/>
        <v>-2.479534482933643E-2</v>
      </c>
    </row>
    <row r="54" spans="2:8">
      <c r="B54" s="58">
        <v>44627</v>
      </c>
      <c r="C54" s="43">
        <v>2094.3999020000001</v>
      </c>
      <c r="D54" s="17">
        <f t="shared" si="0"/>
        <v>3.7088339688041705E-2</v>
      </c>
      <c r="F54" s="58">
        <v>44627</v>
      </c>
      <c r="G54" s="43">
        <v>16630.449218999998</v>
      </c>
      <c r="H54" s="17">
        <f t="shared" si="1"/>
        <v>2.3705221449137115E-2</v>
      </c>
    </row>
    <row r="55" spans="2:8">
      <c r="B55" s="58">
        <v>44634</v>
      </c>
      <c r="C55" s="43">
        <v>2102.0500489999999</v>
      </c>
      <c r="D55" s="17">
        <f t="shared" si="0"/>
        <v>3.6526677606767421E-3</v>
      </c>
      <c r="F55" s="58">
        <v>44634</v>
      </c>
      <c r="G55" s="43">
        <v>17287.050781000002</v>
      </c>
      <c r="H55" s="17">
        <f t="shared" si="1"/>
        <v>3.9481889716475482E-2</v>
      </c>
    </row>
    <row r="56" spans="2:8">
      <c r="B56" s="58">
        <v>44641</v>
      </c>
      <c r="C56" s="43">
        <v>1953</v>
      </c>
      <c r="D56" s="17">
        <f t="shared" si="0"/>
        <v>-7.0906993423352049E-2</v>
      </c>
      <c r="F56" s="58">
        <v>44641</v>
      </c>
      <c r="G56" s="43">
        <v>17153</v>
      </c>
      <c r="H56" s="17">
        <f t="shared" si="1"/>
        <v>-7.7544043051771538E-3</v>
      </c>
    </row>
    <row r="57" spans="2:8">
      <c r="B57" s="58">
        <v>44648</v>
      </c>
      <c r="C57" s="43">
        <v>2078.1499020000001</v>
      </c>
      <c r="D57" s="17">
        <f t="shared" si="0"/>
        <v>6.4080850998464056E-2</v>
      </c>
      <c r="F57" s="58">
        <v>44648</v>
      </c>
      <c r="G57" s="43">
        <v>17670.449218999998</v>
      </c>
      <c r="H57" s="17">
        <f t="shared" si="1"/>
        <v>3.0166689150585846E-2</v>
      </c>
    </row>
    <row r="58" spans="2:8">
      <c r="B58" s="58">
        <v>44655</v>
      </c>
      <c r="C58" s="43">
        <v>2183.0500489999999</v>
      </c>
      <c r="D58" s="17">
        <f t="shared" si="0"/>
        <v>5.0477661355922576E-2</v>
      </c>
      <c r="F58" s="58">
        <v>44655</v>
      </c>
      <c r="G58" s="43">
        <v>17784.349609000001</v>
      </c>
      <c r="H58" s="17">
        <f t="shared" si="1"/>
        <v>6.4458117950692007E-3</v>
      </c>
    </row>
    <row r="59" spans="2:8">
      <c r="B59" s="58">
        <v>44662</v>
      </c>
      <c r="C59" s="43">
        <v>2152.1499020000001</v>
      </c>
      <c r="D59" s="17">
        <f t="shared" si="0"/>
        <v>-1.4154575619626519E-2</v>
      </c>
      <c r="F59" s="58">
        <v>44662</v>
      </c>
      <c r="G59" s="43">
        <v>17475.650390999999</v>
      </c>
      <c r="H59" s="17">
        <f t="shared" si="1"/>
        <v>-1.7357914390289553E-2</v>
      </c>
    </row>
    <row r="60" spans="2:8">
      <c r="B60" s="58">
        <v>44669</v>
      </c>
      <c r="C60" s="43">
        <v>2126.9499510000001</v>
      </c>
      <c r="D60" s="17">
        <f t="shared" si="0"/>
        <v>-1.1709198776805319E-2</v>
      </c>
      <c r="F60" s="58">
        <v>44669</v>
      </c>
      <c r="G60" s="43">
        <v>17171.949218999998</v>
      </c>
      <c r="H60" s="17">
        <f t="shared" si="1"/>
        <v>-1.7378533285170805E-2</v>
      </c>
    </row>
    <row r="61" spans="2:8">
      <c r="B61" s="58">
        <v>44676</v>
      </c>
      <c r="C61" s="43">
        <v>2234.8500979999999</v>
      </c>
      <c r="D61" s="17">
        <f t="shared" si="0"/>
        <v>5.0729988709546259E-2</v>
      </c>
      <c r="F61" s="58">
        <v>44676</v>
      </c>
      <c r="G61" s="43">
        <v>17102.550781000002</v>
      </c>
      <c r="H61" s="17">
        <f t="shared" si="1"/>
        <v>-4.041383835634127E-3</v>
      </c>
    </row>
    <row r="62" spans="2:8">
      <c r="B62" s="58">
        <v>44683</v>
      </c>
      <c r="C62" s="43">
        <v>2149.1999510000001</v>
      </c>
      <c r="D62" s="17">
        <f t="shared" si="0"/>
        <v>-3.832478387550442E-2</v>
      </c>
      <c r="F62" s="58">
        <v>44683</v>
      </c>
      <c r="G62" s="43">
        <v>16411.25</v>
      </c>
      <c r="H62" s="17">
        <f t="shared" si="1"/>
        <v>-4.0420916730619982E-2</v>
      </c>
    </row>
    <row r="63" spans="2:8">
      <c r="B63" s="58">
        <v>44690</v>
      </c>
      <c r="C63" s="43">
        <v>2194.1000979999999</v>
      </c>
      <c r="D63" s="17">
        <f t="shared" si="0"/>
        <v>2.0891563383438783E-2</v>
      </c>
      <c r="F63" s="58">
        <v>44690</v>
      </c>
      <c r="G63" s="43">
        <v>15782.150390999999</v>
      </c>
      <c r="H63" s="17">
        <f t="shared" si="1"/>
        <v>-3.8333436453652281E-2</v>
      </c>
    </row>
    <row r="64" spans="2:8">
      <c r="B64" s="58">
        <v>44697</v>
      </c>
      <c r="C64" s="43">
        <v>2325.9499510000001</v>
      </c>
      <c r="D64" s="17">
        <f t="shared" si="0"/>
        <v>6.0092906937193158E-2</v>
      </c>
      <c r="F64" s="58">
        <v>44697</v>
      </c>
      <c r="G64" s="43">
        <v>16266.150390999999</v>
      </c>
      <c r="H64" s="17">
        <f t="shared" si="1"/>
        <v>3.0667557209187901E-2</v>
      </c>
    </row>
    <row r="65" spans="2:8">
      <c r="B65" s="58">
        <v>44704</v>
      </c>
      <c r="C65" s="43">
        <v>2330.6000979999999</v>
      </c>
      <c r="D65" s="17">
        <f t="shared" si="0"/>
        <v>1.9992463715741149E-3</v>
      </c>
      <c r="F65" s="58">
        <v>44704</v>
      </c>
      <c r="G65" s="43">
        <v>16352.450194999999</v>
      </c>
      <c r="H65" s="17">
        <f t="shared" si="1"/>
        <v>5.3054842064996777E-3</v>
      </c>
    </row>
    <row r="66" spans="2:8">
      <c r="B66" s="58">
        <v>44711</v>
      </c>
      <c r="C66" s="43">
        <v>2291.9499510000001</v>
      </c>
      <c r="D66" s="17">
        <f t="shared" si="0"/>
        <v>-1.658377472530248E-2</v>
      </c>
      <c r="F66" s="58">
        <v>44711</v>
      </c>
      <c r="G66" s="43">
        <v>16584.300781000002</v>
      </c>
      <c r="H66" s="17">
        <f t="shared" si="1"/>
        <v>1.4178339223494207E-2</v>
      </c>
    </row>
    <row r="67" spans="2:8">
      <c r="B67" s="58">
        <v>44718</v>
      </c>
      <c r="C67" s="43">
        <v>2199.8999020000001</v>
      </c>
      <c r="D67" s="17">
        <f t="shared" si="0"/>
        <v>-4.0162329443466982E-2</v>
      </c>
      <c r="F67" s="58">
        <v>44718</v>
      </c>
      <c r="G67" s="43">
        <v>16201.799805000001</v>
      </c>
      <c r="H67" s="17">
        <f t="shared" si="1"/>
        <v>-2.3064039964724836E-2</v>
      </c>
    </row>
    <row r="68" spans="2:8">
      <c r="B68" s="58">
        <v>44725</v>
      </c>
      <c r="C68" s="43">
        <v>2110.4499510000001</v>
      </c>
      <c r="D68" s="17">
        <f t="shared" si="0"/>
        <v>-4.0660918671198698E-2</v>
      </c>
      <c r="F68" s="58">
        <v>44725</v>
      </c>
      <c r="G68" s="43">
        <v>15293.5</v>
      </c>
      <c r="H68" s="17">
        <f t="shared" si="1"/>
        <v>-5.606166079892505E-2</v>
      </c>
    </row>
    <row r="69" spans="2:8">
      <c r="B69" s="58">
        <v>44732</v>
      </c>
      <c r="C69" s="43">
        <v>2303.8999020000001</v>
      </c>
      <c r="D69" s="17">
        <f t="shared" si="0"/>
        <v>9.1662894402370076E-2</v>
      </c>
      <c r="F69" s="58">
        <v>44732</v>
      </c>
      <c r="G69" s="43">
        <v>15699.25</v>
      </c>
      <c r="H69" s="17">
        <f t="shared" si="1"/>
        <v>2.6530879131657192E-2</v>
      </c>
    </row>
    <row r="70" spans="2:8">
      <c r="B70" s="58">
        <v>44739</v>
      </c>
      <c r="C70" s="43">
        <v>2282.3500979999999</v>
      </c>
      <c r="D70" s="17">
        <f t="shared" si="0"/>
        <v>-9.3536199126068587E-3</v>
      </c>
      <c r="F70" s="58">
        <v>44739</v>
      </c>
      <c r="G70" s="43">
        <v>15752.049805000001</v>
      </c>
      <c r="H70" s="17">
        <f t="shared" si="1"/>
        <v>3.3632055671448668E-3</v>
      </c>
    </row>
    <row r="71" spans="2:8">
      <c r="B71" s="58">
        <v>44746</v>
      </c>
      <c r="C71" s="43">
        <v>2496.8500979999999</v>
      </c>
      <c r="D71" s="17">
        <f t="shared" si="0"/>
        <v>9.3982075838393131E-2</v>
      </c>
      <c r="F71" s="58">
        <v>44746</v>
      </c>
      <c r="G71" s="43">
        <v>16220.599609000001</v>
      </c>
      <c r="H71" s="17">
        <f t="shared" si="1"/>
        <v>2.9745322659611828E-2</v>
      </c>
    </row>
    <row r="72" spans="2:8">
      <c r="B72" s="58">
        <v>44753</v>
      </c>
      <c r="C72" s="43">
        <v>2568.5</v>
      </c>
      <c r="D72" s="17">
        <f t="shared" si="0"/>
        <v>2.8696116782257919E-2</v>
      </c>
      <c r="F72" s="58">
        <v>44753</v>
      </c>
      <c r="G72" s="43">
        <v>16049.200194999999</v>
      </c>
      <c r="H72" s="17">
        <f t="shared" si="1"/>
        <v>-1.0566774233481513E-2</v>
      </c>
    </row>
    <row r="73" spans="2:8">
      <c r="B73" s="58">
        <v>44760</v>
      </c>
      <c r="C73" s="43">
        <v>2640.6000979999999</v>
      </c>
      <c r="D73" s="17">
        <f t="shared" si="0"/>
        <v>2.8070896632275577E-2</v>
      </c>
      <c r="F73" s="58">
        <v>44760</v>
      </c>
      <c r="G73" s="43">
        <v>16719.449218999998</v>
      </c>
      <c r="H73" s="17">
        <f t="shared" si="1"/>
        <v>4.1762144895470144E-2</v>
      </c>
    </row>
    <row r="74" spans="2:8">
      <c r="B74" s="58">
        <v>44767</v>
      </c>
      <c r="C74" s="43">
        <v>2637.3999020000001</v>
      </c>
      <c r="D74" s="17">
        <f t="shared" si="0"/>
        <v>-1.2119199731999153E-3</v>
      </c>
      <c r="F74" s="58">
        <v>44767</v>
      </c>
      <c r="G74" s="43">
        <v>17158.25</v>
      </c>
      <c r="H74" s="17">
        <f t="shared" si="1"/>
        <v>2.6244930395275645E-2</v>
      </c>
    </row>
    <row r="75" spans="2:8">
      <c r="B75" s="58">
        <v>44774</v>
      </c>
      <c r="C75" s="43">
        <v>2645.3999020000001</v>
      </c>
      <c r="D75" s="17">
        <f t="shared" ref="D75:D114" si="2">C75/C74-1</f>
        <v>3.0332904744303502E-3</v>
      </c>
      <c r="F75" s="58">
        <v>44774</v>
      </c>
      <c r="G75" s="43">
        <v>17397.5</v>
      </c>
      <c r="H75" s="17">
        <f t="shared" ref="H75:H114" si="3">G75/G74-1</f>
        <v>1.3943729692713402E-2</v>
      </c>
    </row>
    <row r="76" spans="2:8">
      <c r="B76" s="58">
        <v>44781</v>
      </c>
      <c r="C76" s="43">
        <v>2594.9499510000001</v>
      </c>
      <c r="D76" s="17">
        <f t="shared" si="2"/>
        <v>-1.9070822132358334E-2</v>
      </c>
      <c r="F76" s="58">
        <v>44781</v>
      </c>
      <c r="G76" s="43">
        <v>17698.150390999999</v>
      </c>
      <c r="H76" s="17">
        <f t="shared" si="3"/>
        <v>1.7281241040379314E-2</v>
      </c>
    </row>
    <row r="77" spans="2:8">
      <c r="B77" s="58">
        <v>44788</v>
      </c>
      <c r="C77" s="43">
        <v>2634.5500489999999</v>
      </c>
      <c r="D77" s="17">
        <f t="shared" si="2"/>
        <v>1.5260447695624846E-2</v>
      </c>
      <c r="F77" s="58">
        <v>44788</v>
      </c>
      <c r="G77" s="43">
        <v>17758.449218999998</v>
      </c>
      <c r="H77" s="17">
        <f t="shared" si="3"/>
        <v>3.4070694771959342E-3</v>
      </c>
    </row>
    <row r="78" spans="2:8">
      <c r="B78" s="58">
        <v>44795</v>
      </c>
      <c r="C78" s="43">
        <v>2571.5500489999999</v>
      </c>
      <c r="D78" s="17">
        <f t="shared" si="2"/>
        <v>-2.3913001775735077E-2</v>
      </c>
      <c r="F78" s="58">
        <v>44795</v>
      </c>
      <c r="G78" s="43">
        <v>17558.900390999999</v>
      </c>
      <c r="H78" s="17">
        <f t="shared" si="3"/>
        <v>-1.1236838619134604E-2</v>
      </c>
    </row>
    <row r="79" spans="2:8">
      <c r="B79" s="58">
        <v>44802</v>
      </c>
      <c r="C79" s="43">
        <v>2603.6000979999999</v>
      </c>
      <c r="D79" s="17">
        <f t="shared" si="2"/>
        <v>1.2463319161321929E-2</v>
      </c>
      <c r="F79" s="58">
        <v>44802</v>
      </c>
      <c r="G79" s="43">
        <v>17539.449218999998</v>
      </c>
      <c r="H79" s="17">
        <f t="shared" si="3"/>
        <v>-1.1077670905844661E-3</v>
      </c>
    </row>
    <row r="80" spans="2:8">
      <c r="B80" s="58">
        <v>44809</v>
      </c>
      <c r="C80" s="43">
        <v>2588.6999510000001</v>
      </c>
      <c r="D80" s="17">
        <f t="shared" si="2"/>
        <v>-5.7229015360099611E-3</v>
      </c>
      <c r="F80" s="58">
        <v>44809</v>
      </c>
      <c r="G80" s="43">
        <v>17833.349609000001</v>
      </c>
      <c r="H80" s="17">
        <f t="shared" si="3"/>
        <v>1.6756534730955508E-2</v>
      </c>
    </row>
    <row r="81" spans="2:8">
      <c r="B81" s="58">
        <v>44816</v>
      </c>
      <c r="C81" s="43">
        <v>2528.1499020000001</v>
      </c>
      <c r="D81" s="17">
        <f t="shared" si="2"/>
        <v>-2.3390137963501645E-2</v>
      </c>
      <c r="F81" s="58">
        <v>44816</v>
      </c>
      <c r="G81" s="43">
        <v>17530.849609000001</v>
      </c>
      <c r="H81" s="17">
        <f t="shared" si="3"/>
        <v>-1.6962601341440453E-2</v>
      </c>
    </row>
    <row r="82" spans="2:8">
      <c r="B82" s="58">
        <v>44823</v>
      </c>
      <c r="C82" s="43">
        <v>2682.0500489999999</v>
      </c>
      <c r="D82" s="17">
        <f t="shared" si="2"/>
        <v>6.0874613043415904E-2</v>
      </c>
      <c r="F82" s="58">
        <v>44823</v>
      </c>
      <c r="G82" s="43">
        <v>17327.349609000001</v>
      </c>
      <c r="H82" s="17">
        <f t="shared" si="3"/>
        <v>-1.1608108251383698E-2</v>
      </c>
    </row>
    <row r="83" spans="2:8">
      <c r="B83" s="58">
        <v>44830</v>
      </c>
      <c r="C83" s="43">
        <v>2696.4499510000001</v>
      </c>
      <c r="D83" s="17">
        <f t="shared" si="2"/>
        <v>5.3689907857494834E-3</v>
      </c>
      <c r="F83" s="58">
        <v>44830</v>
      </c>
      <c r="G83" s="43">
        <v>17094.349609000001</v>
      </c>
      <c r="H83" s="17">
        <f t="shared" si="3"/>
        <v>-1.3446949779265527E-2</v>
      </c>
    </row>
    <row r="84" spans="2:8">
      <c r="B84" s="58">
        <v>44837</v>
      </c>
      <c r="C84" s="43">
        <v>2599.6999510000001</v>
      </c>
      <c r="D84" s="17">
        <f t="shared" si="2"/>
        <v>-3.5880510210886563E-2</v>
      </c>
      <c r="F84" s="58">
        <v>44837</v>
      </c>
      <c r="G84" s="43">
        <v>17314.650390999999</v>
      </c>
      <c r="H84" s="17">
        <f t="shared" si="3"/>
        <v>1.2887345060733635E-2</v>
      </c>
    </row>
    <row r="85" spans="2:8">
      <c r="B85" s="58">
        <v>44844</v>
      </c>
      <c r="C85" s="43">
        <v>2575.8000489999999</v>
      </c>
      <c r="D85" s="17">
        <f t="shared" si="2"/>
        <v>-9.193330942213862E-3</v>
      </c>
      <c r="F85" s="58">
        <v>44844</v>
      </c>
      <c r="G85" s="43">
        <v>17185.699218999998</v>
      </c>
      <c r="H85" s="17">
        <f t="shared" si="3"/>
        <v>-7.4475180894804094E-3</v>
      </c>
    </row>
    <row r="86" spans="2:8">
      <c r="B86" s="58">
        <v>44851</v>
      </c>
      <c r="C86" s="43">
        <v>2653.8999020000001</v>
      </c>
      <c r="D86" s="17">
        <f t="shared" si="2"/>
        <v>3.0320619424757389E-2</v>
      </c>
      <c r="F86" s="58">
        <v>44851</v>
      </c>
      <c r="G86" s="43">
        <v>17576.300781000002</v>
      </c>
      <c r="H86" s="17">
        <f t="shared" si="3"/>
        <v>2.2728290366455628E-2</v>
      </c>
    </row>
    <row r="87" spans="2:8">
      <c r="B87" s="58">
        <v>44858</v>
      </c>
      <c r="C87" s="43">
        <v>2524.25</v>
      </c>
      <c r="D87" s="17">
        <f t="shared" si="2"/>
        <v>-4.8852596852765551E-2</v>
      </c>
      <c r="F87" s="58">
        <v>44858</v>
      </c>
      <c r="G87" s="43">
        <v>17786.800781000002</v>
      </c>
      <c r="H87" s="17">
        <f t="shared" si="3"/>
        <v>1.197635399068453E-2</v>
      </c>
    </row>
    <row r="88" spans="2:8">
      <c r="B88" s="58">
        <v>44865</v>
      </c>
      <c r="C88" s="43">
        <v>2520.3500979999999</v>
      </c>
      <c r="D88" s="17">
        <f t="shared" si="2"/>
        <v>-1.5449745468951726E-3</v>
      </c>
      <c r="F88" s="58">
        <v>44865</v>
      </c>
      <c r="G88" s="43">
        <v>18117.150390999999</v>
      </c>
      <c r="H88" s="17">
        <f t="shared" si="3"/>
        <v>1.8572739081492262E-2</v>
      </c>
    </row>
    <row r="89" spans="2:8">
      <c r="B89" s="58">
        <v>44872</v>
      </c>
      <c r="C89" s="43">
        <v>2503.0500489999999</v>
      </c>
      <c r="D89" s="17">
        <f t="shared" si="2"/>
        <v>-6.8641451890862903E-3</v>
      </c>
      <c r="F89" s="58">
        <v>44872</v>
      </c>
      <c r="G89" s="43">
        <v>18349.699218999998</v>
      </c>
      <c r="H89" s="17">
        <f t="shared" si="3"/>
        <v>1.2835839134808014E-2</v>
      </c>
    </row>
    <row r="90" spans="2:8">
      <c r="B90" s="58">
        <v>44879</v>
      </c>
      <c r="C90" s="43">
        <v>2483.6999510000001</v>
      </c>
      <c r="D90" s="17">
        <f t="shared" si="2"/>
        <v>-7.7306077070774526E-3</v>
      </c>
      <c r="F90" s="58">
        <v>44879</v>
      </c>
      <c r="G90" s="43">
        <v>18307.650390999999</v>
      </c>
      <c r="H90" s="17">
        <f t="shared" si="3"/>
        <v>-2.2915268254892762E-3</v>
      </c>
    </row>
    <row r="91" spans="2:8">
      <c r="B91" s="58">
        <v>44886</v>
      </c>
      <c r="C91" s="43">
        <v>2537.4499510000001</v>
      </c>
      <c r="D91" s="17">
        <f t="shared" si="2"/>
        <v>2.1641100398765545E-2</v>
      </c>
      <c r="F91" s="58">
        <v>44886</v>
      </c>
      <c r="G91" s="43">
        <v>18512.75</v>
      </c>
      <c r="H91" s="17">
        <f t="shared" si="3"/>
        <v>1.1202945469224623E-2</v>
      </c>
    </row>
    <row r="92" spans="2:8">
      <c r="B92" s="58">
        <v>44893</v>
      </c>
      <c r="C92" s="43">
        <v>2615.1000979999999</v>
      </c>
      <c r="D92" s="17">
        <f t="shared" si="2"/>
        <v>3.0601646731750476E-2</v>
      </c>
      <c r="F92" s="58">
        <v>44893</v>
      </c>
      <c r="G92" s="43">
        <v>18696.099609000001</v>
      </c>
      <c r="H92" s="17">
        <f t="shared" si="3"/>
        <v>9.9039639707769744E-3</v>
      </c>
    </row>
    <row r="93" spans="2:8">
      <c r="B93" s="58">
        <v>44900</v>
      </c>
      <c r="C93" s="43">
        <v>2722.25</v>
      </c>
      <c r="D93" s="17">
        <f t="shared" si="2"/>
        <v>4.0973537526134196E-2</v>
      </c>
      <c r="F93" s="58">
        <v>44900</v>
      </c>
      <c r="G93" s="43">
        <v>18496.599609000001</v>
      </c>
      <c r="H93" s="17">
        <f t="shared" si="3"/>
        <v>-1.0670674855838058E-2</v>
      </c>
    </row>
    <row r="94" spans="2:8">
      <c r="B94" s="58">
        <v>44907</v>
      </c>
      <c r="C94" s="43">
        <v>2671.3000489999999</v>
      </c>
      <c r="D94" s="17">
        <f t="shared" si="2"/>
        <v>-1.8716117549820943E-2</v>
      </c>
      <c r="F94" s="58">
        <v>44907</v>
      </c>
      <c r="G94" s="43">
        <v>18269</v>
      </c>
      <c r="H94" s="17">
        <f t="shared" si="3"/>
        <v>-1.2304943276668867E-2</v>
      </c>
    </row>
    <row r="95" spans="2:8">
      <c r="B95" s="58">
        <v>44914</v>
      </c>
      <c r="C95" s="43">
        <v>2621.1000979999999</v>
      </c>
      <c r="D95" s="17">
        <f t="shared" si="2"/>
        <v>-1.8792329606998837E-2</v>
      </c>
      <c r="F95" s="58">
        <v>44914</v>
      </c>
      <c r="G95" s="43">
        <v>17806.800781000002</v>
      </c>
      <c r="H95" s="17">
        <f t="shared" si="3"/>
        <v>-2.529964524604511E-2</v>
      </c>
    </row>
    <row r="96" spans="2:8">
      <c r="B96" s="58">
        <v>44921</v>
      </c>
      <c r="C96" s="43">
        <v>2561.0500489999999</v>
      </c>
      <c r="D96" s="17">
        <f t="shared" si="2"/>
        <v>-2.2910246367859211E-2</v>
      </c>
      <c r="F96" s="58">
        <v>44921</v>
      </c>
      <c r="G96" s="43">
        <v>18105.300781000002</v>
      </c>
      <c r="H96" s="17">
        <f t="shared" si="3"/>
        <v>1.6763258244484991E-2</v>
      </c>
    </row>
    <row r="97" spans="2:16">
      <c r="B97" s="58">
        <v>44928</v>
      </c>
      <c r="C97" s="43">
        <v>2576.4499510000001</v>
      </c>
      <c r="D97" s="17">
        <f t="shared" si="2"/>
        <v>6.013120284788398E-3</v>
      </c>
      <c r="F97" s="58">
        <v>44928</v>
      </c>
      <c r="G97" s="43">
        <v>17859.449218999998</v>
      </c>
      <c r="H97" s="17">
        <f t="shared" si="3"/>
        <v>-1.3578982474458767E-2</v>
      </c>
    </row>
    <row r="98" spans="2:16">
      <c r="B98" s="58">
        <v>44935</v>
      </c>
      <c r="C98" s="43">
        <v>2624</v>
      </c>
      <c r="D98" s="17">
        <f t="shared" si="2"/>
        <v>1.8455646297939721E-2</v>
      </c>
      <c r="F98" s="58">
        <v>44935</v>
      </c>
      <c r="G98" s="43">
        <v>17956.599609000001</v>
      </c>
      <c r="H98" s="17">
        <f t="shared" si="3"/>
        <v>5.4397192661825855E-3</v>
      </c>
    </row>
    <row r="99" spans="2:16">
      <c r="B99" s="58">
        <v>44942</v>
      </c>
      <c r="C99" s="43">
        <v>2548.75</v>
      </c>
      <c r="D99" s="17">
        <f t="shared" si="2"/>
        <v>-2.8677591463414642E-2</v>
      </c>
      <c r="F99" s="58">
        <v>44942</v>
      </c>
      <c r="G99" s="43">
        <v>18027.650390999999</v>
      </c>
      <c r="H99" s="17">
        <f t="shared" si="3"/>
        <v>3.9568060516528281E-3</v>
      </c>
      <c r="K99" t="s">
        <v>142</v>
      </c>
    </row>
    <row r="100" spans="2:16" ht="15" thickBot="1">
      <c r="B100" s="58">
        <v>44949</v>
      </c>
      <c r="C100" s="43">
        <v>2612.1499020000001</v>
      </c>
      <c r="D100" s="17">
        <f t="shared" si="2"/>
        <v>2.4874900245218212E-2</v>
      </c>
      <c r="F100" s="58">
        <v>44949</v>
      </c>
      <c r="G100" s="43">
        <v>17604.349609000001</v>
      </c>
      <c r="H100" s="17">
        <f t="shared" si="3"/>
        <v>-2.3480640727941093E-2</v>
      </c>
    </row>
    <row r="101" spans="2:16">
      <c r="B101" s="58">
        <v>44956</v>
      </c>
      <c r="C101" s="43">
        <v>2648.75</v>
      </c>
      <c r="D101" s="17">
        <f t="shared" si="2"/>
        <v>1.4011484552236775E-2</v>
      </c>
      <c r="F101" s="58">
        <v>44956</v>
      </c>
      <c r="G101" s="43">
        <v>17854.050781000002</v>
      </c>
      <c r="H101" s="17">
        <f t="shared" si="3"/>
        <v>1.4184061186352848E-2</v>
      </c>
      <c r="K101" s="62" t="s">
        <v>143</v>
      </c>
      <c r="L101" s="62"/>
    </row>
    <row r="102" spans="2:16">
      <c r="B102" s="58">
        <v>44963</v>
      </c>
      <c r="C102" s="43">
        <v>2577.5</v>
      </c>
      <c r="D102" s="17">
        <f t="shared" si="2"/>
        <v>-2.6899480887210947E-2</v>
      </c>
      <c r="F102" s="58">
        <v>44963</v>
      </c>
      <c r="G102" s="43">
        <v>17856.5</v>
      </c>
      <c r="H102" s="17">
        <f t="shared" si="3"/>
        <v>1.371800175793414E-4</v>
      </c>
      <c r="K102" t="s">
        <v>144</v>
      </c>
      <c r="L102">
        <v>0.40021800842037225</v>
      </c>
    </row>
    <row r="103" spans="2:16">
      <c r="B103" s="58">
        <v>44970</v>
      </c>
      <c r="C103" s="43">
        <v>2515.5</v>
      </c>
      <c r="D103" s="17">
        <f t="shared" si="2"/>
        <v>-2.4054316197866132E-2</v>
      </c>
      <c r="F103" s="58">
        <v>44970</v>
      </c>
      <c r="G103" s="43">
        <v>17944.199218999998</v>
      </c>
      <c r="H103" s="17">
        <f t="shared" si="3"/>
        <v>4.9113330719905424E-3</v>
      </c>
      <c r="K103" t="s">
        <v>145</v>
      </c>
      <c r="L103">
        <v>0.16017445426396915</v>
      </c>
    </row>
    <row r="104" spans="2:16">
      <c r="B104" s="58">
        <v>44977</v>
      </c>
      <c r="C104" s="43">
        <v>2484.1999510000001</v>
      </c>
      <c r="D104" s="17">
        <f t="shared" si="2"/>
        <v>-1.2442873782548158E-2</v>
      </c>
      <c r="F104" s="58">
        <v>44977</v>
      </c>
      <c r="G104" s="43">
        <v>17465.800781000002</v>
      </c>
      <c r="H104" s="17">
        <f t="shared" si="3"/>
        <v>-2.6660339208308015E-2</v>
      </c>
      <c r="K104" t="s">
        <v>146</v>
      </c>
      <c r="L104">
        <v>0.15202080818886204</v>
      </c>
    </row>
    <row r="105" spans="2:16">
      <c r="B105" s="58">
        <v>44984</v>
      </c>
      <c r="C105" s="43">
        <v>2471</v>
      </c>
      <c r="D105" s="17">
        <f t="shared" si="2"/>
        <v>-5.3135622173595687E-3</v>
      </c>
      <c r="F105" s="58">
        <v>44984</v>
      </c>
      <c r="G105" s="43">
        <v>17594.349609000001</v>
      </c>
      <c r="H105" s="17">
        <f t="shared" si="3"/>
        <v>7.3600305884538031E-3</v>
      </c>
      <c r="K105" t="s">
        <v>147</v>
      </c>
      <c r="L105">
        <v>2.9047573149062849E-2</v>
      </c>
    </row>
    <row r="106" spans="2:16" ht="15" thickBot="1">
      <c r="B106" s="58">
        <v>44991</v>
      </c>
      <c r="C106" s="43">
        <v>2465.4499510000001</v>
      </c>
      <c r="D106" s="17">
        <f t="shared" si="2"/>
        <v>-2.24607405908539E-3</v>
      </c>
      <c r="F106" s="58">
        <v>44991</v>
      </c>
      <c r="G106" s="43">
        <v>17412.900390999999</v>
      </c>
      <c r="H106" s="17">
        <f t="shared" si="3"/>
        <v>-1.0312925571695164E-2</v>
      </c>
      <c r="K106" s="60" t="s">
        <v>148</v>
      </c>
      <c r="L106" s="60">
        <v>105</v>
      </c>
    </row>
    <row r="107" spans="2:16">
      <c r="B107" s="58">
        <v>44998</v>
      </c>
      <c r="C107" s="43">
        <v>2447.3999020000001</v>
      </c>
      <c r="D107" s="17">
        <f t="shared" si="2"/>
        <v>-7.3211987096629683E-3</v>
      </c>
      <c r="F107" s="58">
        <v>44998</v>
      </c>
      <c r="G107" s="43">
        <v>17100.050781000002</v>
      </c>
      <c r="H107" s="17">
        <f t="shared" si="3"/>
        <v>-1.7966542217268788E-2</v>
      </c>
    </row>
    <row r="108" spans="2:16" ht="15" thickBot="1">
      <c r="B108" s="58">
        <v>45005</v>
      </c>
      <c r="C108" s="43">
        <v>2480.8000489999999</v>
      </c>
      <c r="D108" s="17">
        <f t="shared" si="2"/>
        <v>1.3647196346091794E-2</v>
      </c>
      <c r="F108" s="58">
        <v>45005</v>
      </c>
      <c r="G108" s="43">
        <v>16945.050781000002</v>
      </c>
      <c r="H108" s="17">
        <f t="shared" si="3"/>
        <v>-9.0643005675878907E-3</v>
      </c>
      <c r="K108" t="s">
        <v>149</v>
      </c>
    </row>
    <row r="109" spans="2:16">
      <c r="B109" s="58">
        <v>45012</v>
      </c>
      <c r="C109" s="43">
        <v>2560.3500979999999</v>
      </c>
      <c r="D109" s="17">
        <f t="shared" si="2"/>
        <v>3.2066288063830939E-2</v>
      </c>
      <c r="F109" s="58">
        <v>45012</v>
      </c>
      <c r="G109" s="43">
        <v>17359.75</v>
      </c>
      <c r="H109" s="17">
        <f t="shared" si="3"/>
        <v>2.4473176525678486E-2</v>
      </c>
      <c r="K109" s="61"/>
      <c r="L109" s="61" t="s">
        <v>153</v>
      </c>
      <c r="M109" s="61" t="s">
        <v>154</v>
      </c>
      <c r="N109" s="61" t="s">
        <v>155</v>
      </c>
      <c r="O109" s="61" t="s">
        <v>156</v>
      </c>
      <c r="P109" s="61" t="s">
        <v>157</v>
      </c>
    </row>
    <row r="110" spans="2:16">
      <c r="B110" s="58">
        <v>45019</v>
      </c>
      <c r="C110" s="43">
        <v>2565.25</v>
      </c>
      <c r="D110" s="17">
        <f t="shared" si="2"/>
        <v>1.9137624982723533E-3</v>
      </c>
      <c r="F110" s="58">
        <v>45019</v>
      </c>
      <c r="G110" s="43">
        <v>17599.150390999999</v>
      </c>
      <c r="H110" s="17">
        <f t="shared" si="3"/>
        <v>1.3790543700226143E-2</v>
      </c>
      <c r="K110" t="s">
        <v>150</v>
      </c>
      <c r="L110">
        <v>1</v>
      </c>
      <c r="M110">
        <v>1.6575288831962035E-2</v>
      </c>
      <c r="N110">
        <v>1.6575288831962035E-2</v>
      </c>
      <c r="O110">
        <v>19.644518880084615</v>
      </c>
      <c r="P110">
        <v>2.335570165421621E-5</v>
      </c>
    </row>
    <row r="111" spans="2:16">
      <c r="B111" s="58">
        <v>45026</v>
      </c>
      <c r="C111" s="43">
        <v>2536.1999510000001</v>
      </c>
      <c r="D111" s="17">
        <f t="shared" si="2"/>
        <v>-1.1324451417990433E-2</v>
      </c>
      <c r="F111" s="58">
        <v>45026</v>
      </c>
      <c r="G111" s="43">
        <v>17828</v>
      </c>
      <c r="H111" s="17">
        <f t="shared" si="3"/>
        <v>1.3003446411653519E-2</v>
      </c>
      <c r="K111" t="s">
        <v>151</v>
      </c>
      <c r="L111">
        <v>103</v>
      </c>
      <c r="M111">
        <v>8.6907435102566183E-2</v>
      </c>
      <c r="N111">
        <v>8.4376150585015706E-4</v>
      </c>
    </row>
    <row r="112" spans="2:16" ht="15" thickBot="1">
      <c r="B112" s="58">
        <v>45033</v>
      </c>
      <c r="C112" s="43">
        <v>2497.9499510000001</v>
      </c>
      <c r="D112" s="17">
        <f t="shared" si="2"/>
        <v>-1.5081618460294655E-2</v>
      </c>
      <c r="F112" s="58">
        <v>45033</v>
      </c>
      <c r="G112" s="43">
        <v>17624.050781000002</v>
      </c>
      <c r="H112" s="17">
        <f t="shared" si="3"/>
        <v>-1.1439826060130054E-2</v>
      </c>
      <c r="K112" s="60" t="s">
        <v>36</v>
      </c>
      <c r="L112" s="60">
        <v>104</v>
      </c>
      <c r="M112" s="60">
        <v>0.10348272393452822</v>
      </c>
      <c r="N112" s="60"/>
      <c r="O112" s="60"/>
      <c r="P112" s="60"/>
    </row>
    <row r="113" spans="2:19" ht="15" thickBot="1">
      <c r="B113" s="58">
        <v>45040</v>
      </c>
      <c r="C113" s="43">
        <v>2457.3000489999999</v>
      </c>
      <c r="D113" s="17">
        <f t="shared" si="2"/>
        <v>-1.6273305229244861E-2</v>
      </c>
      <c r="F113" s="58">
        <v>45040</v>
      </c>
      <c r="G113" s="43">
        <v>18065</v>
      </c>
      <c r="H113" s="17">
        <f t="shared" si="3"/>
        <v>2.5019742877464557E-2</v>
      </c>
    </row>
    <row r="114" spans="2:19">
      <c r="B114" s="58">
        <v>45044</v>
      </c>
      <c r="C114" s="43">
        <v>2457.3000489999999</v>
      </c>
      <c r="D114" s="17">
        <f t="shared" si="2"/>
        <v>0</v>
      </c>
      <c r="F114" s="58">
        <v>45044</v>
      </c>
      <c r="G114" s="43">
        <v>18065</v>
      </c>
      <c r="H114" s="17">
        <f t="shared" si="3"/>
        <v>0</v>
      </c>
      <c r="K114" s="61"/>
      <c r="L114" s="61" t="s">
        <v>158</v>
      </c>
      <c r="M114" s="61" t="s">
        <v>147</v>
      </c>
      <c r="N114" s="61" t="s">
        <v>159</v>
      </c>
      <c r="O114" s="61" t="s">
        <v>160</v>
      </c>
      <c r="P114" s="61" t="s">
        <v>161</v>
      </c>
      <c r="Q114" s="61" t="s">
        <v>162</v>
      </c>
      <c r="R114" s="61" t="s">
        <v>163</v>
      </c>
      <c r="S114" s="61" t="s">
        <v>164</v>
      </c>
    </row>
    <row r="115" spans="2:19">
      <c r="K115" t="s">
        <v>152</v>
      </c>
      <c r="L115">
        <v>-4.9468874281227921E-4</v>
      </c>
      <c r="M115">
        <v>2.8521242400614717E-3</v>
      </c>
      <c r="N115">
        <v>-0.17344572016316415</v>
      </c>
      <c r="O115">
        <v>0.86264149940018031</v>
      </c>
      <c r="P115">
        <v>-6.1512044845654489E-3</v>
      </c>
      <c r="Q115">
        <v>5.1618269989408914E-3</v>
      </c>
      <c r="R115">
        <v>-6.1512044845654489E-3</v>
      </c>
      <c r="S115">
        <v>5.1618269989408914E-3</v>
      </c>
    </row>
    <row r="116" spans="2:19" ht="15" thickBot="1">
      <c r="K116" s="60" t="s">
        <v>165</v>
      </c>
      <c r="L116" s="60">
        <v>0.63060633402497812</v>
      </c>
      <c r="M116" s="60">
        <v>0.14227796020597205</v>
      </c>
      <c r="N116" s="60">
        <v>4.4322137674174265</v>
      </c>
      <c r="O116" s="60">
        <v>2.3355701654216563E-5</v>
      </c>
      <c r="P116" s="60">
        <v>0.34843155695696854</v>
      </c>
      <c r="Q116" s="60">
        <v>0.91278111109298776</v>
      </c>
      <c r="R116" s="60">
        <v>0.34843155695696854</v>
      </c>
      <c r="S116" s="60">
        <v>0.91278111109298776</v>
      </c>
    </row>
  </sheetData>
  <mergeCells count="4">
    <mergeCell ref="B2:L2"/>
    <mergeCell ref="B6:D6"/>
    <mergeCell ref="F6:H6"/>
    <mergeCell ref="J6: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987F-F8BC-4377-B627-E5007D217CFC}">
  <dimension ref="B2:N42"/>
  <sheetViews>
    <sheetView showGridLines="0" topLeftCell="A2" workbookViewId="0">
      <selection activeCell="B12" sqref="B12"/>
    </sheetView>
  </sheetViews>
  <sheetFormatPr defaultRowHeight="14.5"/>
  <cols>
    <col min="1" max="1" width="1.90625" customWidth="1"/>
    <col min="2" max="2" width="19.54296875" bestFit="1" customWidth="1"/>
    <col min="3" max="3" width="9.54296875" bestFit="1" customWidth="1"/>
    <col min="4" max="4" width="8.90625" customWidth="1"/>
    <col min="5" max="5" width="10.81640625" bestFit="1" customWidth="1"/>
    <col min="7" max="7" width="13.6328125" customWidth="1"/>
    <col min="8" max="8" width="11.36328125" bestFit="1" customWidth="1"/>
    <col min="9" max="9" width="12.26953125" bestFit="1" customWidth="1"/>
    <col min="10" max="10" width="14.36328125" bestFit="1" customWidth="1"/>
  </cols>
  <sheetData>
    <row r="2" spans="2:14">
      <c r="B2" s="143" t="s">
        <v>178</v>
      </c>
      <c r="C2" s="143"/>
      <c r="D2" s="143"/>
      <c r="E2" s="143"/>
      <c r="F2" s="143"/>
      <c r="G2" s="143"/>
      <c r="H2" s="143"/>
      <c r="I2" s="143"/>
      <c r="J2" s="143"/>
      <c r="K2" s="143"/>
      <c r="L2" s="143"/>
      <c r="M2" s="143"/>
    </row>
    <row r="4" spans="2:14" ht="16.5">
      <c r="B4" s="2" t="s">
        <v>179</v>
      </c>
      <c r="C4" s="2" t="s">
        <v>180</v>
      </c>
      <c r="D4" s="2" t="s">
        <v>181</v>
      </c>
      <c r="E4" s="2" t="s">
        <v>182</v>
      </c>
      <c r="F4" s="2" t="s">
        <v>399</v>
      </c>
      <c r="G4" s="2" t="s">
        <v>187</v>
      </c>
      <c r="H4" s="2" t="s">
        <v>188</v>
      </c>
      <c r="I4" s="2" t="s">
        <v>400</v>
      </c>
      <c r="J4" s="2" t="s">
        <v>401</v>
      </c>
    </row>
    <row r="6" spans="2:14">
      <c r="B6" s="64" t="s">
        <v>132</v>
      </c>
      <c r="C6" s="64" t="s">
        <v>186</v>
      </c>
      <c r="D6" s="43">
        <v>1219</v>
      </c>
      <c r="E6" s="43">
        <v>577365.06000000006</v>
      </c>
      <c r="F6" s="67">
        <v>0.25</v>
      </c>
      <c r="G6" s="17">
        <f>D6/E6</f>
        <v>2.1113158458185882E-3</v>
      </c>
      <c r="H6" s="17">
        <f>D6/(D6+E6)</f>
        <v>2.1068675829057576E-3</v>
      </c>
      <c r="I6" s="43">
        <f>'Beta-Regression'!L8</f>
        <v>0.63060633402497812</v>
      </c>
      <c r="J6" s="43">
        <f>I6/(1+(1-F6)*G6)</f>
        <v>0.62960935586768874</v>
      </c>
      <c r="N6" s="17"/>
    </row>
    <row r="7" spans="2:14">
      <c r="B7" s="64" t="s">
        <v>168</v>
      </c>
      <c r="C7" s="64" t="s">
        <v>186</v>
      </c>
      <c r="D7" s="43">
        <v>270.52</v>
      </c>
      <c r="E7" s="43">
        <v>209814.1</v>
      </c>
      <c r="F7" s="67">
        <v>0.25</v>
      </c>
      <c r="G7" s="17">
        <f t="shared" ref="G7:G10" si="0">D7/E7</f>
        <v>1.2893318418542891E-3</v>
      </c>
      <c r="H7" s="17">
        <f t="shared" ref="H7:H10" si="1">D7/(D7+E7)</f>
        <v>1.2876716058510137E-3</v>
      </c>
      <c r="I7">
        <f>'Beta-Comps'!Q3</f>
        <v>0.45</v>
      </c>
      <c r="J7" s="43">
        <f t="shared" ref="J7:J10" si="2">I7/(1+(1-F7)*G7)</f>
        <v>0.44956527088594117</v>
      </c>
      <c r="N7" s="17"/>
    </row>
    <row r="8" spans="2:14">
      <c r="B8" s="64" t="s">
        <v>169</v>
      </c>
      <c r="C8" s="64" t="s">
        <v>186</v>
      </c>
      <c r="D8" s="43">
        <v>3037.7</v>
      </c>
      <c r="E8" s="43">
        <v>109680.58</v>
      </c>
      <c r="F8" s="67">
        <v>0.25</v>
      </c>
      <c r="G8" s="17">
        <f t="shared" si="0"/>
        <v>2.7695878340541231E-2</v>
      </c>
      <c r="H8" s="17">
        <f t="shared" si="1"/>
        <v>2.69494885833957E-2</v>
      </c>
      <c r="I8">
        <f>'Beta-Comps'!Q5</f>
        <v>0.54</v>
      </c>
      <c r="J8" s="43">
        <f t="shared" si="2"/>
        <v>0.5290114229910623</v>
      </c>
      <c r="N8" s="17"/>
    </row>
    <row r="9" spans="2:14">
      <c r="B9" s="64" t="s">
        <v>184</v>
      </c>
      <c r="C9" s="64" t="s">
        <v>186</v>
      </c>
      <c r="D9" s="43">
        <v>1068.1099999999999</v>
      </c>
      <c r="E9" s="43">
        <v>94417.279999999999</v>
      </c>
      <c r="F9" s="67">
        <v>0.25</v>
      </c>
      <c r="G9" s="17">
        <f t="shared" si="0"/>
        <v>1.1312653785408772E-2</v>
      </c>
      <c r="H9" s="17">
        <f t="shared" si="1"/>
        <v>1.1186109204769441E-2</v>
      </c>
      <c r="I9">
        <f>'Beta-Comps'!Q7</f>
        <v>0.63</v>
      </c>
      <c r="J9" s="43">
        <f t="shared" si="2"/>
        <v>0.62469974108197879</v>
      </c>
      <c r="N9" s="17"/>
    </row>
    <row r="10" spans="2:14">
      <c r="B10" s="64" t="s">
        <v>185</v>
      </c>
      <c r="C10" s="64" t="s">
        <v>186</v>
      </c>
      <c r="D10" s="43">
        <v>1164.46</v>
      </c>
      <c r="E10" s="43">
        <v>92810.31</v>
      </c>
      <c r="F10" s="67">
        <v>0.25</v>
      </c>
      <c r="G10" s="17">
        <f t="shared" si="0"/>
        <v>1.2546666421004306E-2</v>
      </c>
      <c r="H10" s="17">
        <f t="shared" si="1"/>
        <v>1.2391198190748432E-2</v>
      </c>
      <c r="I10">
        <f>'Beta-Comps'!Q9</f>
        <v>0.41</v>
      </c>
      <c r="J10" s="43">
        <f t="shared" si="2"/>
        <v>0.40617786635246028</v>
      </c>
      <c r="N10" s="17"/>
    </row>
    <row r="12" spans="2:14">
      <c r="E12" s="73" t="s">
        <v>189</v>
      </c>
      <c r="F12" s="68">
        <f>AVERAGE(F6:F10)</f>
        <v>0.25</v>
      </c>
      <c r="G12" s="68">
        <f>AVERAGE(G6:G10)</f>
        <v>1.0991169246925437E-2</v>
      </c>
      <c r="H12" s="68">
        <f>AVERAGE(H6:H10)</f>
        <v>1.0784267033534068E-2</v>
      </c>
      <c r="I12" s="69">
        <f>AVERAGE(I6:I10)</f>
        <v>0.53212126680499572</v>
      </c>
      <c r="J12" s="69">
        <f>AVERAGE(J6:J10)</f>
        <v>0.5278127314358263</v>
      </c>
    </row>
    <row r="13" spans="2:14">
      <c r="E13" s="74" t="s">
        <v>88</v>
      </c>
      <c r="F13" s="71">
        <f>MEDIAN(F6:F10)</f>
        <v>0.25</v>
      </c>
      <c r="G13" s="71">
        <f>MEDIAN(G6:G10)</f>
        <v>1.1312653785408772E-2</v>
      </c>
      <c r="H13" s="71">
        <f>MEDIAN(H6:H10)</f>
        <v>1.1186109204769441E-2</v>
      </c>
      <c r="I13" s="72">
        <f>MEDIAN(I6:I10)</f>
        <v>0.54</v>
      </c>
      <c r="J13" s="72">
        <f>MEDIAN(J6:J10)</f>
        <v>0.5290114229910623</v>
      </c>
    </row>
    <row r="16" spans="2:14">
      <c r="B16" s="74" t="s">
        <v>190</v>
      </c>
      <c r="C16" s="70"/>
      <c r="D16" s="70"/>
      <c r="G16" s="74" t="s">
        <v>207</v>
      </c>
      <c r="H16" s="70"/>
      <c r="I16" s="70"/>
      <c r="J16" s="70"/>
    </row>
    <row r="18" spans="2:10">
      <c r="B18" t="s">
        <v>191</v>
      </c>
      <c r="D18" s="4">
        <f>'Miscellaneous Calculations'!C6</f>
        <v>9.3519278096800662E-2</v>
      </c>
      <c r="G18" t="s">
        <v>208</v>
      </c>
      <c r="J18" s="67">
        <v>7.1099999999999997E-2</v>
      </c>
    </row>
    <row r="19" spans="2:10">
      <c r="B19" t="s">
        <v>194</v>
      </c>
      <c r="D19" s="4">
        <f>F12</f>
        <v>0.25</v>
      </c>
      <c r="G19" t="s">
        <v>209</v>
      </c>
      <c r="J19" s="4">
        <f>'Beta-Comps'!Z7</f>
        <v>0.15411739130434784</v>
      </c>
    </row>
    <row r="20" spans="2:10" ht="16.5">
      <c r="B20" s="31" t="s">
        <v>195</v>
      </c>
      <c r="C20" s="31"/>
      <c r="D20" s="88">
        <f>D18*(1-D19)</f>
        <v>7.0139458572600497E-2</v>
      </c>
      <c r="G20" t="s">
        <v>402</v>
      </c>
      <c r="J20" s="43">
        <f>J28</f>
        <v>0.53342072695998466</v>
      </c>
    </row>
    <row r="21" spans="2:10">
      <c r="G21" s="31" t="s">
        <v>207</v>
      </c>
      <c r="H21" s="31"/>
      <c r="I21" s="31"/>
      <c r="J21" s="90">
        <f>J18+(J20*J19)</f>
        <v>0.15330941090674166</v>
      </c>
    </row>
    <row r="22" spans="2:10">
      <c r="B22" s="74" t="s">
        <v>196</v>
      </c>
      <c r="C22" s="70"/>
      <c r="D22" s="70"/>
      <c r="E22" s="70"/>
    </row>
    <row r="23" spans="2:10">
      <c r="D23" t="s">
        <v>198</v>
      </c>
      <c r="E23" t="s">
        <v>199</v>
      </c>
      <c r="G23" s="74" t="s">
        <v>138</v>
      </c>
      <c r="H23" s="70"/>
      <c r="I23" s="70"/>
      <c r="J23" s="70"/>
    </row>
    <row r="24" spans="2:10">
      <c r="B24" t="s">
        <v>181</v>
      </c>
      <c r="C24" s="43">
        <f>D6</f>
        <v>1219</v>
      </c>
      <c r="D24" s="17">
        <f>C24/C25</f>
        <v>2.1113158458185882E-3</v>
      </c>
      <c r="E24" s="4">
        <f>'Miscellaneous Calculations'!I10</f>
        <v>1.0991169246925437E-2</v>
      </c>
    </row>
    <row r="25" spans="2:10">
      <c r="B25" t="s">
        <v>197</v>
      </c>
      <c r="C25" s="43">
        <f>E6</f>
        <v>577365.06000000006</v>
      </c>
      <c r="D25" s="17">
        <f>C25/C26</f>
        <v>0.99789313241709421</v>
      </c>
      <c r="E25" s="4">
        <f>E26-E24</f>
        <v>0.98900883075307455</v>
      </c>
      <c r="G25" t="s">
        <v>210</v>
      </c>
      <c r="J25" s="43">
        <f>J13</f>
        <v>0.5290114229910623</v>
      </c>
    </row>
    <row r="26" spans="2:10">
      <c r="B26" s="31" t="s">
        <v>200</v>
      </c>
      <c r="C26" s="76">
        <f>SUM(C24:C25)</f>
        <v>578584.06000000006</v>
      </c>
      <c r="D26" s="75">
        <f>SUM(D24:D25)</f>
        <v>1.0000044482629129</v>
      </c>
      <c r="E26" s="77">
        <v>1</v>
      </c>
      <c r="G26" t="s">
        <v>211</v>
      </c>
      <c r="J26" s="4">
        <f>E28</f>
        <v>1.111331760157923E-2</v>
      </c>
    </row>
    <row r="27" spans="2:10">
      <c r="G27" t="s">
        <v>183</v>
      </c>
      <c r="J27" s="4">
        <f>F13</f>
        <v>0.25</v>
      </c>
    </row>
    <row r="28" spans="2:10">
      <c r="B28" t="s">
        <v>187</v>
      </c>
      <c r="D28" s="89">
        <f>D24/D25</f>
        <v>2.115773500419393E-3</v>
      </c>
      <c r="E28" s="89">
        <f>E24/E25</f>
        <v>1.111331760157923E-2</v>
      </c>
      <c r="G28" s="31" t="s">
        <v>138</v>
      </c>
      <c r="H28" s="31"/>
      <c r="I28" s="31"/>
      <c r="J28" s="87">
        <f>J25*(1+(1-J27)*J26)</f>
        <v>0.53342072695998466</v>
      </c>
    </row>
    <row r="31" spans="2:10">
      <c r="G31" s="74" t="s">
        <v>178</v>
      </c>
      <c r="H31" s="70"/>
      <c r="I31" s="70"/>
    </row>
    <row r="32" spans="2:10">
      <c r="H32" t="s">
        <v>214</v>
      </c>
      <c r="I32" t="s">
        <v>215</v>
      </c>
    </row>
    <row r="33" spans="2:9">
      <c r="G33" t="s">
        <v>212</v>
      </c>
      <c r="H33" s="4">
        <f>D20</f>
        <v>7.0139458572600497E-2</v>
      </c>
      <c r="I33" s="4">
        <f>E24</f>
        <v>1.0991169246925437E-2</v>
      </c>
    </row>
    <row r="34" spans="2:9">
      <c r="G34" t="s">
        <v>213</v>
      </c>
      <c r="H34" s="4">
        <f>J21</f>
        <v>0.15330941090674166</v>
      </c>
      <c r="I34" s="4">
        <f>E25</f>
        <v>0.98900883075307455</v>
      </c>
    </row>
    <row r="35" spans="2:9">
      <c r="G35" s="91" t="s">
        <v>216</v>
      </c>
      <c r="H35" s="91"/>
      <c r="I35" s="92">
        <f>(H33*I33)+(H34*I34)</f>
        <v>0.15239527588437837</v>
      </c>
    </row>
    <row r="38" spans="2:9">
      <c r="B38" s="127" t="s">
        <v>403</v>
      </c>
    </row>
    <row r="39" spans="2:9">
      <c r="B39" s="127" t="s">
        <v>404</v>
      </c>
    </row>
    <row r="40" spans="2:9">
      <c r="B40" s="127" t="s">
        <v>405</v>
      </c>
    </row>
    <row r="41" spans="2:9">
      <c r="B41" s="127" t="s">
        <v>406</v>
      </c>
    </row>
    <row r="42" spans="2:9">
      <c r="B42" s="127" t="s">
        <v>407</v>
      </c>
    </row>
  </sheetData>
  <mergeCells count="1">
    <mergeCell ref="B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6E230-174B-44B0-A45E-655220F7700F}">
  <dimension ref="B2:K62"/>
  <sheetViews>
    <sheetView showGridLines="0" workbookViewId="0">
      <selection activeCell="K55" sqref="K55"/>
    </sheetView>
  </sheetViews>
  <sheetFormatPr defaultRowHeight="14.5"/>
  <cols>
    <col min="1" max="1" width="1.90625" customWidth="1"/>
    <col min="2" max="2" width="29.1796875" bestFit="1" customWidth="1"/>
    <col min="7" max="7" width="9" bestFit="1" customWidth="1"/>
    <col min="8" max="9" width="8.90625" bestFit="1" customWidth="1"/>
    <col min="10" max="10" width="10.1796875" customWidth="1"/>
    <col min="11" max="11" width="9.7265625" bestFit="1" customWidth="1"/>
  </cols>
  <sheetData>
    <row r="2" spans="2:11">
      <c r="B2" s="143" t="s">
        <v>217</v>
      </c>
      <c r="C2" s="143"/>
      <c r="D2" s="143"/>
      <c r="E2" s="143"/>
      <c r="F2" s="143"/>
      <c r="G2" s="143"/>
      <c r="H2" s="143"/>
      <c r="I2" s="143"/>
      <c r="J2" s="143"/>
      <c r="K2" s="143"/>
    </row>
    <row r="4" spans="2:11">
      <c r="G4" s="13">
        <v>43542</v>
      </c>
      <c r="H4" s="13">
        <f>G4+365</f>
        <v>43907</v>
      </c>
      <c r="I4" s="13">
        <f t="shared" ref="I4:K4" si="0">H4+365</f>
        <v>44272</v>
      </c>
      <c r="J4" s="13">
        <f t="shared" si="0"/>
        <v>44637</v>
      </c>
      <c r="K4" s="13">
        <f t="shared" si="0"/>
        <v>45002</v>
      </c>
    </row>
    <row r="5" spans="2:11">
      <c r="B5" s="2" t="s">
        <v>218</v>
      </c>
    </row>
    <row r="7" spans="2:11">
      <c r="B7" t="s">
        <v>244</v>
      </c>
      <c r="G7" s="93">
        <f>'Raw Balance Sheet'!I30</f>
        <v>2574</v>
      </c>
      <c r="H7" s="93">
        <f>'Raw Balance Sheet'!J30</f>
        <v>2767</v>
      </c>
      <c r="I7" s="93">
        <f>'Raw Balance Sheet'!K30</f>
        <v>3579</v>
      </c>
      <c r="J7" s="93">
        <f>'Raw Balance Sheet'!L30</f>
        <v>4096</v>
      </c>
      <c r="K7" s="93">
        <f>'Raw Balance Sheet'!M30</f>
        <v>4251</v>
      </c>
    </row>
    <row r="8" spans="2:11">
      <c r="B8" t="s">
        <v>245</v>
      </c>
      <c r="G8" s="93">
        <f>'Raw Balance Sheet'!I31</f>
        <v>1816</v>
      </c>
      <c r="H8" s="93">
        <f>'Raw Balance Sheet'!J31</f>
        <v>1149</v>
      </c>
      <c r="I8" s="93">
        <f>'Raw Balance Sheet'!K31</f>
        <v>1758</v>
      </c>
      <c r="J8" s="93">
        <f>'Raw Balance Sheet'!L31</f>
        <v>2236</v>
      </c>
      <c r="K8" s="93">
        <f>'Raw Balance Sheet'!M31</f>
        <v>3079</v>
      </c>
    </row>
    <row r="9" spans="2:11">
      <c r="B9" t="s">
        <v>247</v>
      </c>
      <c r="G9" s="93">
        <f>'Raw Balance Sheet'!I33</f>
        <v>1878</v>
      </c>
      <c r="H9" s="93">
        <f>'Raw Balance Sheet'!J33</f>
        <v>2323</v>
      </c>
      <c r="I9" s="93">
        <f>'Raw Balance Sheet'!K33</f>
        <v>1719</v>
      </c>
      <c r="J9" s="93">
        <f>'Raw Balance Sheet'!L33</f>
        <v>1836</v>
      </c>
      <c r="K9" s="93">
        <f>'Raw Balance Sheet'!M33</f>
        <v>859</v>
      </c>
    </row>
    <row r="10" spans="2:11">
      <c r="B10" t="s">
        <v>248</v>
      </c>
      <c r="G10">
        <f>'Raw Balance Sheet'!I34</f>
        <v>767</v>
      </c>
      <c r="H10">
        <f>'Raw Balance Sheet'!J34</f>
        <v>1470</v>
      </c>
      <c r="I10">
        <f>'Raw Balance Sheet'!K34</f>
        <v>2316</v>
      </c>
      <c r="J10">
        <f>'Raw Balance Sheet'!L34</f>
        <v>2185</v>
      </c>
      <c r="K10">
        <f>'Raw Balance Sheet'!M34</f>
        <v>3528</v>
      </c>
    </row>
    <row r="11" spans="2:11">
      <c r="B11" s="94" t="s">
        <v>82</v>
      </c>
      <c r="C11" s="94"/>
      <c r="D11" s="94"/>
      <c r="E11" s="94"/>
      <c r="F11" s="94"/>
      <c r="G11" s="95">
        <f>SUM(G7:G10)</f>
        <v>7035</v>
      </c>
      <c r="H11" s="95">
        <f t="shared" ref="H11:K11" si="1">SUM(H7:H10)</f>
        <v>7709</v>
      </c>
      <c r="I11" s="95">
        <f t="shared" si="1"/>
        <v>9372</v>
      </c>
      <c r="J11" s="95">
        <f t="shared" si="1"/>
        <v>10353</v>
      </c>
      <c r="K11" s="95">
        <f t="shared" si="1"/>
        <v>11717</v>
      </c>
    </row>
    <row r="13" spans="2:11">
      <c r="B13" s="2" t="s">
        <v>249</v>
      </c>
    </row>
    <row r="15" spans="2:11">
      <c r="B15" t="s">
        <v>227</v>
      </c>
      <c r="G15" s="93">
        <f>'Raw Balance Sheet'!I11</f>
        <v>7206</v>
      </c>
      <c r="H15" s="93">
        <f>'Raw Balance Sheet'!J11</f>
        <v>7535</v>
      </c>
      <c r="I15" s="93">
        <f>'Raw Balance Sheet'!K11</f>
        <v>8802</v>
      </c>
      <c r="J15" s="93">
        <f>'Raw Balance Sheet'!L11</f>
        <v>9068</v>
      </c>
      <c r="K15" s="93">
        <f>'Raw Balance Sheet'!M11</f>
        <v>9574</v>
      </c>
    </row>
    <row r="16" spans="2:11">
      <c r="B16" t="s">
        <v>228</v>
      </c>
      <c r="G16">
        <f>'Raw Balance Sheet'!I12</f>
        <v>43</v>
      </c>
      <c r="H16">
        <f>'Raw Balance Sheet'!J12</f>
        <v>158</v>
      </c>
      <c r="I16">
        <f>'Raw Balance Sheet'!K12</f>
        <v>96</v>
      </c>
      <c r="J16">
        <f>'Raw Balance Sheet'!L12</f>
        <v>119</v>
      </c>
      <c r="K16">
        <f>'Raw Balance Sheet'!M12</f>
        <v>0</v>
      </c>
    </row>
    <row r="17" spans="2:11">
      <c r="B17" t="s">
        <v>229</v>
      </c>
      <c r="G17" s="93">
        <f>'Raw Balance Sheet'!I13</f>
        <v>3396</v>
      </c>
      <c r="H17" s="93">
        <f>'Raw Balance Sheet'!J13</f>
        <v>4214</v>
      </c>
      <c r="I17" s="93">
        <f>'Raw Balance Sheet'!K13</f>
        <v>11139</v>
      </c>
      <c r="J17" s="93">
        <f>'Raw Balance Sheet'!L13</f>
        <v>11189</v>
      </c>
      <c r="K17" s="93">
        <f>'Raw Balance Sheet'!M13</f>
        <v>11770</v>
      </c>
    </row>
    <row r="18" spans="2:11">
      <c r="B18" s="94" t="s">
        <v>250</v>
      </c>
      <c r="C18" s="94"/>
      <c r="D18" s="94"/>
      <c r="E18" s="94"/>
      <c r="F18" s="94"/>
      <c r="G18" s="95">
        <f>SUM(G15:G17)</f>
        <v>10645</v>
      </c>
      <c r="H18" s="95">
        <f t="shared" ref="H18:K18" si="2">SUM(H15:H17)</f>
        <v>11907</v>
      </c>
      <c r="I18" s="95">
        <f t="shared" si="2"/>
        <v>20037</v>
      </c>
      <c r="J18" s="95">
        <f t="shared" si="2"/>
        <v>20376</v>
      </c>
      <c r="K18" s="95">
        <f t="shared" si="2"/>
        <v>21344</v>
      </c>
    </row>
    <row r="20" spans="2:11">
      <c r="B20" s="94" t="s">
        <v>251</v>
      </c>
      <c r="C20" s="94"/>
      <c r="D20" s="94"/>
      <c r="E20" s="94"/>
      <c r="F20" s="94"/>
      <c r="G20" s="95">
        <f>G11-G18</f>
        <v>-3610</v>
      </c>
      <c r="H20" s="95">
        <f t="shared" ref="H20:K20" si="3">H11-H18</f>
        <v>-4198</v>
      </c>
      <c r="I20" s="95">
        <f t="shared" si="3"/>
        <v>-10665</v>
      </c>
      <c r="J20" s="95">
        <f t="shared" si="3"/>
        <v>-10023</v>
      </c>
      <c r="K20" s="95">
        <f t="shared" si="3"/>
        <v>-9627</v>
      </c>
    </row>
    <row r="22" spans="2:11">
      <c r="B22" s="2" t="s">
        <v>252</v>
      </c>
    </row>
    <row r="24" spans="2:11">
      <c r="B24" t="s">
        <v>231</v>
      </c>
      <c r="G24">
        <f>'Raw Balance Sheet'!I16</f>
        <v>86</v>
      </c>
      <c r="H24">
        <f>'Raw Balance Sheet'!J16</f>
        <v>59</v>
      </c>
      <c r="I24">
        <f>'Raw Balance Sheet'!K16</f>
        <v>477</v>
      </c>
      <c r="J24">
        <f>'Raw Balance Sheet'!L16</f>
        <v>477</v>
      </c>
      <c r="K24">
        <f>'Raw Balance Sheet'!M16</f>
        <v>0</v>
      </c>
    </row>
    <row r="25" spans="2:11">
      <c r="B25" t="s">
        <v>232</v>
      </c>
      <c r="G25">
        <f>'Raw Balance Sheet'!I17</f>
        <v>1527</v>
      </c>
      <c r="H25">
        <f>'Raw Balance Sheet'!J17</f>
        <v>2044</v>
      </c>
      <c r="I25">
        <f>'Raw Balance Sheet'!K17</f>
        <v>2602</v>
      </c>
      <c r="J25">
        <f>'Raw Balance Sheet'!L17</f>
        <v>2788</v>
      </c>
      <c r="K25">
        <f>'Raw Balance Sheet'!M17</f>
        <v>0</v>
      </c>
    </row>
    <row r="26" spans="2:11">
      <c r="B26" t="s">
        <v>233</v>
      </c>
      <c r="G26">
        <f>'Raw Balance Sheet'!I18</f>
        <v>4092</v>
      </c>
      <c r="H26">
        <f>'Raw Balance Sheet'!J18</f>
        <v>5001</v>
      </c>
      <c r="I26">
        <f>'Raw Balance Sheet'!K18</f>
        <v>6097</v>
      </c>
      <c r="J26">
        <f>'Raw Balance Sheet'!L18</f>
        <v>6566</v>
      </c>
      <c r="K26">
        <f>'Raw Balance Sheet'!M18</f>
        <v>0</v>
      </c>
    </row>
    <row r="27" spans="2:11">
      <c r="B27" t="s">
        <v>234</v>
      </c>
      <c r="G27">
        <f>'Raw Balance Sheet'!I19</f>
        <v>95</v>
      </c>
      <c r="H27">
        <f>'Raw Balance Sheet'!J19</f>
        <v>139</v>
      </c>
      <c r="I27">
        <f>'Raw Balance Sheet'!K19</f>
        <v>175</v>
      </c>
      <c r="J27">
        <f>'Raw Balance Sheet'!L19</f>
        <v>181</v>
      </c>
      <c r="K27">
        <f>'Raw Balance Sheet'!M19</f>
        <v>0</v>
      </c>
    </row>
    <row r="28" spans="2:11">
      <c r="B28" t="s">
        <v>235</v>
      </c>
      <c r="G28">
        <f>'Raw Balance Sheet'!I20</f>
        <v>88</v>
      </c>
      <c r="H28">
        <f>'Raw Balance Sheet'!J20</f>
        <v>154</v>
      </c>
      <c r="I28">
        <f>'Raw Balance Sheet'!K20</f>
        <v>156</v>
      </c>
      <c r="J28">
        <f>'Raw Balance Sheet'!L20</f>
        <v>152</v>
      </c>
      <c r="K28">
        <f>'Raw Balance Sheet'!M20</f>
        <v>0</v>
      </c>
    </row>
    <row r="29" spans="2:11">
      <c r="B29" t="s">
        <v>236</v>
      </c>
      <c r="G29">
        <f>'Raw Balance Sheet'!I21</f>
        <v>0</v>
      </c>
      <c r="H29">
        <f>'Raw Balance Sheet'!J21</f>
        <v>0</v>
      </c>
      <c r="I29">
        <f>'Raw Balance Sheet'!K21</f>
        <v>0</v>
      </c>
      <c r="J29">
        <f>'Raw Balance Sheet'!L21</f>
        <v>0</v>
      </c>
      <c r="K29">
        <f>'Raw Balance Sheet'!M21</f>
        <v>0</v>
      </c>
    </row>
    <row r="30" spans="2:11">
      <c r="B30" t="s">
        <v>237</v>
      </c>
      <c r="G30">
        <f>'Raw Balance Sheet'!I22</f>
        <v>0</v>
      </c>
      <c r="H30">
        <f>'Raw Balance Sheet'!J22</f>
        <v>0</v>
      </c>
      <c r="I30">
        <f>'Raw Balance Sheet'!K22</f>
        <v>0</v>
      </c>
      <c r="J30">
        <f>'Raw Balance Sheet'!L22</f>
        <v>0</v>
      </c>
      <c r="K30">
        <f>'Raw Balance Sheet'!M22</f>
        <v>0</v>
      </c>
    </row>
    <row r="31" spans="2:11">
      <c r="B31" t="s">
        <v>238</v>
      </c>
      <c r="G31">
        <f>'Raw Balance Sheet'!I23</f>
        <v>511</v>
      </c>
      <c r="H31">
        <f>'Raw Balance Sheet'!J23</f>
        <v>511</v>
      </c>
      <c r="I31">
        <f>'Raw Balance Sheet'!K23</f>
        <v>45262</v>
      </c>
      <c r="J31">
        <f>'Raw Balance Sheet'!L23</f>
        <v>45262</v>
      </c>
      <c r="K31">
        <f>'Raw Balance Sheet'!M23</f>
        <v>45729</v>
      </c>
    </row>
    <row r="32" spans="2:11">
      <c r="B32" t="s">
        <v>239</v>
      </c>
      <c r="G32">
        <f>'Raw Balance Sheet'!I24</f>
        <v>60</v>
      </c>
      <c r="H32">
        <f>'Raw Balance Sheet'!J24</f>
        <v>71</v>
      </c>
      <c r="I32">
        <f>'Raw Balance Sheet'!K24</f>
        <v>155</v>
      </c>
      <c r="J32">
        <f>'Raw Balance Sheet'!L24</f>
        <v>152</v>
      </c>
      <c r="K32">
        <f>'Raw Balance Sheet'!M24</f>
        <v>0</v>
      </c>
    </row>
    <row r="33" spans="2:11">
      <c r="B33" s="2" t="s">
        <v>240</v>
      </c>
      <c r="C33" s="2"/>
      <c r="D33" s="2"/>
      <c r="E33" s="2"/>
      <c r="F33" s="2"/>
      <c r="G33" s="2">
        <f>SUM(G24:G32)</f>
        <v>6459</v>
      </c>
      <c r="H33" s="2">
        <f t="shared" ref="H33:K33" si="4">SUM(H24:H32)</f>
        <v>7979</v>
      </c>
      <c r="I33" s="2">
        <f t="shared" si="4"/>
        <v>54924</v>
      </c>
      <c r="J33" s="2">
        <f t="shared" si="4"/>
        <v>55578</v>
      </c>
      <c r="K33" s="2">
        <f t="shared" si="4"/>
        <v>45729</v>
      </c>
    </row>
    <row r="34" spans="2:11">
      <c r="B34" t="s">
        <v>241</v>
      </c>
      <c r="G34" s="93">
        <f>-'Raw Balance Sheet'!I26</f>
        <v>-1744</v>
      </c>
      <c r="H34" s="93">
        <f>-'Raw Balance Sheet'!J26</f>
        <v>-2500</v>
      </c>
      <c r="I34" s="93">
        <f>-'Raw Balance Sheet'!K26</f>
        <v>-3481</v>
      </c>
      <c r="J34" s="93">
        <f>-'Raw Balance Sheet'!L26</f>
        <v>-4105</v>
      </c>
      <c r="K34" s="93">
        <f>-'Raw Balance Sheet'!M26</f>
        <v>0</v>
      </c>
    </row>
    <row r="35" spans="2:11">
      <c r="B35" s="94" t="s">
        <v>253</v>
      </c>
      <c r="C35" s="94"/>
      <c r="D35" s="94"/>
      <c r="E35" s="94"/>
      <c r="F35" s="94"/>
      <c r="G35" s="94">
        <f>SUM(G33:G34)</f>
        <v>4715</v>
      </c>
      <c r="H35" s="94">
        <f t="shared" ref="H35:K35" si="5">SUM(H33:H34)</f>
        <v>5479</v>
      </c>
      <c r="I35" s="94">
        <f t="shared" si="5"/>
        <v>51443</v>
      </c>
      <c r="J35" s="94">
        <f t="shared" si="5"/>
        <v>51473</v>
      </c>
      <c r="K35" s="94">
        <f t="shared" si="5"/>
        <v>45729</v>
      </c>
    </row>
    <row r="37" spans="2:11">
      <c r="B37" s="2" t="s">
        <v>254</v>
      </c>
      <c r="G37" s="93">
        <f>G20+G35</f>
        <v>1105</v>
      </c>
      <c r="H37" s="93">
        <f t="shared" ref="H37:K37" si="6">H20+H35</f>
        <v>1281</v>
      </c>
      <c r="I37" s="93">
        <f t="shared" si="6"/>
        <v>40778</v>
      </c>
      <c r="J37" s="93">
        <f t="shared" si="6"/>
        <v>41450</v>
      </c>
      <c r="K37" s="93">
        <f t="shared" si="6"/>
        <v>36102</v>
      </c>
    </row>
    <row r="38" spans="2:11">
      <c r="B38" s="2" t="s">
        <v>58</v>
      </c>
      <c r="G38" s="97">
        <f>'Historical Statement'!H27</f>
        <v>8637</v>
      </c>
      <c r="H38" s="97">
        <f>'Historical Statement'!I27</f>
        <v>9283</v>
      </c>
      <c r="I38" s="97">
        <f>'Historical Statement'!J27</f>
        <v>10722</v>
      </c>
      <c r="J38" s="97">
        <f>'Historical Statement'!K27</f>
        <v>11985</v>
      </c>
      <c r="K38" s="97">
        <f>'Historical Statement'!L27</f>
        <v>13458</v>
      </c>
    </row>
    <row r="40" spans="2:11">
      <c r="B40" s="94" t="s">
        <v>255</v>
      </c>
      <c r="C40" s="86"/>
      <c r="D40" s="86"/>
      <c r="E40" s="86"/>
      <c r="F40" s="86"/>
      <c r="G40" s="99">
        <f>G37/G38</f>
        <v>0.1279379414148431</v>
      </c>
      <c r="H40" s="99">
        <f t="shared" ref="H40:K40" si="7">H37/H38</f>
        <v>0.13799418291500593</v>
      </c>
      <c r="I40" s="99">
        <f t="shared" si="7"/>
        <v>3.8032083566498787</v>
      </c>
      <c r="J40" s="99">
        <f t="shared" si="7"/>
        <v>3.4584897788902795</v>
      </c>
      <c r="K40" s="99">
        <f t="shared" si="7"/>
        <v>2.6825679893000447</v>
      </c>
    </row>
    <row r="42" spans="2:11">
      <c r="B42" s="12" t="s">
        <v>256</v>
      </c>
      <c r="C42" s="11"/>
      <c r="D42" s="11"/>
      <c r="E42" s="11"/>
      <c r="F42" s="11"/>
      <c r="G42" s="13">
        <v>43542</v>
      </c>
      <c r="H42" s="13">
        <f>G42+365</f>
        <v>43907</v>
      </c>
      <c r="I42" s="13">
        <f t="shared" ref="I42:K42" si="8">H42+365</f>
        <v>44272</v>
      </c>
      <c r="J42" s="13">
        <f t="shared" si="8"/>
        <v>44637</v>
      </c>
      <c r="K42" s="13">
        <f t="shared" si="8"/>
        <v>45002</v>
      </c>
    </row>
    <row r="44" spans="2:11">
      <c r="B44" t="s">
        <v>257</v>
      </c>
      <c r="G44">
        <f>-SUM('Raw Balance Sheet'!I52:I53)</f>
        <v>754</v>
      </c>
      <c r="H44">
        <f>-SUM('Raw Balance Sheet'!J52:J53)</f>
        <v>810</v>
      </c>
      <c r="I44">
        <f>-SUM('Raw Balance Sheet'!K52:K53)</f>
        <v>4066</v>
      </c>
      <c r="J44">
        <f>-SUM('Raw Balance Sheet'!L52:L53)</f>
        <v>1053</v>
      </c>
      <c r="K44">
        <f>-SUM('Raw Balance Sheet'!M52:M53)</f>
        <v>1011</v>
      </c>
    </row>
    <row r="45" spans="2:11">
      <c r="B45" t="s">
        <v>288</v>
      </c>
      <c r="H45" s="97">
        <f>H20-G20</f>
        <v>-588</v>
      </c>
      <c r="I45" s="97">
        <f t="shared" ref="I45:K45" si="9">I20-H20</f>
        <v>-6467</v>
      </c>
      <c r="J45" s="97">
        <f t="shared" si="9"/>
        <v>642</v>
      </c>
      <c r="K45" s="97">
        <f t="shared" si="9"/>
        <v>396</v>
      </c>
    </row>
    <row r="47" spans="2:11">
      <c r="B47" t="s">
        <v>58</v>
      </c>
      <c r="G47" s="97">
        <f>'Historical Statement'!H27</f>
        <v>8637</v>
      </c>
      <c r="H47" s="97">
        <f>'Historical Statement'!I27</f>
        <v>9283</v>
      </c>
      <c r="I47" s="97">
        <f>'Historical Statement'!J27</f>
        <v>10722</v>
      </c>
      <c r="J47" s="97">
        <f>'Historical Statement'!K27</f>
        <v>11985</v>
      </c>
      <c r="K47" s="97">
        <f>'Historical Statement'!L27</f>
        <v>13458</v>
      </c>
    </row>
    <row r="48" spans="2:11">
      <c r="B48" t="s">
        <v>289</v>
      </c>
      <c r="G48" s="67">
        <v>0.25</v>
      </c>
      <c r="H48" s="67">
        <v>0.25</v>
      </c>
      <c r="I48" s="67">
        <v>0.25</v>
      </c>
      <c r="J48" s="67">
        <v>0.25</v>
      </c>
      <c r="K48" s="67">
        <v>0.25</v>
      </c>
    </row>
    <row r="49" spans="2:11">
      <c r="B49" t="s">
        <v>290</v>
      </c>
      <c r="G49" s="98">
        <f>G47*(1-G48)</f>
        <v>6477.75</v>
      </c>
      <c r="H49" s="98">
        <f t="shared" ref="H49:K49" si="10">H47*(1-H48)</f>
        <v>6962.25</v>
      </c>
      <c r="I49" s="98">
        <f t="shared" si="10"/>
        <v>8041.5</v>
      </c>
      <c r="J49" s="98">
        <f t="shared" si="10"/>
        <v>8988.75</v>
      </c>
      <c r="K49" s="98">
        <f t="shared" si="10"/>
        <v>10093.5</v>
      </c>
    </row>
    <row r="51" spans="2:11">
      <c r="B51" s="2" t="s">
        <v>292</v>
      </c>
      <c r="H51">
        <f>SUM(H44:H45)</f>
        <v>222</v>
      </c>
      <c r="I51">
        <f t="shared" ref="I51:K51" si="11">SUM(I44:I45)</f>
        <v>-2401</v>
      </c>
      <c r="J51">
        <f t="shared" si="11"/>
        <v>1695</v>
      </c>
      <c r="K51">
        <f t="shared" si="11"/>
        <v>1407</v>
      </c>
    </row>
    <row r="52" spans="2:11">
      <c r="B52" s="2" t="s">
        <v>291</v>
      </c>
      <c r="H52" s="17">
        <f>H51/H49</f>
        <v>3.1886243671226971E-2</v>
      </c>
      <c r="I52" s="17">
        <f t="shared" ref="I52:K52" si="12">I51/I49</f>
        <v>-0.29857613629298019</v>
      </c>
      <c r="J52" s="17">
        <f t="shared" si="12"/>
        <v>0.18856904463913224</v>
      </c>
      <c r="K52" s="17">
        <f t="shared" si="12"/>
        <v>0.13939664140288305</v>
      </c>
    </row>
    <row r="54" spans="2:11">
      <c r="I54" s="145" t="s">
        <v>293</v>
      </c>
      <c r="J54" s="145"/>
      <c r="K54" s="7">
        <f>AVERAGE(H52:K52)</f>
        <v>1.5318948355065511E-2</v>
      </c>
    </row>
    <row r="55" spans="2:11">
      <c r="I55" s="145" t="s">
        <v>294</v>
      </c>
      <c r="J55" s="145"/>
      <c r="K55" s="7">
        <f>MEDIAN(H52:K52)</f>
        <v>8.564144253705501E-2</v>
      </c>
    </row>
    <row r="57" spans="2:11">
      <c r="B57" s="12" t="s">
        <v>295</v>
      </c>
      <c r="C57" s="11"/>
      <c r="D57" s="11"/>
      <c r="E57" s="11"/>
      <c r="F57" s="11"/>
      <c r="G57" s="13">
        <v>43542</v>
      </c>
      <c r="H57" s="13">
        <f>G57+365</f>
        <v>43907</v>
      </c>
      <c r="I57" s="13">
        <f t="shared" ref="I57:K57" si="13">H57+365</f>
        <v>44272</v>
      </c>
      <c r="J57" s="13">
        <f t="shared" si="13"/>
        <v>44637</v>
      </c>
      <c r="K57" s="13">
        <f t="shared" si="13"/>
        <v>45002</v>
      </c>
    </row>
    <row r="59" spans="2:11">
      <c r="B59" t="s">
        <v>291</v>
      </c>
      <c r="H59" s="4">
        <f>H52</f>
        <v>3.1886243671226971E-2</v>
      </c>
      <c r="I59" s="4">
        <f t="shared" ref="I59:K59" si="14">I52</f>
        <v>-0.29857613629298019</v>
      </c>
      <c r="J59" s="4">
        <f t="shared" si="14"/>
        <v>0.18856904463913224</v>
      </c>
      <c r="K59" s="4">
        <f t="shared" si="14"/>
        <v>0.13939664140288305</v>
      </c>
    </row>
    <row r="60" spans="2:11">
      <c r="B60" t="s">
        <v>255</v>
      </c>
      <c r="H60" s="63">
        <f>H40</f>
        <v>0.13799418291500593</v>
      </c>
      <c r="I60" s="63">
        <f t="shared" ref="I60:K60" si="15">I40</f>
        <v>3.8032083566498787</v>
      </c>
      <c r="J60" s="63">
        <f t="shared" si="15"/>
        <v>3.4584897788902795</v>
      </c>
      <c r="K60" s="63">
        <f t="shared" si="15"/>
        <v>2.6825679893000447</v>
      </c>
    </row>
    <row r="62" spans="2:11">
      <c r="B62" s="2" t="s">
        <v>296</v>
      </c>
      <c r="C62" s="2"/>
      <c r="D62" s="2"/>
      <c r="E62" s="2"/>
      <c r="F62" s="2"/>
      <c r="G62" s="2"/>
      <c r="H62" s="7">
        <f>H59*H60</f>
        <v>4.400116141639745E-3</v>
      </c>
      <c r="I62" s="7">
        <f t="shared" ref="I62:K62" si="16">I59*I60</f>
        <v>-1.1355472566456954</v>
      </c>
      <c r="J62" s="7">
        <f t="shared" si="16"/>
        <v>0.65216411349954373</v>
      </c>
      <c r="K62" s="7">
        <f t="shared" si="16"/>
        <v>0.37394096804331134</v>
      </c>
    </row>
  </sheetData>
  <mergeCells count="3">
    <mergeCell ref="B2:K2"/>
    <mergeCell ref="I54:J54"/>
    <mergeCell ref="I55:J55"/>
  </mergeCells>
  <pageMargins left="0.7" right="0.7" top="0.75" bottom="0.75" header="0.3" footer="0.3"/>
  <ignoredErrors>
    <ignoredError sqref="G44:K44"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EFAA-E007-45D6-812F-7162528FEF75}">
  <dimension ref="B2:L55"/>
  <sheetViews>
    <sheetView showGridLines="0" tabSelected="1" topLeftCell="A39" workbookViewId="0">
      <selection activeCell="B54" sqref="B54"/>
    </sheetView>
  </sheetViews>
  <sheetFormatPr defaultRowHeight="14.5"/>
  <cols>
    <col min="1" max="1" width="1.90625" customWidth="1"/>
    <col min="5" max="5" width="11.36328125" bestFit="1" customWidth="1"/>
    <col min="6" max="11" width="9.90625" bestFit="1" customWidth="1"/>
  </cols>
  <sheetData>
    <row r="2" spans="2:11">
      <c r="B2" s="12" t="s">
        <v>297</v>
      </c>
      <c r="C2" s="12"/>
      <c r="D2" s="12"/>
      <c r="E2" s="12"/>
      <c r="F2" s="100">
        <v>45008</v>
      </c>
      <c r="G2" s="101">
        <f>F2+365</f>
        <v>45373</v>
      </c>
      <c r="H2" s="101">
        <f t="shared" ref="H2:K2" si="0">G2+365</f>
        <v>45738</v>
      </c>
      <c r="I2" s="101">
        <f t="shared" si="0"/>
        <v>46103</v>
      </c>
      <c r="J2" s="101">
        <f t="shared" si="0"/>
        <v>46468</v>
      </c>
      <c r="K2" s="101">
        <f t="shared" si="0"/>
        <v>46833</v>
      </c>
    </row>
    <row r="4" spans="2:11">
      <c r="B4" t="s">
        <v>58</v>
      </c>
      <c r="F4" s="96">
        <f>'Historical Statement'!L27</f>
        <v>13458</v>
      </c>
      <c r="G4" s="98">
        <f>F4*(1+$E$19)</f>
        <v>17212.781999999999</v>
      </c>
      <c r="H4" s="98">
        <f t="shared" ref="H4:K4" si="1">G4*(1+$E$19)</f>
        <v>22015.148177999996</v>
      </c>
      <c r="I4" s="98">
        <f t="shared" si="1"/>
        <v>28157.374519661993</v>
      </c>
      <c r="J4" s="98">
        <f t="shared" si="1"/>
        <v>36013.282010647687</v>
      </c>
      <c r="K4" s="98">
        <f t="shared" si="1"/>
        <v>46060.987691618386</v>
      </c>
    </row>
    <row r="6" spans="2:11">
      <c r="B6" t="s">
        <v>183</v>
      </c>
      <c r="F6" s="67">
        <v>0.25</v>
      </c>
      <c r="G6" s="67">
        <v>0.25</v>
      </c>
      <c r="H6" s="67">
        <v>0.25</v>
      </c>
      <c r="I6" s="67">
        <v>0.25</v>
      </c>
      <c r="J6" s="67">
        <v>0.25</v>
      </c>
      <c r="K6" s="67">
        <v>0.25</v>
      </c>
    </row>
    <row r="8" spans="2:11">
      <c r="B8" t="s">
        <v>298</v>
      </c>
      <c r="F8" s="96">
        <f>F4*(1-F6)</f>
        <v>10093.5</v>
      </c>
      <c r="G8" s="96">
        <f t="shared" ref="G8:K8" si="2">G4*(1-G6)</f>
        <v>12909.586499999999</v>
      </c>
      <c r="H8" s="96">
        <f t="shared" si="2"/>
        <v>16511.361133499995</v>
      </c>
      <c r="I8" s="96">
        <f t="shared" si="2"/>
        <v>21118.030889746493</v>
      </c>
      <c r="J8" s="96">
        <f t="shared" si="2"/>
        <v>27009.961507985765</v>
      </c>
      <c r="K8" s="96">
        <f t="shared" si="2"/>
        <v>34545.740768713789</v>
      </c>
    </row>
    <row r="10" spans="2:11" ht="16.5">
      <c r="B10" t="s">
        <v>410</v>
      </c>
      <c r="F10" s="4">
        <f>'Intrinsic Growth'!$K$55</f>
        <v>8.564144253705501E-2</v>
      </c>
      <c r="G10" s="4">
        <f>'Intrinsic Growth'!$K$55</f>
        <v>8.564144253705501E-2</v>
      </c>
      <c r="H10" s="4">
        <f>'Intrinsic Growth'!$K$55</f>
        <v>8.564144253705501E-2</v>
      </c>
      <c r="I10" s="4">
        <f>'Intrinsic Growth'!$K$55</f>
        <v>8.564144253705501E-2</v>
      </c>
      <c r="J10" s="4">
        <f>'Intrinsic Growth'!$K$55</f>
        <v>8.564144253705501E-2</v>
      </c>
      <c r="K10" s="4">
        <f>'Intrinsic Growth'!$K$55</f>
        <v>8.564144253705501E-2</v>
      </c>
    </row>
    <row r="12" spans="2:11">
      <c r="B12" t="s">
        <v>299</v>
      </c>
      <c r="F12" s="96">
        <f>F8*(1-F10)</f>
        <v>9229.0780997522361</v>
      </c>
      <c r="G12" s="96">
        <f t="shared" ref="G12:K12" si="3">G8*(1-G10)</f>
        <v>11803.990889583109</v>
      </c>
      <c r="H12" s="96">
        <f t="shared" si="3"/>
        <v>15097.304347776793</v>
      </c>
      <c r="I12" s="96">
        <f t="shared" si="3"/>
        <v>19309.452260806516</v>
      </c>
      <c r="J12" s="96">
        <f t="shared" si="3"/>
        <v>24696.789441571535</v>
      </c>
      <c r="K12" s="96">
        <f t="shared" si="3"/>
        <v>31587.193695769991</v>
      </c>
    </row>
    <row r="14" spans="2:11">
      <c r="B14" t="s">
        <v>300</v>
      </c>
      <c r="G14">
        <v>0.5</v>
      </c>
      <c r="H14">
        <v>1.5</v>
      </c>
      <c r="I14">
        <v>2.5</v>
      </c>
      <c r="J14">
        <v>3.5</v>
      </c>
      <c r="K14">
        <v>4.5</v>
      </c>
    </row>
    <row r="15" spans="2:11">
      <c r="B15" t="s">
        <v>301</v>
      </c>
      <c r="G15" s="42">
        <f>1/(1+$E$21)^G14</f>
        <v>0.93153518948958414</v>
      </c>
      <c r="H15" s="42">
        <f t="shared" ref="H15:K15" si="4">1/(1+$E$21)^H14</f>
        <v>0.80834693527765433</v>
      </c>
      <c r="I15" s="42">
        <f t="shared" si="4"/>
        <v>0.7014493656764671</v>
      </c>
      <c r="J15" s="42">
        <f t="shared" si="4"/>
        <v>0.6086881648644008</v>
      </c>
      <c r="K15" s="42">
        <f t="shared" si="4"/>
        <v>0.52819390846363679</v>
      </c>
    </row>
    <row r="17" spans="2:12">
      <c r="B17" s="86" t="s">
        <v>302</v>
      </c>
      <c r="C17" s="86"/>
      <c r="D17" s="86"/>
      <c r="E17" s="86"/>
      <c r="F17" s="86"/>
      <c r="G17" s="102">
        <f>G12*G15</f>
        <v>10995.832890061125</v>
      </c>
      <c r="H17" s="102">
        <f t="shared" ref="H17:K17" si="5">H12*H15</f>
        <v>12203.859700479377</v>
      </c>
      <c r="I17" s="102">
        <f t="shared" si="5"/>
        <v>13544.603039902755</v>
      </c>
      <c r="J17" s="102">
        <f t="shared" si="5"/>
        <v>15032.643443232688</v>
      </c>
      <c r="K17" s="102">
        <f t="shared" si="5"/>
        <v>16684.163295566701</v>
      </c>
    </row>
    <row r="19" spans="2:12" ht="16.5">
      <c r="B19" s="2" t="s">
        <v>408</v>
      </c>
      <c r="C19" s="2"/>
      <c r="D19" s="2"/>
      <c r="E19" s="114">
        <v>0.27900000000000003</v>
      </c>
    </row>
    <row r="20" spans="2:12" ht="16.5">
      <c r="B20" s="2" t="s">
        <v>409</v>
      </c>
      <c r="C20" s="2"/>
      <c r="D20" s="2"/>
      <c r="E20" s="114">
        <v>0.06</v>
      </c>
    </row>
    <row r="21" spans="2:12">
      <c r="B21" s="2" t="s">
        <v>216</v>
      </c>
      <c r="C21" s="2"/>
      <c r="D21" s="2"/>
      <c r="E21" s="7">
        <f>WACC!I35</f>
        <v>0.15239527588437837</v>
      </c>
      <c r="H21" s="143" t="s">
        <v>342</v>
      </c>
      <c r="I21" s="143"/>
      <c r="J21" s="143"/>
      <c r="K21" s="143"/>
      <c r="L21" s="143"/>
    </row>
    <row r="23" spans="2:12">
      <c r="B23" s="12" t="s">
        <v>303</v>
      </c>
      <c r="C23" s="10"/>
      <c r="D23" s="10"/>
      <c r="E23" s="10"/>
      <c r="H23" s="43">
        <f>E45</f>
        <v>1290.3811465121382</v>
      </c>
      <c r="I23" s="7">
        <v>0.14000000000000001</v>
      </c>
      <c r="J23" s="7">
        <v>0.15240000000000001</v>
      </c>
      <c r="K23" s="7">
        <v>0.16</v>
      </c>
      <c r="L23" s="7">
        <v>0.17</v>
      </c>
    </row>
    <row r="24" spans="2:12">
      <c r="H24" s="7">
        <v>0.05</v>
      </c>
      <c r="I24" s="43">
        <f t="dataTable" ref="I24:L27" dt2D="1" dtr="1" r1="E26" r2="E27"/>
        <v>1316.5415422134097</v>
      </c>
      <c r="J24" s="43">
        <v>1194.3446215595975</v>
      </c>
      <c r="K24" s="43">
        <v>1133.0669868622317</v>
      </c>
      <c r="L24" s="43">
        <v>1064.26402860554</v>
      </c>
    </row>
    <row r="25" spans="2:12">
      <c r="B25" t="s">
        <v>304</v>
      </c>
      <c r="E25" s="98">
        <f>K12*(1+E19)</f>
        <v>40400.020736889819</v>
      </c>
      <c r="H25" s="7">
        <v>0.06</v>
      </c>
      <c r="I25" s="43">
        <v>1442.6802990173442</v>
      </c>
      <c r="J25" s="43">
        <v>1290.3308914489555</v>
      </c>
      <c r="K25" s="43">
        <v>1215.6305367702616</v>
      </c>
      <c r="L25" s="43">
        <v>1133.0669868622317</v>
      </c>
    </row>
    <row r="26" spans="2:12">
      <c r="B26" t="s">
        <v>216</v>
      </c>
      <c r="E26" s="4">
        <f>E21</f>
        <v>0.15239527588437837</v>
      </c>
      <c r="H26" s="7">
        <v>7.0000000000000007E-2</v>
      </c>
      <c r="I26" s="43">
        <v>1604.8587006224034</v>
      </c>
      <c r="J26" s="43">
        <v>1409.6147996609732</v>
      </c>
      <c r="K26" s="43">
        <v>1316.5415422134099</v>
      </c>
      <c r="L26" s="43">
        <v>1215.6305367702616</v>
      </c>
    </row>
    <row r="27" spans="2:12">
      <c r="B27" t="s">
        <v>305</v>
      </c>
      <c r="E27" s="4">
        <v>0.06</v>
      </c>
      <c r="H27" s="7">
        <v>0.08</v>
      </c>
      <c r="I27" s="43">
        <v>1821.0965694291485</v>
      </c>
      <c r="J27" s="43">
        <v>1561.8500637326636</v>
      </c>
      <c r="K27" s="43">
        <v>1442.6802990173446</v>
      </c>
      <c r="L27" s="43">
        <v>1316.5415422134097</v>
      </c>
    </row>
    <row r="29" spans="2:12">
      <c r="B29" s="86" t="s">
        <v>306</v>
      </c>
      <c r="C29" s="86"/>
      <c r="D29" s="86"/>
      <c r="E29" s="102">
        <f>E25/(E26-E27)</f>
        <v>437252.016947767</v>
      </c>
    </row>
    <row r="32" spans="2:12">
      <c r="B32" s="12" t="s">
        <v>307</v>
      </c>
      <c r="C32" s="12"/>
      <c r="D32" s="12"/>
      <c r="E32" s="12"/>
    </row>
    <row r="34" spans="2:5">
      <c r="B34" t="s">
        <v>302</v>
      </c>
      <c r="E34" s="98">
        <f>SUM(G17:K17)</f>
        <v>68461.102369242639</v>
      </c>
    </row>
    <row r="35" spans="2:5">
      <c r="B35" t="s">
        <v>308</v>
      </c>
      <c r="E35" s="98">
        <f>E29*K15</f>
        <v>230953.85181524939</v>
      </c>
    </row>
    <row r="37" spans="2:5">
      <c r="B37" t="s">
        <v>309</v>
      </c>
      <c r="C37" s="2"/>
      <c r="D37" s="2"/>
      <c r="E37" s="103">
        <f>SUM(E34:E35)</f>
        <v>299414.954184492</v>
      </c>
    </row>
    <row r="39" spans="2:5">
      <c r="B39" t="s">
        <v>310</v>
      </c>
      <c r="E39" s="93">
        <f>'Raw Balance Sheet'!M32</f>
        <v>4678</v>
      </c>
    </row>
    <row r="40" spans="2:5">
      <c r="B40" t="s">
        <v>311</v>
      </c>
      <c r="E40">
        <f>SUM('Raw Balance Sheet'!M6:M7)</f>
        <v>905</v>
      </c>
    </row>
    <row r="41" spans="2:5">
      <c r="B41" t="s">
        <v>312</v>
      </c>
      <c r="E41" s="98">
        <f>E37+E39-E40</f>
        <v>303187.954184492</v>
      </c>
    </row>
    <row r="43" spans="2:5">
      <c r="B43" t="s">
        <v>313</v>
      </c>
      <c r="E43" s="98">
        <f>'Data Sheet'!K93</f>
        <v>234.96</v>
      </c>
    </row>
    <row r="45" spans="2:5">
      <c r="B45" s="94" t="s">
        <v>314</v>
      </c>
      <c r="C45" s="94"/>
      <c r="D45" s="94"/>
      <c r="E45" s="104">
        <f>E41/E43</f>
        <v>1290.3811465121382</v>
      </c>
    </row>
    <row r="47" spans="2:5">
      <c r="B47" t="s">
        <v>315</v>
      </c>
      <c r="E47">
        <v>2458</v>
      </c>
    </row>
    <row r="49" spans="2:5">
      <c r="B49" t="s">
        <v>316</v>
      </c>
      <c r="E49" s="39">
        <f>E47/E45</f>
        <v>1.9048635410118171</v>
      </c>
    </row>
    <row r="52" spans="2:5">
      <c r="B52" s="127" t="s">
        <v>411</v>
      </c>
      <c r="C52" s="127"/>
      <c r="D52" s="127"/>
      <c r="E52" s="127"/>
    </row>
    <row r="53" spans="2:5">
      <c r="B53" s="127" t="s">
        <v>443</v>
      </c>
      <c r="C53" s="127"/>
      <c r="D53" s="127"/>
      <c r="E53" s="127"/>
    </row>
    <row r="54" spans="2:5">
      <c r="B54" s="127" t="s">
        <v>412</v>
      </c>
      <c r="C54" s="127"/>
      <c r="D54" s="127"/>
      <c r="E54" s="127"/>
    </row>
    <row r="55" spans="2:5">
      <c r="B55" s="127" t="s">
        <v>413</v>
      </c>
      <c r="C55" s="127"/>
      <c r="D55" s="127"/>
      <c r="E55" s="127"/>
    </row>
  </sheetData>
  <mergeCells count="1">
    <mergeCell ref="H21:L21"/>
  </mergeCells>
  <pageMargins left="0.7" right="0.7" top="0.75" bottom="0.75" header="0.3" footer="0.3"/>
  <ignoredErrors>
    <ignoredError sqref="E40"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E02AC-76FC-4DBA-A155-E0F769FFDAF2}">
  <dimension ref="B1:N6890"/>
  <sheetViews>
    <sheetView showGridLines="0" topLeftCell="D1" workbookViewId="0">
      <selection activeCell="N40" sqref="N40"/>
    </sheetView>
  </sheetViews>
  <sheetFormatPr defaultRowHeight="14.5"/>
  <cols>
    <col min="1" max="1" width="1.90625" customWidth="1"/>
    <col min="2" max="2" width="10.36328125" bestFit="1" customWidth="1"/>
    <col min="3" max="3" width="11.54296875" bestFit="1" customWidth="1"/>
    <col min="5" max="5" width="15.81640625" bestFit="1" customWidth="1"/>
    <col min="6" max="6" width="10.36328125" bestFit="1" customWidth="1"/>
    <col min="7" max="7" width="16.453125" bestFit="1" customWidth="1"/>
    <col min="8" max="8" width="10.6328125" bestFit="1" customWidth="1"/>
    <col min="11" max="11" width="11" bestFit="1" customWidth="1"/>
    <col min="13" max="13" width="10.1796875" bestFit="1" customWidth="1"/>
    <col min="14" max="14" width="16.54296875" customWidth="1"/>
  </cols>
  <sheetData>
    <row r="1" spans="2:14">
      <c r="E1" s="143" t="str">
        <f>" Value at Risk - " &amp; 'Data Sheet'!B1</f>
        <v xml:space="preserve"> Value at Risk - HINDUSTAN UNILEVER LTD</v>
      </c>
      <c r="F1" s="143"/>
      <c r="G1" s="143"/>
      <c r="H1" s="143"/>
      <c r="I1" s="143"/>
      <c r="J1" s="143"/>
      <c r="K1" s="143"/>
      <c r="L1" s="143"/>
      <c r="M1" s="143"/>
    </row>
    <row r="3" spans="2:14" ht="13.75" customHeight="1">
      <c r="B3" s="12" t="s">
        <v>133</v>
      </c>
      <c r="C3" s="12" t="s">
        <v>351</v>
      </c>
      <c r="D3" s="12" t="s">
        <v>135</v>
      </c>
      <c r="E3" s="12" t="s">
        <v>352</v>
      </c>
      <c r="F3" s="12" t="s">
        <v>362</v>
      </c>
      <c r="G3" s="12" t="s">
        <v>363</v>
      </c>
      <c r="J3" s="143" t="s">
        <v>353</v>
      </c>
      <c r="K3" s="143"/>
      <c r="L3" s="143"/>
      <c r="M3" s="143"/>
      <c r="N3" s="143"/>
    </row>
    <row r="4" spans="2:14">
      <c r="B4" s="58">
        <v>41394</v>
      </c>
      <c r="C4" s="43">
        <v>490.85101300000002</v>
      </c>
      <c r="D4">
        <f t="shared" ref="D4:D67" si="0">(C4-C5)/C5</f>
        <v>-0.78783556748993144</v>
      </c>
      <c r="E4">
        <v>0.17382100182810328</v>
      </c>
      <c r="F4">
        <v>1</v>
      </c>
      <c r="G4">
        <f ca="1">_xlfn.NORM.INV(RAND(),$N$5,$N$6)</f>
        <v>1.7577199795896805E-2</v>
      </c>
    </row>
    <row r="5" spans="2:14">
      <c r="B5" s="58">
        <v>43928</v>
      </c>
      <c r="C5" s="43">
        <v>2313.5405270000001</v>
      </c>
      <c r="D5">
        <f t="shared" si="0"/>
        <v>14.751716171669742</v>
      </c>
      <c r="E5">
        <v>0.1349984385668036</v>
      </c>
      <c r="F5">
        <v>2</v>
      </c>
      <c r="G5">
        <f t="shared" ref="G5:G68" ca="1" si="1">_xlfn.NORM.INV(RAND(),$N$5,$N$6)</f>
        <v>1.3912614229734669E-2</v>
      </c>
      <c r="J5" s="34" t="s">
        <v>87</v>
      </c>
      <c r="K5" s="34"/>
      <c r="L5" s="34"/>
      <c r="M5" s="34"/>
      <c r="N5" s="35">
        <f>AVERAGE(E4:E6890)</f>
        <v>7.9548291855397499E-4</v>
      </c>
    </row>
    <row r="6" spans="2:14">
      <c r="B6" s="58">
        <v>36672</v>
      </c>
      <c r="C6" s="43">
        <v>146.87545800000001</v>
      </c>
      <c r="D6">
        <f t="shared" si="0"/>
        <v>0.24297458568136679</v>
      </c>
      <c r="E6">
        <v>0.11928455082128915</v>
      </c>
      <c r="F6">
        <v>3</v>
      </c>
      <c r="G6">
        <f t="shared" ca="1" si="1"/>
        <v>1.5539633489632764E-2</v>
      </c>
      <c r="J6" s="106" t="s">
        <v>127</v>
      </c>
      <c r="K6" s="106"/>
      <c r="L6" s="106"/>
      <c r="M6" s="106"/>
      <c r="N6" s="108">
        <f>_xlfn.STDEV.S(E4:E6890)</f>
        <v>1.8451703698641398E-2</v>
      </c>
    </row>
    <row r="7" spans="2:14">
      <c r="B7" s="58">
        <v>36220</v>
      </c>
      <c r="C7" s="43">
        <v>118.16449</v>
      </c>
      <c r="D7">
        <f t="shared" si="0"/>
        <v>-0.93913646769064218</v>
      </c>
      <c r="E7">
        <v>0.11773556363301745</v>
      </c>
      <c r="F7">
        <v>4</v>
      </c>
      <c r="G7">
        <f t="shared" ca="1" si="1"/>
        <v>-1.0226427252590226E-2</v>
      </c>
      <c r="J7" s="106" t="s">
        <v>354</v>
      </c>
      <c r="K7" s="106"/>
      <c r="L7" s="106"/>
      <c r="M7" s="106"/>
      <c r="N7" s="108">
        <f>MIN(E4:E6890)</f>
        <v>-0.15083034529001285</v>
      </c>
    </row>
    <row r="8" spans="2:14">
      <c r="B8" s="58">
        <v>43910</v>
      </c>
      <c r="C8" s="43">
        <v>1941.466187</v>
      </c>
      <c r="D8">
        <f t="shared" si="0"/>
        <v>13.313494258688531</v>
      </c>
      <c r="E8">
        <v>0.11608536496571296</v>
      </c>
      <c r="F8">
        <v>5</v>
      </c>
      <c r="G8">
        <f t="shared" ca="1" si="1"/>
        <v>4.6951473721543995E-3</v>
      </c>
      <c r="J8" s="106" t="s">
        <v>355</v>
      </c>
      <c r="K8" s="106"/>
      <c r="L8" s="106"/>
      <c r="M8" s="106"/>
      <c r="N8" s="108">
        <f>MAX(E4:E6890)</f>
        <v>0.17382100182810328</v>
      </c>
    </row>
    <row r="9" spans="2:14">
      <c r="B9" s="58">
        <v>36950</v>
      </c>
      <c r="C9" s="43">
        <v>135.63887</v>
      </c>
      <c r="D9">
        <f t="shared" si="0"/>
        <v>-4.0847162184019327E-2</v>
      </c>
      <c r="E9">
        <v>0.11423734710068126</v>
      </c>
      <c r="F9">
        <v>6</v>
      </c>
      <c r="G9">
        <f t="shared" ca="1" si="1"/>
        <v>8.2342015772367497E-3</v>
      </c>
      <c r="J9" s="106" t="s">
        <v>356</v>
      </c>
      <c r="K9" s="106"/>
      <c r="L9" s="106"/>
      <c r="M9" s="106"/>
      <c r="N9" s="106">
        <v>2614.9499999999998</v>
      </c>
    </row>
    <row r="10" spans="2:14">
      <c r="B10" s="58">
        <v>36650</v>
      </c>
      <c r="C10" s="43">
        <v>141.41528299999999</v>
      </c>
      <c r="D10">
        <f t="shared" si="0"/>
        <v>-0.7569141996147325</v>
      </c>
      <c r="E10">
        <v>0.1024725248360254</v>
      </c>
      <c r="F10">
        <v>7</v>
      </c>
      <c r="G10">
        <f t="shared" ca="1" si="1"/>
        <v>-3.8965635464042704E-3</v>
      </c>
    </row>
    <row r="11" spans="2:14">
      <c r="B11" s="58">
        <v>41472</v>
      </c>
      <c r="C11" s="43">
        <v>581.75048800000002</v>
      </c>
      <c r="D11">
        <f t="shared" si="0"/>
        <v>3.4474390398432488</v>
      </c>
      <c r="E11">
        <v>9.9422062607039938E-2</v>
      </c>
      <c r="F11">
        <v>8</v>
      </c>
      <c r="G11">
        <f t="shared" ca="1" si="1"/>
        <v>3.5447853259643412E-2</v>
      </c>
      <c r="J11" s="94" t="s">
        <v>357</v>
      </c>
      <c r="K11" s="94" t="s">
        <v>358</v>
      </c>
      <c r="L11" s="94" t="s">
        <v>359</v>
      </c>
      <c r="M11" s="94" t="s">
        <v>360</v>
      </c>
      <c r="N11" s="94" t="s">
        <v>361</v>
      </c>
    </row>
    <row r="12" spans="2:14">
      <c r="B12" s="58">
        <v>39149</v>
      </c>
      <c r="C12" s="43">
        <v>130.805725</v>
      </c>
      <c r="D12">
        <f t="shared" si="0"/>
        <v>-0.18643299183797882</v>
      </c>
      <c r="E12">
        <v>9.8625409320840657E-2</v>
      </c>
      <c r="F12">
        <v>9</v>
      </c>
      <c r="G12">
        <f t="shared" ca="1" si="1"/>
        <v>-1.2752694370766808E-2</v>
      </c>
      <c r="J12" s="109">
        <v>0.05</v>
      </c>
      <c r="K12" s="109">
        <f>100%-J12</f>
        <v>0.95</v>
      </c>
      <c r="L12" s="110">
        <f>_xlfn.PERCENTILE.INC($E$4:$E$6890,J12)</f>
        <v>-2.6689087850709958E-2</v>
      </c>
      <c r="M12" s="111">
        <f>$N$9*(1-L12)</f>
        <v>2684.7406302752138</v>
      </c>
      <c r="N12" s="111">
        <f>$N$9-M12</f>
        <v>-69.790630275213971</v>
      </c>
    </row>
    <row r="13" spans="2:14">
      <c r="B13" s="58">
        <v>38898</v>
      </c>
      <c r="C13" s="43">
        <v>160.780518</v>
      </c>
      <c r="D13">
        <f t="shared" si="0"/>
        <v>0.16074663245225754</v>
      </c>
      <c r="E13">
        <v>9.3056313137556995E-2</v>
      </c>
      <c r="F13">
        <v>10</v>
      </c>
      <c r="G13">
        <f t="shared" ca="1" si="1"/>
        <v>2.9565533354018299E-2</v>
      </c>
      <c r="J13" s="112">
        <v>0.01</v>
      </c>
      <c r="K13" s="112">
        <f t="shared" ref="K13:K15" si="2">100%-J13</f>
        <v>0.99</v>
      </c>
      <c r="L13" s="108">
        <f t="shared" ref="L13:L15" si="3">_xlfn.PERCENTILE.INC($E$4:$E$6890,J13)</f>
        <v>-4.5842836018841614E-2</v>
      </c>
      <c r="M13" s="107">
        <f>$N$9*(1-L13)</f>
        <v>2734.8267240474697</v>
      </c>
      <c r="N13" s="107">
        <f>$N$9-M13</f>
        <v>-119.87672404746991</v>
      </c>
    </row>
    <row r="14" spans="2:14">
      <c r="B14" s="58">
        <v>37174</v>
      </c>
      <c r="C14" s="43">
        <v>138.51473999999999</v>
      </c>
      <c r="D14">
        <f t="shared" si="0"/>
        <v>-0.92530004232820384</v>
      </c>
      <c r="E14">
        <v>8.8088953062983741E-2</v>
      </c>
      <c r="F14">
        <v>11</v>
      </c>
      <c r="G14">
        <f t="shared" ca="1" si="1"/>
        <v>-6.763886683305337E-3</v>
      </c>
      <c r="J14" s="112">
        <v>5.0000000000000001E-3</v>
      </c>
      <c r="K14" s="112">
        <f t="shared" si="2"/>
        <v>0.995</v>
      </c>
      <c r="L14" s="108">
        <f t="shared" si="3"/>
        <v>-5.4895586204454658E-2</v>
      </c>
      <c r="M14" s="107">
        <f>$N$9*(1-L14)</f>
        <v>2758.4992131453387</v>
      </c>
      <c r="N14" s="107">
        <f>$N$9-M14</f>
        <v>-143.54921314533885</v>
      </c>
    </row>
    <row r="15" spans="2:14">
      <c r="B15" s="58">
        <v>43728</v>
      </c>
      <c r="C15" s="43">
        <v>1854.2813719999999</v>
      </c>
      <c r="D15">
        <f t="shared" si="0"/>
        <v>-3.3673672562967688E-2</v>
      </c>
      <c r="E15">
        <v>8.6608820723114766E-2</v>
      </c>
      <c r="F15">
        <v>12</v>
      </c>
      <c r="G15">
        <f t="shared" ca="1" si="1"/>
        <v>-1.8653682653781773E-2</v>
      </c>
      <c r="J15" s="113">
        <v>0.1</v>
      </c>
      <c r="K15" s="112">
        <f t="shared" si="2"/>
        <v>0.9</v>
      </c>
      <c r="L15" s="108">
        <f t="shared" si="3"/>
        <v>-1.8991397155761834E-2</v>
      </c>
      <c r="M15" s="107">
        <f>$N$9*(1-L15)</f>
        <v>2664.611553992459</v>
      </c>
      <c r="N15" s="107">
        <f>$N$9-M15</f>
        <v>-49.661553992459176</v>
      </c>
    </row>
    <row r="16" spans="2:14">
      <c r="B16" s="58">
        <v>43914</v>
      </c>
      <c r="C16" s="43">
        <v>1918.8977050000001</v>
      </c>
      <c r="D16">
        <f t="shared" si="0"/>
        <v>2.7115724974698314</v>
      </c>
      <c r="E16">
        <v>8.4585783801486111E-2</v>
      </c>
      <c r="F16">
        <v>13</v>
      </c>
      <c r="G16">
        <f t="shared" ca="1" si="1"/>
        <v>-1.4137887276116649E-2</v>
      </c>
    </row>
    <row r="17" spans="2:14">
      <c r="B17" s="58">
        <v>41789</v>
      </c>
      <c r="C17" s="43">
        <v>517.00396699999999</v>
      </c>
      <c r="D17">
        <f t="shared" si="0"/>
        <v>3.2077418225606773</v>
      </c>
      <c r="E17">
        <v>8.4284062971807322E-2</v>
      </c>
      <c r="F17">
        <v>14</v>
      </c>
      <c r="G17">
        <f t="shared" ca="1" si="1"/>
        <v>-2.1996920067773023E-2</v>
      </c>
    </row>
    <row r="18" spans="2:14">
      <c r="B18" s="58">
        <v>37152</v>
      </c>
      <c r="C18" s="43">
        <v>122.869698</v>
      </c>
      <c r="D18">
        <f t="shared" si="0"/>
        <v>-0.13281304058162635</v>
      </c>
      <c r="E18">
        <v>8.3466641120294005E-2</v>
      </c>
      <c r="F18">
        <v>15</v>
      </c>
      <c r="G18">
        <f t="shared" ca="1" si="1"/>
        <v>2.1739183407812748E-2</v>
      </c>
      <c r="J18" s="143" t="s">
        <v>364</v>
      </c>
      <c r="K18" s="143"/>
      <c r="L18" s="143"/>
      <c r="M18" s="143"/>
      <c r="N18" s="143"/>
    </row>
    <row r="19" spans="2:14">
      <c r="B19" s="58">
        <v>38883</v>
      </c>
      <c r="C19" s="43">
        <v>141.687668</v>
      </c>
      <c r="D19">
        <f t="shared" si="0"/>
        <v>0.832453327832822</v>
      </c>
      <c r="E19">
        <v>8.3176984621561742E-2</v>
      </c>
      <c r="F19">
        <v>16</v>
      </c>
      <c r="G19">
        <f t="shared" ca="1" si="1"/>
        <v>-3.1947911450330279E-3</v>
      </c>
    </row>
    <row r="20" spans="2:14">
      <c r="B20" s="58">
        <v>35732</v>
      </c>
      <c r="C20" s="43">
        <v>77.321297000000001</v>
      </c>
      <c r="D20">
        <f t="shared" si="0"/>
        <v>-0.42504728482911724</v>
      </c>
      <c r="E20">
        <v>8.0833741050474223E-2</v>
      </c>
      <c r="F20">
        <v>17</v>
      </c>
      <c r="G20">
        <f t="shared" ca="1" si="1"/>
        <v>-1.2232146009842891E-2</v>
      </c>
      <c r="J20" s="34" t="s">
        <v>87</v>
      </c>
      <c r="K20" s="34"/>
      <c r="L20" s="34"/>
      <c r="M20" s="34"/>
      <c r="N20" s="35">
        <f ca="1">AVERAGE(G4:G6890)</f>
        <v>1.0781196946478969E-3</v>
      </c>
    </row>
    <row r="21" spans="2:14">
      <c r="B21" s="58">
        <v>36528</v>
      </c>
      <c r="C21" s="43">
        <v>134.48287999999999</v>
      </c>
      <c r="D21">
        <f t="shared" si="0"/>
        <v>-0.21276244441205083</v>
      </c>
      <c r="E21">
        <v>8.0010374880453927E-2</v>
      </c>
      <c r="F21">
        <v>18</v>
      </c>
      <c r="G21">
        <f t="shared" ca="1" si="1"/>
        <v>-2.2303377554834768E-2</v>
      </c>
      <c r="J21" s="106" t="s">
        <v>127</v>
      </c>
      <c r="K21" s="106"/>
      <c r="L21" s="106"/>
      <c r="M21" s="106"/>
      <c r="N21" s="108">
        <f ca="1">_xlfn.STDEV.S(G4:G6890)</f>
        <v>1.840145644879369E-2</v>
      </c>
    </row>
    <row r="22" spans="2:14">
      <c r="B22" s="58">
        <v>36578</v>
      </c>
      <c r="C22" s="43">
        <v>170.82884200000001</v>
      </c>
      <c r="D22">
        <f t="shared" si="0"/>
        <v>8.0009400058898741E-2</v>
      </c>
      <c r="E22">
        <v>8.0009400058898741E-2</v>
      </c>
      <c r="F22">
        <v>19</v>
      </c>
      <c r="G22">
        <f t="shared" ca="1" si="1"/>
        <v>2.4667150685946208E-2</v>
      </c>
      <c r="J22" s="106" t="s">
        <v>354</v>
      </c>
      <c r="K22" s="106"/>
      <c r="L22" s="106"/>
      <c r="M22" s="106"/>
      <c r="N22" s="108">
        <f ca="1">MIN(G4:G6890)</f>
        <v>-7.0587249104138106E-2</v>
      </c>
    </row>
    <row r="23" spans="2:14">
      <c r="B23" s="58">
        <v>36577</v>
      </c>
      <c r="C23" s="43">
        <v>158.17347699999999</v>
      </c>
      <c r="D23">
        <f t="shared" si="0"/>
        <v>3.459610172993783E-2</v>
      </c>
      <c r="E23">
        <v>8.0003931545765891E-2</v>
      </c>
      <c r="F23">
        <v>20</v>
      </c>
      <c r="G23">
        <f t="shared" ca="1" si="1"/>
        <v>3.2991221423234332E-3</v>
      </c>
      <c r="J23" s="106" t="s">
        <v>355</v>
      </c>
      <c r="K23" s="106"/>
      <c r="L23" s="106"/>
      <c r="M23" s="106"/>
      <c r="N23" s="108">
        <f ca="1">MAX(G4:G6890)</f>
        <v>6.7623846654377109E-2</v>
      </c>
    </row>
    <row r="24" spans="2:14">
      <c r="B24" s="58">
        <v>36619</v>
      </c>
      <c r="C24" s="43">
        <v>152.884277</v>
      </c>
      <c r="D24">
        <f t="shared" si="0"/>
        <v>0.12670389667394344</v>
      </c>
      <c r="E24">
        <v>8.0003538028779603E-2</v>
      </c>
      <c r="F24">
        <v>21</v>
      </c>
      <c r="G24">
        <f t="shared" ca="1" si="1"/>
        <v>-7.3119981967097016E-3</v>
      </c>
      <c r="J24" s="106" t="s">
        <v>356</v>
      </c>
      <c r="K24" s="106"/>
      <c r="L24" s="106"/>
      <c r="M24" s="106"/>
      <c r="N24" s="106">
        <v>2614.9499999999998</v>
      </c>
    </row>
    <row r="25" spans="2:14">
      <c r="B25" s="58">
        <v>36266</v>
      </c>
      <c r="C25" s="43">
        <v>135.69162</v>
      </c>
      <c r="D25">
        <f t="shared" si="0"/>
        <v>0.16461816390753134</v>
      </c>
      <c r="E25">
        <v>8.0002758355718184E-2</v>
      </c>
      <c r="F25">
        <v>22</v>
      </c>
      <c r="G25">
        <f t="shared" ca="1" si="1"/>
        <v>1.9419296762837671E-2</v>
      </c>
    </row>
    <row r="26" spans="2:14">
      <c r="B26" s="58">
        <v>36201</v>
      </c>
      <c r="C26" s="43">
        <v>116.511681</v>
      </c>
      <c r="D26">
        <f t="shared" si="0"/>
        <v>-0.31095554526856517</v>
      </c>
      <c r="E26">
        <v>8.0000371519958535E-2</v>
      </c>
      <c r="F26">
        <v>23</v>
      </c>
      <c r="G26">
        <f t="shared" ca="1" si="1"/>
        <v>3.5491711184259126E-3</v>
      </c>
      <c r="J26" s="94" t="s">
        <v>357</v>
      </c>
      <c r="K26" s="94" t="s">
        <v>358</v>
      </c>
      <c r="L26" s="94" t="s">
        <v>359</v>
      </c>
      <c r="M26" s="94" t="s">
        <v>360</v>
      </c>
      <c r="N26" s="94" t="s">
        <v>361</v>
      </c>
    </row>
    <row r="27" spans="2:14">
      <c r="B27" s="58">
        <v>36600</v>
      </c>
      <c r="C27" s="43">
        <v>169.09167500000001</v>
      </c>
      <c r="D27">
        <f t="shared" si="0"/>
        <v>0.15455307207831637</v>
      </c>
      <c r="E27">
        <v>7.9999825760817322E-2</v>
      </c>
      <c r="F27">
        <v>24</v>
      </c>
      <c r="G27">
        <f t="shared" ca="1" si="1"/>
        <v>6.1779135929222609E-3</v>
      </c>
      <c r="J27" s="109">
        <v>0.05</v>
      </c>
      <c r="K27" s="109">
        <f>100%-J27</f>
        <v>0.95</v>
      </c>
      <c r="L27" s="110">
        <f ca="1">_xlfn.PERCENTILE.INC($G4:$G6890,J27)</f>
        <v>-2.9391069161680987E-2</v>
      </c>
      <c r="M27" s="111">
        <f ca="1">$N$24*(1-L27)</f>
        <v>2691.8061763043374</v>
      </c>
      <c r="N27" s="111">
        <f ca="1">$N$24-M27</f>
        <v>-76.856176304337623</v>
      </c>
    </row>
    <row r="28" spans="2:14">
      <c r="B28" s="58">
        <v>36574</v>
      </c>
      <c r="C28" s="43">
        <v>146.45639</v>
      </c>
      <c r="D28">
        <f t="shared" si="0"/>
        <v>2.9749453940202116E-2</v>
      </c>
      <c r="E28">
        <v>7.9907739421911803E-2</v>
      </c>
      <c r="F28">
        <v>25</v>
      </c>
      <c r="G28">
        <f t="shared" ca="1" si="1"/>
        <v>-4.3657198750894697E-4</v>
      </c>
      <c r="J28" s="112">
        <v>0.01</v>
      </c>
      <c r="K28" s="109">
        <f t="shared" ref="K28:K30" si="4">100%-J28</f>
        <v>0.99</v>
      </c>
      <c r="L28" s="110">
        <f t="shared" ref="L28:L30" ca="1" si="5">_xlfn.PERCENTILE.INC($G5:$G6891,J28)</f>
        <v>-4.1620018824782008E-2</v>
      </c>
      <c r="M28" s="111">
        <f t="shared" ref="M28:M30" ca="1" si="6">$N$24*(1-L28)</f>
        <v>2723.7842682258633</v>
      </c>
      <c r="N28" s="111">
        <f t="shared" ref="N28:N30" ca="1" si="7">$N$24-M28</f>
        <v>-108.83426822586353</v>
      </c>
    </row>
    <row r="29" spans="2:14">
      <c r="B29" s="58">
        <v>36460</v>
      </c>
      <c r="C29" s="43">
        <v>142.225266</v>
      </c>
      <c r="D29">
        <f t="shared" si="0"/>
        <v>0.665354946690358</v>
      </c>
      <c r="E29">
        <v>7.989449619445449E-2</v>
      </c>
      <c r="F29">
        <v>26</v>
      </c>
      <c r="G29">
        <f t="shared" ca="1" si="1"/>
        <v>-2.7874635714614206E-2</v>
      </c>
      <c r="J29" s="112">
        <v>5.0000000000000001E-3</v>
      </c>
      <c r="K29" s="109">
        <f t="shared" si="4"/>
        <v>0.995</v>
      </c>
      <c r="L29" s="110">
        <f t="shared" ca="1" si="5"/>
        <v>-4.657790454063309E-2</v>
      </c>
      <c r="M29" s="111">
        <f t="shared" ca="1" si="6"/>
        <v>2736.7488914785285</v>
      </c>
      <c r="N29" s="111">
        <f t="shared" ca="1" si="7"/>
        <v>-121.79889147852873</v>
      </c>
    </row>
    <row r="30" spans="2:14">
      <c r="B30" s="58">
        <v>38125</v>
      </c>
      <c r="C30" s="43">
        <v>85.402373999999995</v>
      </c>
      <c r="D30">
        <f t="shared" si="0"/>
        <v>-7.701375518208875E-2</v>
      </c>
      <c r="E30">
        <v>7.8203471564644605E-2</v>
      </c>
      <c r="F30">
        <v>27</v>
      </c>
      <c r="G30">
        <f t="shared" ca="1" si="1"/>
        <v>-3.2086824214539574E-2</v>
      </c>
      <c r="J30" s="113">
        <v>0.1</v>
      </c>
      <c r="K30" s="109">
        <f t="shared" si="4"/>
        <v>0.9</v>
      </c>
      <c r="L30" s="110">
        <f t="shared" ca="1" si="5"/>
        <v>-2.230098075479468E-2</v>
      </c>
      <c r="M30" s="111">
        <f t="shared" ca="1" si="6"/>
        <v>2673.2659496247502</v>
      </c>
      <c r="N30" s="111">
        <f t="shared" ca="1" si="7"/>
        <v>-58.315949624750374</v>
      </c>
    </row>
    <row r="31" spans="2:14">
      <c r="B31" s="58">
        <v>35977</v>
      </c>
      <c r="C31" s="43">
        <v>92.528328000000002</v>
      </c>
      <c r="D31">
        <f t="shared" si="0"/>
        <v>-0.45530161229986382</v>
      </c>
      <c r="E31">
        <v>7.5950788542685735E-2</v>
      </c>
      <c r="F31">
        <v>28</v>
      </c>
      <c r="G31">
        <f t="shared" ca="1" si="1"/>
        <v>-2.2736353103842331E-2</v>
      </c>
    </row>
    <row r="32" spans="2:14">
      <c r="B32" s="58">
        <v>38870</v>
      </c>
      <c r="C32" s="43">
        <v>169.870758</v>
      </c>
      <c r="D32">
        <f t="shared" si="0"/>
        <v>1.9361171547518345</v>
      </c>
      <c r="E32">
        <v>7.5555795425173142E-2</v>
      </c>
      <c r="F32">
        <v>29</v>
      </c>
      <c r="G32">
        <f t="shared" ca="1" si="1"/>
        <v>3.3420870584689955E-2</v>
      </c>
    </row>
    <row r="33" spans="2:7">
      <c r="B33" s="58">
        <v>35492</v>
      </c>
      <c r="C33" s="43">
        <v>57.855578999999999</v>
      </c>
      <c r="D33">
        <f t="shared" si="0"/>
        <v>-0.61175841440542444</v>
      </c>
      <c r="E33">
        <v>7.5211214956814182E-2</v>
      </c>
      <c r="F33">
        <v>30</v>
      </c>
      <c r="G33">
        <f t="shared" ca="1" si="1"/>
        <v>-1.6063052692455573E-2</v>
      </c>
    </row>
    <row r="34" spans="2:7">
      <c r="B34" s="58">
        <v>39472</v>
      </c>
      <c r="C34" s="43">
        <v>149.019531</v>
      </c>
      <c r="D34">
        <f t="shared" si="0"/>
        <v>0.76169263327263859</v>
      </c>
      <c r="E34">
        <v>7.5207835687984823E-2</v>
      </c>
      <c r="F34">
        <v>31</v>
      </c>
      <c r="G34">
        <f t="shared" ca="1" si="1"/>
        <v>-1.9362701964351682E-3</v>
      </c>
    </row>
    <row r="35" spans="2:7">
      <c r="B35" s="58">
        <v>35839</v>
      </c>
      <c r="C35" s="43">
        <v>84.588836999999998</v>
      </c>
      <c r="D35">
        <f t="shared" si="0"/>
        <v>-0.78559183478276029</v>
      </c>
      <c r="E35">
        <v>7.5089275959676793E-2</v>
      </c>
      <c r="F35">
        <v>32</v>
      </c>
      <c r="G35">
        <f t="shared" ca="1" si="1"/>
        <v>2.1050810409942279E-3</v>
      </c>
    </row>
    <row r="36" spans="2:7">
      <c r="B36" s="58">
        <v>41114</v>
      </c>
      <c r="C36" s="43">
        <v>394.52246100000002</v>
      </c>
      <c r="D36">
        <f t="shared" si="0"/>
        <v>1.628348480219536</v>
      </c>
      <c r="E36">
        <v>7.506495584129852E-2</v>
      </c>
      <c r="F36">
        <v>33</v>
      </c>
      <c r="G36">
        <f t="shared" ca="1" si="1"/>
        <v>-2.3189769010234087E-2</v>
      </c>
    </row>
    <row r="37" spans="2:7">
      <c r="B37" s="58">
        <v>36742</v>
      </c>
      <c r="C37" s="43">
        <v>150.10279800000001</v>
      </c>
      <c r="D37">
        <f t="shared" si="0"/>
        <v>-6.5177965311387531E-2</v>
      </c>
      <c r="E37">
        <v>7.3887260337299365E-2</v>
      </c>
      <c r="F37">
        <v>34</v>
      </c>
      <c r="G37">
        <f t="shared" ca="1" si="1"/>
        <v>-7.516731786411328E-3</v>
      </c>
    </row>
    <row r="38" spans="2:7">
      <c r="B38" s="58">
        <v>36623</v>
      </c>
      <c r="C38" s="43">
        <v>160.56831399999999</v>
      </c>
      <c r="D38">
        <f t="shared" si="0"/>
        <v>-0.10742923239481021</v>
      </c>
      <c r="E38">
        <v>7.370974067775167E-2</v>
      </c>
      <c r="F38">
        <v>35</v>
      </c>
      <c r="G38">
        <f t="shared" ca="1" si="1"/>
        <v>-4.4458066844488874E-3</v>
      </c>
    </row>
    <row r="39" spans="2:7">
      <c r="B39" s="58">
        <v>36580</v>
      </c>
      <c r="C39" s="43">
        <v>179.89421100000001</v>
      </c>
      <c r="D39">
        <f t="shared" si="0"/>
        <v>0.15180290390573067</v>
      </c>
      <c r="E39">
        <v>7.331574291808525E-2</v>
      </c>
      <c r="F39">
        <v>36</v>
      </c>
      <c r="G39">
        <f t="shared" ca="1" si="1"/>
        <v>-6.9819155812957199E-4</v>
      </c>
    </row>
    <row r="40" spans="2:7">
      <c r="B40" s="58">
        <v>38762</v>
      </c>
      <c r="C40" s="43">
        <v>156.18489099999999</v>
      </c>
      <c r="D40">
        <f t="shared" si="0"/>
        <v>-0.92425119947425449</v>
      </c>
      <c r="E40">
        <v>7.1360367266582403E-2</v>
      </c>
      <c r="F40">
        <v>37</v>
      </c>
      <c r="G40">
        <f t="shared" ca="1" si="1"/>
        <v>9.5261466539964274E-3</v>
      </c>
    </row>
    <row r="41" spans="2:7">
      <c r="B41" s="58">
        <v>43864</v>
      </c>
      <c r="C41" s="43">
        <v>2061.8793949999999</v>
      </c>
      <c r="D41">
        <f t="shared" si="0"/>
        <v>5.7448610197668373</v>
      </c>
      <c r="E41">
        <v>7.1131786782316658E-2</v>
      </c>
      <c r="F41">
        <v>38</v>
      </c>
      <c r="G41">
        <f t="shared" ca="1" si="1"/>
        <v>-3.218019982953705E-2</v>
      </c>
    </row>
    <row r="42" spans="2:7">
      <c r="B42" s="58">
        <v>40847</v>
      </c>
      <c r="C42" s="43">
        <v>305.69635</v>
      </c>
      <c r="D42">
        <f t="shared" si="0"/>
        <v>0.68150397579503053</v>
      </c>
      <c r="E42">
        <v>7.0502613631646144E-2</v>
      </c>
      <c r="F42">
        <v>39</v>
      </c>
      <c r="G42">
        <f t="shared" ca="1" si="1"/>
        <v>2.1345307321484288E-2</v>
      </c>
    </row>
    <row r="43" spans="2:7">
      <c r="B43" s="58">
        <v>39755</v>
      </c>
      <c r="C43" s="43">
        <v>181.799362</v>
      </c>
      <c r="D43">
        <f t="shared" si="0"/>
        <v>-4.1203516369437358E-2</v>
      </c>
      <c r="E43">
        <v>7.0349711737267062E-2</v>
      </c>
      <c r="F43">
        <v>40</v>
      </c>
      <c r="G43">
        <f t="shared" ca="1" si="1"/>
        <v>1.4165905188829223E-2</v>
      </c>
    </row>
    <row r="44" spans="2:7">
      <c r="B44" s="58">
        <v>39737</v>
      </c>
      <c r="C44" s="43">
        <v>189.61204499999999</v>
      </c>
      <c r="D44">
        <f t="shared" si="0"/>
        <v>-0.54656179833416096</v>
      </c>
      <c r="E44">
        <v>7.0023396358598569E-2</v>
      </c>
      <c r="F44">
        <v>41</v>
      </c>
      <c r="G44">
        <f t="shared" ca="1" si="1"/>
        <v>-1.8371781593253447E-2</v>
      </c>
    </row>
    <row r="45" spans="2:7">
      <c r="B45" s="58">
        <v>41393</v>
      </c>
      <c r="C45" s="43">
        <v>418.16513099999997</v>
      </c>
      <c r="D45">
        <f t="shared" si="0"/>
        <v>1.4619609359488648</v>
      </c>
      <c r="E45">
        <v>6.9455086890113579E-2</v>
      </c>
      <c r="F45">
        <v>42</v>
      </c>
      <c r="G45">
        <f t="shared" ca="1" si="1"/>
        <v>-1.2130038775695492E-3</v>
      </c>
    </row>
    <row r="46" spans="2:7">
      <c r="B46" s="58">
        <v>39752</v>
      </c>
      <c r="C46" s="43">
        <v>169.85043300000001</v>
      </c>
      <c r="D46">
        <f t="shared" si="0"/>
        <v>0.12205460179249107</v>
      </c>
      <c r="E46">
        <v>6.9190324155018232E-2</v>
      </c>
      <c r="F46">
        <v>43</v>
      </c>
      <c r="G46">
        <f t="shared" ca="1" si="1"/>
        <v>-8.1950679240481404E-3</v>
      </c>
    </row>
    <row r="47" spans="2:7">
      <c r="B47" s="58">
        <v>38884</v>
      </c>
      <c r="C47" s="43">
        <v>151.374481</v>
      </c>
      <c r="D47">
        <f t="shared" si="0"/>
        <v>-0.17517321326553129</v>
      </c>
      <c r="E47">
        <v>6.8367368428987066E-2</v>
      </c>
      <c r="F47">
        <v>44</v>
      </c>
      <c r="G47">
        <f t="shared" ca="1" si="1"/>
        <v>3.2763994046788342E-2</v>
      </c>
    </row>
    <row r="48" spans="2:7">
      <c r="B48" s="58">
        <v>39951</v>
      </c>
      <c r="C48" s="43">
        <v>183.522751</v>
      </c>
      <c r="D48">
        <f t="shared" si="0"/>
        <v>0.21626344247695972</v>
      </c>
      <c r="E48">
        <v>6.8212463109912358E-2</v>
      </c>
      <c r="F48">
        <v>45</v>
      </c>
      <c r="G48">
        <f t="shared" ca="1" si="1"/>
        <v>4.1331861641134476E-2</v>
      </c>
    </row>
    <row r="49" spans="2:7">
      <c r="B49" s="58">
        <v>39293</v>
      </c>
      <c r="C49" s="43">
        <v>150.890625</v>
      </c>
      <c r="D49">
        <f t="shared" si="0"/>
        <v>2.0731057286356967E-2</v>
      </c>
      <c r="E49">
        <v>6.661558233732065E-2</v>
      </c>
      <c r="F49">
        <v>46</v>
      </c>
      <c r="G49">
        <f t="shared" ca="1" si="1"/>
        <v>-1.0161170210453983E-2</v>
      </c>
    </row>
    <row r="50" spans="2:7">
      <c r="B50" s="58">
        <v>36598</v>
      </c>
      <c r="C50" s="43">
        <v>147.82603499999999</v>
      </c>
      <c r="D50">
        <f t="shared" si="0"/>
        <v>-4.8876879281789486E-2</v>
      </c>
      <c r="E50">
        <v>6.6237537162526755E-2</v>
      </c>
      <c r="F50">
        <v>47</v>
      </c>
      <c r="G50">
        <f t="shared" ca="1" si="1"/>
        <v>-1.0229953206871584E-2</v>
      </c>
    </row>
    <row r="51" spans="2:7">
      <c r="B51" s="58">
        <v>39478</v>
      </c>
      <c r="C51" s="43">
        <v>155.422607</v>
      </c>
      <c r="D51">
        <f t="shared" si="0"/>
        <v>0.6556174748803516</v>
      </c>
      <c r="E51">
        <v>6.5866693022799572E-2</v>
      </c>
      <c r="F51">
        <v>48</v>
      </c>
      <c r="G51">
        <f t="shared" ca="1" si="1"/>
        <v>-8.375243933607588E-3</v>
      </c>
    </row>
    <row r="52" spans="2:7">
      <c r="B52" s="58">
        <v>35963</v>
      </c>
      <c r="C52" s="43">
        <v>93.875916000000004</v>
      </c>
      <c r="D52">
        <f t="shared" si="0"/>
        <v>-0.39165060510328065</v>
      </c>
      <c r="E52">
        <v>6.5683201556955145E-2</v>
      </c>
      <c r="F52">
        <v>49</v>
      </c>
      <c r="G52">
        <f t="shared" ca="1" si="1"/>
        <v>-6.4421881783538471E-4</v>
      </c>
    </row>
    <row r="53" spans="2:7">
      <c r="B53" s="58">
        <v>36537</v>
      </c>
      <c r="C53" s="43">
        <v>154.3125</v>
      </c>
      <c r="D53">
        <f t="shared" si="0"/>
        <v>0.18487053186042282</v>
      </c>
      <c r="E53">
        <v>6.517041328819119E-2</v>
      </c>
      <c r="F53">
        <v>50</v>
      </c>
      <c r="G53">
        <f t="shared" ca="1" si="1"/>
        <v>4.5960511158576944E-3</v>
      </c>
    </row>
    <row r="54" spans="2:7">
      <c r="B54" s="58">
        <v>36937</v>
      </c>
      <c r="C54" s="43">
        <v>130.235748</v>
      </c>
      <c r="D54">
        <f t="shared" si="0"/>
        <v>-0.2953559524928665</v>
      </c>
      <c r="E54">
        <v>6.2891717439684525E-2</v>
      </c>
      <c r="F54">
        <v>51</v>
      </c>
      <c r="G54">
        <f t="shared" ca="1" si="1"/>
        <v>-1.8690041491964373E-2</v>
      </c>
    </row>
    <row r="55" spans="2:7">
      <c r="B55" s="58">
        <v>39911</v>
      </c>
      <c r="C55" s="43">
        <v>184.82487499999999</v>
      </c>
      <c r="D55">
        <f t="shared" si="0"/>
        <v>-0.20711816056745616</v>
      </c>
      <c r="E55">
        <v>6.1125978718216373E-2</v>
      </c>
      <c r="F55">
        <v>52</v>
      </c>
      <c r="G55">
        <f t="shared" ca="1" si="1"/>
        <v>1.0802853740124978E-2</v>
      </c>
    </row>
    <row r="56" spans="2:7">
      <c r="B56" s="58">
        <v>40021</v>
      </c>
      <c r="C56" s="43">
        <v>233.10519400000001</v>
      </c>
      <c r="D56">
        <f t="shared" si="0"/>
        <v>-0.90097061209295548</v>
      </c>
      <c r="E56">
        <v>6.014524293821652E-2</v>
      </c>
      <c r="F56">
        <v>53</v>
      </c>
      <c r="G56">
        <f t="shared" ca="1" si="1"/>
        <v>-2.5763053075634167E-3</v>
      </c>
    </row>
    <row r="57" spans="2:7">
      <c r="B57" s="58">
        <v>43936</v>
      </c>
      <c r="C57" s="43">
        <v>2353.8991700000001</v>
      </c>
      <c r="D57">
        <f t="shared" si="0"/>
        <v>14.790248236018217</v>
      </c>
      <c r="E57">
        <v>6.0133533014899897E-2</v>
      </c>
      <c r="F57">
        <v>54</v>
      </c>
      <c r="G57">
        <f t="shared" ca="1" si="1"/>
        <v>8.6490228918432461E-3</v>
      </c>
    </row>
    <row r="58" spans="2:7">
      <c r="B58" s="58">
        <v>36621</v>
      </c>
      <c r="C58" s="43">
        <v>149.072968</v>
      </c>
      <c r="D58">
        <f t="shared" si="0"/>
        <v>-4.7860993359679645E-2</v>
      </c>
      <c r="E58">
        <v>5.949169419327454E-2</v>
      </c>
      <c r="F58">
        <v>55</v>
      </c>
      <c r="G58">
        <f t="shared" ca="1" si="1"/>
        <v>4.6405354068610625E-3</v>
      </c>
    </row>
    <row r="59" spans="2:7">
      <c r="B59" s="58">
        <v>36599</v>
      </c>
      <c r="C59" s="43">
        <v>156.56639100000001</v>
      </c>
      <c r="D59">
        <f t="shared" si="0"/>
        <v>-0.79285957353736614</v>
      </c>
      <c r="E59">
        <v>5.9125958428094351E-2</v>
      </c>
      <c r="F59">
        <v>56</v>
      </c>
      <c r="G59">
        <f t="shared" ca="1" si="1"/>
        <v>7.5113220154513225E-3</v>
      </c>
    </row>
    <row r="60" spans="2:7">
      <c r="B60" s="58">
        <v>42013</v>
      </c>
      <c r="C60" s="43">
        <v>755.84661900000003</v>
      </c>
      <c r="D60">
        <f t="shared" si="0"/>
        <v>0.36198884979419937</v>
      </c>
      <c r="E60">
        <v>5.8197395870191043E-2</v>
      </c>
      <c r="F60">
        <v>57</v>
      </c>
      <c r="G60">
        <f t="shared" ca="1" si="1"/>
        <v>-1.3134793548288826E-2</v>
      </c>
    </row>
    <row r="61" spans="2:7">
      <c r="B61" s="58">
        <v>41527</v>
      </c>
      <c r="C61" s="43">
        <v>554.95800799999995</v>
      </c>
      <c r="D61">
        <f t="shared" si="0"/>
        <v>3.9539505983053185</v>
      </c>
      <c r="E61">
        <v>5.8128183743451585E-2</v>
      </c>
      <c r="F61">
        <v>58</v>
      </c>
      <c r="G61">
        <f t="shared" ca="1" si="1"/>
        <v>-6.812663893358036E-3</v>
      </c>
    </row>
    <row r="62" spans="2:7">
      <c r="B62" s="58">
        <v>36189</v>
      </c>
      <c r="C62" s="43">
        <v>112.023323</v>
      </c>
      <c r="D62">
        <f t="shared" si="0"/>
        <v>-0.29269310703282181</v>
      </c>
      <c r="E62">
        <v>5.7625072610435243E-2</v>
      </c>
      <c r="F62">
        <v>59</v>
      </c>
      <c r="G62">
        <f t="shared" ca="1" si="1"/>
        <v>3.4431612931428386E-2</v>
      </c>
    </row>
    <row r="63" spans="2:7">
      <c r="B63" s="58">
        <v>37316</v>
      </c>
      <c r="C63" s="43">
        <v>158.38008099999999</v>
      </c>
      <c r="D63">
        <f t="shared" si="0"/>
        <v>-3.8437409741614949E-2</v>
      </c>
      <c r="E63">
        <v>5.7142825676316102E-2</v>
      </c>
      <c r="F63">
        <v>60</v>
      </c>
      <c r="G63">
        <f t="shared" ca="1" si="1"/>
        <v>-8.4925486858004311E-3</v>
      </c>
    </row>
    <row r="64" spans="2:7">
      <c r="B64" s="58">
        <v>36700</v>
      </c>
      <c r="C64" s="43">
        <v>164.711151</v>
      </c>
      <c r="D64">
        <f t="shared" si="0"/>
        <v>2.7773065293443828</v>
      </c>
      <c r="E64">
        <v>5.6972783593422512E-2</v>
      </c>
      <c r="F64">
        <v>61</v>
      </c>
      <c r="G64">
        <f t="shared" ca="1" si="1"/>
        <v>-3.2732252318129131E-2</v>
      </c>
    </row>
    <row r="65" spans="2:7">
      <c r="B65" s="58">
        <v>35171</v>
      </c>
      <c r="C65" s="43">
        <v>43.605449999999998</v>
      </c>
      <c r="D65">
        <f t="shared" si="0"/>
        <v>-0.72275964383390245</v>
      </c>
      <c r="E65">
        <v>5.6411219758738952E-2</v>
      </c>
      <c r="F65">
        <v>62</v>
      </c>
      <c r="G65">
        <f t="shared" ca="1" si="1"/>
        <v>2.4960309570598801E-2</v>
      </c>
    </row>
    <row r="66" spans="2:7">
      <c r="B66" s="58">
        <v>39486</v>
      </c>
      <c r="C66" s="43">
        <v>157.28391999999999</v>
      </c>
      <c r="D66">
        <f t="shared" si="0"/>
        <v>0.55170323302452029</v>
      </c>
      <c r="E66">
        <v>5.6250008898120457E-2</v>
      </c>
      <c r="F66">
        <v>63</v>
      </c>
      <c r="G66">
        <f t="shared" ca="1" si="1"/>
        <v>-7.0587249104138106E-2</v>
      </c>
    </row>
    <row r="67" spans="2:7">
      <c r="B67" s="58">
        <v>36166</v>
      </c>
      <c r="C67" s="43">
        <v>101.36211400000001</v>
      </c>
      <c r="D67">
        <f t="shared" si="0"/>
        <v>-0.82384794028819963</v>
      </c>
      <c r="E67">
        <v>5.5254969050473279E-2</v>
      </c>
      <c r="F67">
        <v>64</v>
      </c>
      <c r="G67">
        <f t="shared" ca="1" si="1"/>
        <v>-4.1276560993836683E-3</v>
      </c>
    </row>
    <row r="68" spans="2:7">
      <c r="B68" s="58">
        <v>41536</v>
      </c>
      <c r="C68" s="43">
        <v>575.42394999999999</v>
      </c>
      <c r="D68">
        <f t="shared" ref="D68:D131" si="8">(C68-C69)/C69</f>
        <v>2.8898440527459557</v>
      </c>
      <c r="E68">
        <v>5.5123047476041465E-2</v>
      </c>
      <c r="F68">
        <v>65</v>
      </c>
      <c r="G68">
        <f t="shared" ca="1" si="1"/>
        <v>-7.0019697524328515E-3</v>
      </c>
    </row>
    <row r="69" spans="2:7">
      <c r="B69" s="58">
        <v>39286</v>
      </c>
      <c r="C69" s="43">
        <v>147.92982499999999</v>
      </c>
      <c r="D69">
        <f t="shared" si="8"/>
        <v>0.13865440232384607</v>
      </c>
      <c r="E69">
        <v>5.5112477847818378E-2</v>
      </c>
      <c r="F69">
        <v>66</v>
      </c>
      <c r="G69">
        <f t="shared" ref="G69:G132" ca="1" si="9">_xlfn.NORM.INV(RAND(),$N$5,$N$6)</f>
        <v>8.5961915472910089E-3</v>
      </c>
    </row>
    <row r="70" spans="2:7">
      <c r="B70" s="58">
        <v>38681</v>
      </c>
      <c r="C70" s="43">
        <v>129.91635099999999</v>
      </c>
      <c r="D70">
        <f t="shared" si="8"/>
        <v>-0.14085563566753626</v>
      </c>
      <c r="E70">
        <v>5.5100320508718055E-2</v>
      </c>
      <c r="F70">
        <v>67</v>
      </c>
      <c r="G70">
        <f t="shared" ca="1" si="9"/>
        <v>8.0146492895487081E-4</v>
      </c>
    </row>
    <row r="71" spans="2:7">
      <c r="B71" s="58">
        <v>39492</v>
      </c>
      <c r="C71" s="43">
        <v>151.21597299999999</v>
      </c>
      <c r="D71">
        <f t="shared" si="8"/>
        <v>-0.31008428998877596</v>
      </c>
      <c r="E71">
        <v>5.5065172627059747E-2</v>
      </c>
      <c r="F71">
        <v>68</v>
      </c>
      <c r="G71">
        <f t="shared" ca="1" si="9"/>
        <v>2.49438266564103E-2</v>
      </c>
    </row>
    <row r="72" spans="2:7">
      <c r="B72" s="58">
        <v>40092</v>
      </c>
      <c r="C72" s="43">
        <v>219.18035900000001</v>
      </c>
      <c r="D72">
        <f t="shared" si="8"/>
        <v>0.51396029634228801</v>
      </c>
      <c r="E72">
        <v>5.5045815739577827E-2</v>
      </c>
      <c r="F72">
        <v>69</v>
      </c>
      <c r="G72">
        <f t="shared" ca="1" si="9"/>
        <v>4.992373492516927E-3</v>
      </c>
    </row>
    <row r="73" spans="2:7">
      <c r="B73" s="58">
        <v>38758</v>
      </c>
      <c r="C73" s="43">
        <v>144.77285800000001</v>
      </c>
      <c r="D73">
        <f t="shared" si="8"/>
        <v>-0.82300731028584106</v>
      </c>
      <c r="E73">
        <v>5.5020249401076388E-2</v>
      </c>
      <c r="F73">
        <v>70</v>
      </c>
      <c r="G73">
        <f t="shared" ca="1" si="9"/>
        <v>-8.7844727465867314E-3</v>
      </c>
    </row>
    <row r="74" spans="2:7">
      <c r="B74" s="58">
        <v>42065</v>
      </c>
      <c r="C74" s="43">
        <v>817.95953399999996</v>
      </c>
      <c r="D74">
        <f t="shared" si="8"/>
        <v>4.8165796636099873</v>
      </c>
      <c r="E74">
        <v>5.4669492720743548E-2</v>
      </c>
      <c r="F74">
        <v>71</v>
      </c>
      <c r="G74">
        <f t="shared" ca="1" si="9"/>
        <v>2.2940990246200346E-2</v>
      </c>
    </row>
    <row r="75" spans="2:7">
      <c r="B75" s="58">
        <v>36532</v>
      </c>
      <c r="C75" s="43">
        <v>140.625519</v>
      </c>
      <c r="D75">
        <f t="shared" si="8"/>
        <v>0.23948159090834778</v>
      </c>
      <c r="E75">
        <v>5.4518736147330563E-2</v>
      </c>
      <c r="F75">
        <v>72</v>
      </c>
      <c r="G75">
        <f t="shared" ca="1" si="9"/>
        <v>1.4326119121995766E-2</v>
      </c>
    </row>
    <row r="76" spans="2:7">
      <c r="B76" s="58">
        <v>38384</v>
      </c>
      <c r="C76" s="43">
        <v>113.45510899999999</v>
      </c>
      <c r="D76">
        <f t="shared" si="8"/>
        <v>-0.95534542478149598</v>
      </c>
      <c r="E76">
        <v>5.3817009689013977E-2</v>
      </c>
      <c r="F76">
        <v>73</v>
      </c>
      <c r="G76">
        <f t="shared" ca="1" si="9"/>
        <v>1.546748977753762E-2</v>
      </c>
    </row>
    <row r="77" spans="2:7">
      <c r="B77" s="58">
        <v>44428</v>
      </c>
      <c r="C77" s="43">
        <v>2540.727539</v>
      </c>
      <c r="D77">
        <f t="shared" si="8"/>
        <v>25.653368056154019</v>
      </c>
      <c r="E77">
        <v>5.3639340648994852E-2</v>
      </c>
      <c r="F77">
        <v>74</v>
      </c>
      <c r="G77">
        <f t="shared" ca="1" si="9"/>
        <v>-3.5163424141755939E-2</v>
      </c>
    </row>
    <row r="78" spans="2:7">
      <c r="B78" s="58">
        <v>36074</v>
      </c>
      <c r="C78" s="43">
        <v>95.324821</v>
      </c>
      <c r="D78">
        <f t="shared" si="8"/>
        <v>-0.35955373741558527</v>
      </c>
      <c r="E78">
        <v>5.3358053213417245E-2</v>
      </c>
      <c r="F78">
        <v>75</v>
      </c>
      <c r="G78">
        <f t="shared" ca="1" si="9"/>
        <v>3.269248982691194E-2</v>
      </c>
    </row>
    <row r="79" spans="2:7">
      <c r="B79" s="58">
        <v>36651</v>
      </c>
      <c r="C79" s="43">
        <v>148.84124800000001</v>
      </c>
      <c r="D79">
        <f t="shared" si="8"/>
        <v>-8.3515563442690649E-2</v>
      </c>
      <c r="E79">
        <v>5.2511757162767334E-2</v>
      </c>
      <c r="F79">
        <v>76</v>
      </c>
      <c r="G79">
        <f t="shared" ca="1" si="9"/>
        <v>2.5486069995462164E-2</v>
      </c>
    </row>
    <row r="80" spans="2:7">
      <c r="B80" s="58">
        <v>36538</v>
      </c>
      <c r="C80" s="43">
        <v>162.40455600000001</v>
      </c>
      <c r="D80">
        <f t="shared" si="8"/>
        <v>-0.92533146492642904</v>
      </c>
      <c r="E80">
        <v>5.2439407047387698E-2</v>
      </c>
      <c r="F80">
        <v>77</v>
      </c>
      <c r="G80">
        <f t="shared" ca="1" si="9"/>
        <v>2.6045369200848646E-2</v>
      </c>
    </row>
    <row r="81" spans="2:7">
      <c r="B81" s="58">
        <v>43921</v>
      </c>
      <c r="C81" s="43">
        <v>2175.0065920000002</v>
      </c>
      <c r="D81">
        <f t="shared" si="8"/>
        <v>6.0281550599496241E-2</v>
      </c>
      <c r="E81">
        <v>5.2258170588425315E-2</v>
      </c>
      <c r="F81">
        <v>78</v>
      </c>
      <c r="G81">
        <f t="shared" ca="1" si="9"/>
        <v>-5.0023560113631113E-3</v>
      </c>
    </row>
    <row r="82" spans="2:7">
      <c r="B82" s="58">
        <v>44630</v>
      </c>
      <c r="C82" s="43">
        <v>2051.3481449999999</v>
      </c>
      <c r="D82">
        <f t="shared" si="8"/>
        <v>1.4911112296019811</v>
      </c>
      <c r="E82">
        <v>5.2079574390979474E-2</v>
      </c>
      <c r="F82">
        <v>79</v>
      </c>
      <c r="G82">
        <f t="shared" ca="1" si="9"/>
        <v>3.3865161321339148E-2</v>
      </c>
    </row>
    <row r="83" spans="2:7">
      <c r="B83" s="58">
        <v>42025</v>
      </c>
      <c r="C83" s="43">
        <v>823.46710199999995</v>
      </c>
      <c r="D83">
        <f t="shared" si="8"/>
        <v>5.771209119103518</v>
      </c>
      <c r="E83">
        <v>5.1929183556739276E-2</v>
      </c>
      <c r="F83">
        <v>80</v>
      </c>
      <c r="G83">
        <f t="shared" ca="1" si="9"/>
        <v>-6.0565722634213937E-3</v>
      </c>
    </row>
    <row r="84" spans="2:7">
      <c r="B84" s="58">
        <v>37400</v>
      </c>
      <c r="C84" s="43">
        <v>121.613007</v>
      </c>
      <c r="D84">
        <f t="shared" si="8"/>
        <v>-0.94144698008632</v>
      </c>
      <c r="E84">
        <v>5.1660141248447825E-2</v>
      </c>
      <c r="F84">
        <v>81</v>
      </c>
      <c r="G84">
        <f t="shared" ca="1" si="9"/>
        <v>-6.2734231903814035E-3</v>
      </c>
    </row>
    <row r="85" spans="2:7">
      <c r="B85" s="58">
        <v>43916</v>
      </c>
      <c r="C85" s="43">
        <v>2076.9724120000001</v>
      </c>
      <c r="D85">
        <f t="shared" si="8"/>
        <v>11.652705468548183</v>
      </c>
      <c r="E85">
        <v>5.1121865983366273E-2</v>
      </c>
      <c r="F85">
        <v>82</v>
      </c>
      <c r="G85">
        <f t="shared" ca="1" si="9"/>
        <v>4.3236665382481738E-3</v>
      </c>
    </row>
    <row r="86" spans="2:7">
      <c r="B86" s="58">
        <v>38763</v>
      </c>
      <c r="C86" s="43">
        <v>164.152435</v>
      </c>
      <c r="D86">
        <f t="shared" si="8"/>
        <v>0.46766256249688798</v>
      </c>
      <c r="E86">
        <v>5.1013538819193488E-2</v>
      </c>
      <c r="F86">
        <v>83</v>
      </c>
      <c r="G86">
        <f t="shared" ca="1" si="9"/>
        <v>1.6892467067919657E-2</v>
      </c>
    </row>
    <row r="87" spans="2:7">
      <c r="B87" s="58">
        <v>38527</v>
      </c>
      <c r="C87" s="43">
        <v>111.846169</v>
      </c>
      <c r="D87">
        <f t="shared" si="8"/>
        <v>0.17410491720014606</v>
      </c>
      <c r="E87">
        <v>5.0531102754769193E-2</v>
      </c>
      <c r="F87">
        <v>84</v>
      </c>
      <c r="G87">
        <f t="shared" ca="1" si="9"/>
        <v>-6.373132355248892E-3</v>
      </c>
    </row>
    <row r="88" spans="2:7">
      <c r="B88" s="58">
        <v>35919</v>
      </c>
      <c r="C88" s="43">
        <v>95.260795999999999</v>
      </c>
      <c r="D88">
        <f t="shared" si="8"/>
        <v>-0.4902354059418309</v>
      </c>
      <c r="E88">
        <v>5.0494844992708586E-2</v>
      </c>
      <c r="F88">
        <v>85</v>
      </c>
      <c r="G88">
        <f t="shared" ca="1" si="9"/>
        <v>-2.7777989658703102E-2</v>
      </c>
    </row>
    <row r="89" spans="2:7">
      <c r="B89" s="58">
        <v>38803</v>
      </c>
      <c r="C89" s="43">
        <v>186.872131</v>
      </c>
      <c r="D89">
        <f t="shared" si="8"/>
        <v>0.42095916029578645</v>
      </c>
      <c r="E89">
        <v>5.0459550716597502E-2</v>
      </c>
      <c r="F89">
        <v>86</v>
      </c>
      <c r="G89">
        <f t="shared" ca="1" si="9"/>
        <v>9.8492763612466651E-3</v>
      </c>
    </row>
    <row r="90" spans="2:7">
      <c r="B90" s="58">
        <v>36978</v>
      </c>
      <c r="C90" s="43">
        <v>131.51126099999999</v>
      </c>
      <c r="D90">
        <f t="shared" si="8"/>
        <v>0.75278524047160567</v>
      </c>
      <c r="E90">
        <v>5.0226616302909602E-2</v>
      </c>
      <c r="F90">
        <v>87</v>
      </c>
      <c r="G90">
        <f t="shared" ca="1" si="9"/>
        <v>3.1686082422337128E-2</v>
      </c>
    </row>
    <row r="91" spans="2:7">
      <c r="B91" s="58">
        <v>35780</v>
      </c>
      <c r="C91" s="43">
        <v>75.029876999999999</v>
      </c>
      <c r="D91">
        <f t="shared" si="8"/>
        <v>-0.96492137719491733</v>
      </c>
      <c r="E91">
        <v>5.0183807661998529E-2</v>
      </c>
      <c r="F91">
        <v>88</v>
      </c>
      <c r="G91">
        <f t="shared" ca="1" si="9"/>
        <v>3.2458073294416563E-4</v>
      </c>
    </row>
    <row r="92" spans="2:7">
      <c r="B92" s="58">
        <v>43873</v>
      </c>
      <c r="C92" s="43">
        <v>2138.9060060000002</v>
      </c>
      <c r="D92">
        <f t="shared" si="8"/>
        <v>25.653609595661312</v>
      </c>
      <c r="E92">
        <v>5.0031395502013409E-2</v>
      </c>
      <c r="F92">
        <v>89</v>
      </c>
      <c r="G92">
        <f t="shared" ca="1" si="9"/>
        <v>-1.5346486166016462E-2</v>
      </c>
    </row>
    <row r="93" spans="2:7">
      <c r="B93" s="58">
        <v>35662</v>
      </c>
      <c r="C93" s="43">
        <v>80.248267999999996</v>
      </c>
      <c r="D93">
        <f t="shared" si="8"/>
        <v>0.40784992659022568</v>
      </c>
      <c r="E93">
        <v>5.0007390118051345E-2</v>
      </c>
      <c r="F93">
        <v>90</v>
      </c>
      <c r="G93">
        <f t="shared" ca="1" si="9"/>
        <v>-3.0693597825380919E-2</v>
      </c>
    </row>
    <row r="94" spans="2:7">
      <c r="B94" s="58">
        <v>35522</v>
      </c>
      <c r="C94" s="43">
        <v>57.000584000000003</v>
      </c>
      <c r="D94">
        <f t="shared" si="8"/>
        <v>-0.25719585446556897</v>
      </c>
      <c r="E94">
        <v>4.997948784772642E-2</v>
      </c>
      <c r="F94">
        <v>91</v>
      </c>
      <c r="G94">
        <f t="shared" ca="1" si="9"/>
        <v>-7.4323115550603306E-3</v>
      </c>
    </row>
    <row r="95" spans="2:7">
      <c r="B95" s="58">
        <v>35606</v>
      </c>
      <c r="C95" s="43">
        <v>76.737030000000004</v>
      </c>
      <c r="D95">
        <f t="shared" si="8"/>
        <v>-0.24051892360323282</v>
      </c>
      <c r="E95">
        <v>4.9543990773174819E-2</v>
      </c>
      <c r="F95">
        <v>92</v>
      </c>
      <c r="G95">
        <f t="shared" ca="1" si="9"/>
        <v>-1.0228374747310811E-2</v>
      </c>
    </row>
    <row r="96" spans="2:7">
      <c r="B96" s="58">
        <v>37825</v>
      </c>
      <c r="C96" s="43">
        <v>101.038765</v>
      </c>
      <c r="D96">
        <f t="shared" si="8"/>
        <v>-7.0329263882424567E-2</v>
      </c>
      <c r="E96">
        <v>4.9537595859120542E-2</v>
      </c>
      <c r="F96">
        <v>93</v>
      </c>
      <c r="G96">
        <f t="shared" ca="1" si="9"/>
        <v>1.3576674727330356E-2</v>
      </c>
    </row>
    <row r="97" spans="2:7">
      <c r="B97" s="58">
        <v>36858</v>
      </c>
      <c r="C97" s="43">
        <v>108.682312</v>
      </c>
      <c r="D97">
        <f t="shared" si="8"/>
        <v>0.3691568948237634</v>
      </c>
      <c r="E97">
        <v>4.9315484896541056E-2</v>
      </c>
      <c r="F97">
        <v>94</v>
      </c>
      <c r="G97">
        <f t="shared" ca="1" si="9"/>
        <v>-9.286633845550625E-3</v>
      </c>
    </row>
    <row r="98" spans="2:7">
      <c r="B98" s="58">
        <v>35783</v>
      </c>
      <c r="C98" s="43">
        <v>79.379005000000006</v>
      </c>
      <c r="D98">
        <f t="shared" si="8"/>
        <v>-0.95985258069247903</v>
      </c>
      <c r="E98">
        <v>4.9197816885140709E-2</v>
      </c>
      <c r="F98">
        <v>95</v>
      </c>
      <c r="G98">
        <f t="shared" ca="1" si="9"/>
        <v>1.199586325242481E-3</v>
      </c>
    </row>
    <row r="99" spans="2:7">
      <c r="B99" s="58">
        <v>43959</v>
      </c>
      <c r="C99" s="43">
        <v>1977.188232</v>
      </c>
      <c r="D99">
        <f t="shared" si="8"/>
        <v>35.744856725520549</v>
      </c>
      <c r="E99">
        <v>4.8894405030682805E-2</v>
      </c>
      <c r="F99">
        <v>96</v>
      </c>
      <c r="G99">
        <f t="shared" ca="1" si="9"/>
        <v>4.8480306419029062E-2</v>
      </c>
    </row>
    <row r="100" spans="2:7">
      <c r="B100" s="58">
        <v>35489</v>
      </c>
      <c r="C100" s="43">
        <v>53.808571000000001</v>
      </c>
      <c r="D100">
        <f t="shared" si="8"/>
        <v>-0.54446446684880156</v>
      </c>
      <c r="E100">
        <v>4.883101745255547E-2</v>
      </c>
      <c r="F100">
        <v>97</v>
      </c>
      <c r="G100">
        <f t="shared" ca="1" si="9"/>
        <v>1.8668453961492457E-2</v>
      </c>
    </row>
    <row r="101" spans="2:7">
      <c r="B101" s="58">
        <v>38575</v>
      </c>
      <c r="C101" s="43">
        <v>118.121567</v>
      </c>
      <c r="D101">
        <f t="shared" si="8"/>
        <v>-0.41452224114601915</v>
      </c>
      <c r="E101">
        <v>4.8810683818868314E-2</v>
      </c>
      <c r="F101">
        <v>98</v>
      </c>
      <c r="G101">
        <f t="shared" ca="1" si="9"/>
        <v>1.7093127860468446E-2</v>
      </c>
    </row>
    <row r="102" spans="2:7">
      <c r="B102" s="58">
        <v>39822</v>
      </c>
      <c r="C102" s="43">
        <v>201.752441</v>
      </c>
      <c r="D102">
        <f t="shared" si="8"/>
        <v>-7.8369148921459894E-2</v>
      </c>
      <c r="E102">
        <v>4.8775578553621836E-2</v>
      </c>
      <c r="F102">
        <v>99</v>
      </c>
      <c r="G102">
        <f t="shared" ca="1" si="9"/>
        <v>2.4234301118652218E-3</v>
      </c>
    </row>
    <row r="103" spans="2:7">
      <c r="B103" s="58">
        <v>40024</v>
      </c>
      <c r="C103" s="43">
        <v>218.90808100000001</v>
      </c>
      <c r="D103">
        <f t="shared" si="8"/>
        <v>1.8311485902777862</v>
      </c>
      <c r="E103">
        <v>4.8630346035958449E-2</v>
      </c>
      <c r="F103">
        <v>100</v>
      </c>
      <c r="G103">
        <f t="shared" ca="1" si="9"/>
        <v>-1.9670022295608283E-2</v>
      </c>
    </row>
    <row r="104" spans="2:7">
      <c r="B104" s="58">
        <v>35759</v>
      </c>
      <c r="C104" s="43">
        <v>77.321297000000001</v>
      </c>
      <c r="D104">
        <f t="shared" si="8"/>
        <v>-0.4513327271366529</v>
      </c>
      <c r="E104">
        <v>4.8259103612234538E-2</v>
      </c>
      <c r="F104">
        <v>101</v>
      </c>
      <c r="G104">
        <f t="shared" ca="1" si="9"/>
        <v>-8.3553199348481884E-3</v>
      </c>
    </row>
    <row r="105" spans="2:7">
      <c r="B105" s="58">
        <v>36565</v>
      </c>
      <c r="C105" s="43">
        <v>140.925659</v>
      </c>
      <c r="D105">
        <f t="shared" si="8"/>
        <v>0.10489327482578711</v>
      </c>
      <c r="E105">
        <v>4.8180510321281261E-2</v>
      </c>
      <c r="F105">
        <v>102</v>
      </c>
      <c r="G105">
        <f t="shared" ca="1" si="9"/>
        <v>9.302489468188329E-3</v>
      </c>
    </row>
    <row r="106" spans="2:7">
      <c r="B106" s="58">
        <v>37084</v>
      </c>
      <c r="C106" s="43">
        <v>127.546852</v>
      </c>
      <c r="D106">
        <f t="shared" si="8"/>
        <v>0.30897956177320407</v>
      </c>
      <c r="E106">
        <v>4.7491049191861874E-2</v>
      </c>
      <c r="F106">
        <v>103</v>
      </c>
      <c r="G106">
        <f t="shared" ca="1" si="9"/>
        <v>3.2952777827256396E-3</v>
      </c>
    </row>
    <row r="107" spans="2:7">
      <c r="B107" s="58">
        <v>35992</v>
      </c>
      <c r="C107" s="43">
        <v>97.439910999999995</v>
      </c>
      <c r="D107">
        <f t="shared" si="8"/>
        <v>-0.4899785482499342</v>
      </c>
      <c r="E107">
        <v>4.7015351822891974E-2</v>
      </c>
      <c r="F107">
        <v>104</v>
      </c>
      <c r="G107">
        <f t="shared" ca="1" si="9"/>
        <v>4.5046307861839139E-3</v>
      </c>
    </row>
    <row r="108" spans="2:7">
      <c r="B108" s="58">
        <v>39545</v>
      </c>
      <c r="C108" s="43">
        <v>191.050613</v>
      </c>
      <c r="D108">
        <f t="shared" si="8"/>
        <v>0.66087278206495426</v>
      </c>
      <c r="E108">
        <v>4.6929877163215755E-2</v>
      </c>
      <c r="F108">
        <v>105</v>
      </c>
      <c r="G108">
        <f t="shared" ca="1" si="9"/>
        <v>-5.0203682435465885E-2</v>
      </c>
    </row>
    <row r="109" spans="2:7">
      <c r="B109" s="58">
        <v>36866</v>
      </c>
      <c r="C109" s="43">
        <v>115.03025100000001</v>
      </c>
      <c r="D109">
        <f t="shared" si="8"/>
        <v>0.23544087975055816</v>
      </c>
      <c r="E109">
        <v>4.6748869078264234E-2</v>
      </c>
      <c r="F109">
        <v>106</v>
      </c>
      <c r="G109">
        <f t="shared" ca="1" si="9"/>
        <v>-2.1371597387520999E-3</v>
      </c>
    </row>
    <row r="110" spans="2:7">
      <c r="B110" s="58">
        <v>38499</v>
      </c>
      <c r="C110" s="43">
        <v>93.108665000000002</v>
      </c>
      <c r="D110">
        <f t="shared" si="8"/>
        <v>-0.89710903834991307</v>
      </c>
      <c r="E110">
        <v>4.6573256350627652E-2</v>
      </c>
      <c r="F110">
        <v>107</v>
      </c>
      <c r="G110">
        <f t="shared" ca="1" si="9"/>
        <v>-1.1135336130019529E-2</v>
      </c>
    </row>
    <row r="111" spans="2:7">
      <c r="B111" s="58">
        <v>42865</v>
      </c>
      <c r="C111" s="43">
        <v>904.92559800000004</v>
      </c>
      <c r="D111">
        <f t="shared" si="8"/>
        <v>3.7200761971605965</v>
      </c>
      <c r="E111">
        <v>4.6530928771892091E-2</v>
      </c>
      <c r="F111">
        <v>108</v>
      </c>
      <c r="G111">
        <f t="shared" ca="1" si="9"/>
        <v>-1.1185522369266909E-2</v>
      </c>
    </row>
    <row r="112" spans="2:7">
      <c r="B112" s="58">
        <v>39742</v>
      </c>
      <c r="C112" s="43">
        <v>191.71843000000001</v>
      </c>
      <c r="D112">
        <f t="shared" si="8"/>
        <v>0.66068756787689431</v>
      </c>
      <c r="E112">
        <v>4.5967528650917584E-2</v>
      </c>
      <c r="F112">
        <v>109</v>
      </c>
      <c r="G112">
        <f t="shared" ca="1" si="9"/>
        <v>-2.7440376853918889E-2</v>
      </c>
    </row>
    <row r="113" spans="2:7">
      <c r="B113" s="58">
        <v>37498</v>
      </c>
      <c r="C113" s="43">
        <v>115.445213</v>
      </c>
      <c r="D113">
        <f t="shared" si="8"/>
        <v>-0.3431204778093398</v>
      </c>
      <c r="E113">
        <v>4.5951359387707481E-2</v>
      </c>
      <c r="F113">
        <v>110</v>
      </c>
      <c r="G113">
        <f t="shared" ca="1" si="9"/>
        <v>-1.5497773120384145E-2</v>
      </c>
    </row>
    <row r="114" spans="2:7">
      <c r="B114" s="58">
        <v>39027</v>
      </c>
      <c r="C114" s="43">
        <v>175.74792500000001</v>
      </c>
      <c r="D114">
        <f t="shared" si="8"/>
        <v>1.2873734091439222</v>
      </c>
      <c r="E114">
        <v>4.5733553381674848E-2</v>
      </c>
      <c r="F114">
        <v>111</v>
      </c>
      <c r="G114">
        <f t="shared" ca="1" si="9"/>
        <v>-1.5709209732195924E-2</v>
      </c>
    </row>
    <row r="115" spans="2:7">
      <c r="B115" s="58">
        <v>35825</v>
      </c>
      <c r="C115" s="43">
        <v>76.833945999999997</v>
      </c>
      <c r="D115">
        <f t="shared" si="8"/>
        <v>-0.28050652061908282</v>
      </c>
      <c r="E115">
        <v>4.5651994566862773E-2</v>
      </c>
      <c r="F115">
        <v>112</v>
      </c>
      <c r="G115">
        <f t="shared" ca="1" si="9"/>
        <v>-1.5584810406150901E-3</v>
      </c>
    </row>
    <row r="116" spans="2:7">
      <c r="B116" s="58">
        <v>37781</v>
      </c>
      <c r="C116" s="43">
        <v>106.78894</v>
      </c>
      <c r="D116">
        <f t="shared" si="8"/>
        <v>-0.19057612973867757</v>
      </c>
      <c r="E116">
        <v>4.559425640630372E-2</v>
      </c>
      <c r="F116">
        <v>113</v>
      </c>
      <c r="G116">
        <f t="shared" ca="1" si="9"/>
        <v>-1.9713340891371701E-2</v>
      </c>
    </row>
    <row r="117" spans="2:7">
      <c r="B117" s="58">
        <v>36292</v>
      </c>
      <c r="C117" s="43">
        <v>131.93203700000001</v>
      </c>
      <c r="D117">
        <f t="shared" si="8"/>
        <v>9.4451543194742346E-2</v>
      </c>
      <c r="E117">
        <v>4.5517058805983335E-2</v>
      </c>
      <c r="F117">
        <v>114</v>
      </c>
      <c r="G117">
        <f t="shared" ca="1" si="9"/>
        <v>-1.5327870485059164E-3</v>
      </c>
    </row>
    <row r="118" spans="2:7">
      <c r="B118" s="58">
        <v>37411</v>
      </c>
      <c r="C118" s="43">
        <v>120.546257</v>
      </c>
      <c r="D118">
        <f t="shared" si="8"/>
        <v>0.70406134178012325</v>
      </c>
      <c r="E118">
        <v>4.5466861934082448E-2</v>
      </c>
      <c r="F118">
        <v>115</v>
      </c>
      <c r="G118">
        <f t="shared" ca="1" si="9"/>
        <v>-2.3381051840360313E-3</v>
      </c>
    </row>
    <row r="119" spans="2:7">
      <c r="B119" s="58">
        <v>35585</v>
      </c>
      <c r="C119" s="43">
        <v>70.740561999999997</v>
      </c>
      <c r="D119">
        <f t="shared" si="8"/>
        <v>-0.273109498597505</v>
      </c>
      <c r="E119">
        <v>4.5402671383088712E-2</v>
      </c>
      <c r="F119">
        <v>116</v>
      </c>
      <c r="G119">
        <f t="shared" ca="1" si="9"/>
        <v>-8.2314931049539859E-3</v>
      </c>
    </row>
    <row r="120" spans="2:7">
      <c r="B120" s="58">
        <v>38502</v>
      </c>
      <c r="C120" s="43">
        <v>97.319419999999994</v>
      </c>
      <c r="D120">
        <f t="shared" si="8"/>
        <v>-0.21799621601766722</v>
      </c>
      <c r="E120">
        <v>4.5224093804803148E-2</v>
      </c>
      <c r="F120">
        <v>117</v>
      </c>
      <c r="G120">
        <f t="shared" ca="1" si="9"/>
        <v>1.1072621005623911E-2</v>
      </c>
    </row>
    <row r="121" spans="2:7">
      <c r="B121" s="58">
        <v>36895</v>
      </c>
      <c r="C121" s="43">
        <v>124.448784</v>
      </c>
      <c r="D121">
        <f t="shared" si="8"/>
        <v>-6.6398927217744694E-2</v>
      </c>
      <c r="E121">
        <v>4.5127553878531505E-2</v>
      </c>
      <c r="F121">
        <v>118</v>
      </c>
      <c r="G121">
        <f t="shared" ca="1" si="9"/>
        <v>5.952903820192419E-3</v>
      </c>
    </row>
    <row r="122" spans="2:7">
      <c r="B122" s="58">
        <v>37085</v>
      </c>
      <c r="C122" s="43">
        <v>133.299744</v>
      </c>
      <c r="D122">
        <f t="shared" si="8"/>
        <v>-0.93907356829611599</v>
      </c>
      <c r="E122">
        <v>4.5104147297967044E-2</v>
      </c>
      <c r="F122">
        <v>119</v>
      </c>
      <c r="G122">
        <f t="shared" ca="1" si="9"/>
        <v>3.838889261074515E-2</v>
      </c>
    </row>
    <row r="123" spans="2:7">
      <c r="B123" s="58">
        <v>44679</v>
      </c>
      <c r="C123" s="43">
        <v>2187.8803710000002</v>
      </c>
      <c r="D123">
        <f t="shared" si="8"/>
        <v>22.963327302853539</v>
      </c>
      <c r="E123">
        <v>4.510268491590947E-2</v>
      </c>
      <c r="F123">
        <v>120</v>
      </c>
      <c r="G123">
        <f t="shared" ca="1" si="9"/>
        <v>-1.0790765399289011E-2</v>
      </c>
    </row>
    <row r="124" spans="2:7">
      <c r="B124" s="58">
        <v>35955</v>
      </c>
      <c r="C124" s="43">
        <v>91.301192999999998</v>
      </c>
      <c r="D124">
        <f t="shared" si="8"/>
        <v>-0.22314501877224682</v>
      </c>
      <c r="E124">
        <v>4.5095307612000493E-2</v>
      </c>
      <c r="F124">
        <v>121</v>
      </c>
      <c r="G124">
        <f t="shared" ca="1" si="9"/>
        <v>1.7400497361997301E-4</v>
      </c>
    </row>
    <row r="125" spans="2:7">
      <c r="B125" s="58">
        <v>37928</v>
      </c>
      <c r="C125" s="43">
        <v>117.52668799999999</v>
      </c>
      <c r="D125">
        <f t="shared" si="8"/>
        <v>1.3920775448194906</v>
      </c>
      <c r="E125">
        <v>4.502475506047466E-2</v>
      </c>
      <c r="F125">
        <v>122</v>
      </c>
      <c r="G125">
        <f t="shared" ca="1" si="9"/>
        <v>-1.9813624700413288E-2</v>
      </c>
    </row>
    <row r="126" spans="2:7">
      <c r="B126" s="58">
        <v>35250</v>
      </c>
      <c r="C126" s="43">
        <v>49.131638000000002</v>
      </c>
      <c r="D126">
        <f t="shared" si="8"/>
        <v>-0.68309990126694786</v>
      </c>
      <c r="E126">
        <v>4.497767463572596E-2</v>
      </c>
      <c r="F126">
        <v>123</v>
      </c>
      <c r="G126">
        <f t="shared" ca="1" si="9"/>
        <v>1.7936197309304007E-2</v>
      </c>
    </row>
    <row r="127" spans="2:7">
      <c r="B127" s="58">
        <v>39093</v>
      </c>
      <c r="C127" s="43">
        <v>155.03825399999999</v>
      </c>
      <c r="D127">
        <f t="shared" si="8"/>
        <v>-2.9504484458353899E-3</v>
      </c>
      <c r="E127">
        <v>4.4844370888776845E-2</v>
      </c>
      <c r="F127">
        <v>124</v>
      </c>
      <c r="G127">
        <f t="shared" ca="1" si="9"/>
        <v>-3.1335533496171025E-3</v>
      </c>
    </row>
    <row r="128" spans="2:7">
      <c r="B128" s="58">
        <v>39476</v>
      </c>
      <c r="C128" s="43">
        <v>155.49704</v>
      </c>
      <c r="D128">
        <f t="shared" si="8"/>
        <v>0.30323342642312739</v>
      </c>
      <c r="E128">
        <v>4.4772442046864411E-2</v>
      </c>
      <c r="F128">
        <v>125</v>
      </c>
      <c r="G128">
        <f t="shared" ca="1" si="9"/>
        <v>-1.9511936045015818E-2</v>
      </c>
    </row>
    <row r="129" spans="2:7">
      <c r="B129" s="58">
        <v>38565</v>
      </c>
      <c r="C129" s="43">
        <v>119.316338</v>
      </c>
      <c r="D129">
        <f t="shared" si="8"/>
        <v>-0.852298105776232</v>
      </c>
      <c r="E129">
        <v>4.4704918889989863E-2</v>
      </c>
      <c r="F129">
        <v>126</v>
      </c>
      <c r="G129">
        <f t="shared" ca="1" si="9"/>
        <v>4.8511597398610835E-2</v>
      </c>
    </row>
    <row r="130" spans="2:7">
      <c r="B130" s="58">
        <v>42018</v>
      </c>
      <c r="C130" s="43">
        <v>807.81860400000005</v>
      </c>
      <c r="D130">
        <f t="shared" si="8"/>
        <v>7.6913808642149446</v>
      </c>
      <c r="E130">
        <v>4.4655464442767613E-2</v>
      </c>
      <c r="F130">
        <v>127</v>
      </c>
      <c r="G130">
        <f t="shared" ca="1" si="9"/>
        <v>6.7875760552997847E-3</v>
      </c>
    </row>
    <row r="131" spans="2:7">
      <c r="B131" s="58">
        <v>37727</v>
      </c>
      <c r="C131" s="43">
        <v>92.944794000000002</v>
      </c>
      <c r="D131">
        <f t="shared" si="8"/>
        <v>-0.26344374070258614</v>
      </c>
      <c r="E131">
        <v>4.4554456780804774E-2</v>
      </c>
      <c r="F131">
        <v>128</v>
      </c>
      <c r="G131">
        <f t="shared" ca="1" si="9"/>
        <v>-2.8153119967359178E-3</v>
      </c>
    </row>
    <row r="132" spans="2:7">
      <c r="B132" s="58">
        <v>36291</v>
      </c>
      <c r="C132" s="43">
        <v>126.188316</v>
      </c>
      <c r="D132">
        <f t="shared" ref="D132:D195" si="10">(C132-C133)/C133</f>
        <v>-0.48320203804672401</v>
      </c>
      <c r="E132">
        <v>4.4517959454994906E-2</v>
      </c>
      <c r="F132">
        <v>129</v>
      </c>
      <c r="G132">
        <f t="shared" ca="1" si="9"/>
        <v>2.4310105416037939E-2</v>
      </c>
    </row>
    <row r="133" spans="2:7">
      <c r="B133" s="58">
        <v>40472</v>
      </c>
      <c r="C133" s="43">
        <v>244.17340100000001</v>
      </c>
      <c r="D133">
        <f t="shared" si="10"/>
        <v>1.6422866874778612</v>
      </c>
      <c r="E133">
        <v>4.4478499730730967E-2</v>
      </c>
      <c r="F133">
        <v>130</v>
      </c>
      <c r="G133">
        <f t="shared" ref="G133:G196" ca="1" si="11">_xlfn.NORM.INV(RAND(),$N$5,$N$6)</f>
        <v>2.3631897510245737E-2</v>
      </c>
    </row>
    <row r="134" spans="2:7">
      <c r="B134" s="58">
        <v>37755</v>
      </c>
      <c r="C134" s="43">
        <v>92.409881999999996</v>
      </c>
      <c r="D134">
        <f t="shared" si="10"/>
        <v>-0.32684502700537887</v>
      </c>
      <c r="E134">
        <v>4.4451923859504458E-2</v>
      </c>
      <c r="F134">
        <v>131</v>
      </c>
      <c r="G134">
        <f t="shared" ca="1" si="11"/>
        <v>8.9272330006050556E-3</v>
      </c>
    </row>
    <row r="135" spans="2:7">
      <c r="B135" s="58">
        <v>37350</v>
      </c>
      <c r="C135" s="43">
        <v>137.278763</v>
      </c>
      <c r="D135">
        <f t="shared" si="10"/>
        <v>-0.21238388445567469</v>
      </c>
      <c r="E135">
        <v>4.425516117951326E-2</v>
      </c>
      <c r="F135">
        <v>132</v>
      </c>
      <c r="G135">
        <f t="shared" ca="1" si="11"/>
        <v>-1.4086770681776177E-2</v>
      </c>
    </row>
    <row r="136" spans="2:7">
      <c r="B136" s="58">
        <v>36586</v>
      </c>
      <c r="C136" s="43">
        <v>174.296539</v>
      </c>
      <c r="D136">
        <f t="shared" si="10"/>
        <v>-6.0610986865808909E-2</v>
      </c>
      <c r="E136">
        <v>4.41659203847274E-2</v>
      </c>
      <c r="F136">
        <v>133</v>
      </c>
      <c r="G136">
        <f t="shared" ca="1" si="11"/>
        <v>3.8734882967970874E-3</v>
      </c>
    </row>
    <row r="137" spans="2:7">
      <c r="B137" s="58">
        <v>39553</v>
      </c>
      <c r="C137" s="43">
        <v>185.54245</v>
      </c>
      <c r="D137">
        <f t="shared" si="10"/>
        <v>0.646444435984869</v>
      </c>
      <c r="E137">
        <v>4.416135293251329E-2</v>
      </c>
      <c r="F137">
        <v>134</v>
      </c>
      <c r="G137">
        <f t="shared" ca="1" si="11"/>
        <v>1.4534788051377897E-2</v>
      </c>
    </row>
    <row r="138" spans="2:7">
      <c r="B138" s="58">
        <v>37484</v>
      </c>
      <c r="C138" s="43">
        <v>112.69280999999999</v>
      </c>
      <c r="D138">
        <f t="shared" si="10"/>
        <v>-0.86420999263519338</v>
      </c>
      <c r="E138">
        <v>4.4125956753027246E-2</v>
      </c>
      <c r="F138">
        <v>135</v>
      </c>
      <c r="G138">
        <f t="shared" ca="1" si="11"/>
        <v>2.863149435421309E-3</v>
      </c>
    </row>
    <row r="139" spans="2:7">
      <c r="B139" s="58">
        <v>42808</v>
      </c>
      <c r="C139" s="43">
        <v>829.90502900000001</v>
      </c>
      <c r="D139">
        <f t="shared" si="10"/>
        <v>8.397222277643241</v>
      </c>
      <c r="E139">
        <v>4.4047171156738577E-2</v>
      </c>
      <c r="F139">
        <v>136</v>
      </c>
      <c r="G139">
        <f t="shared" ca="1" si="11"/>
        <v>-1.022544288761329E-2</v>
      </c>
    </row>
    <row r="140" spans="2:7">
      <c r="B140" s="58">
        <v>35843</v>
      </c>
      <c r="C140" s="43">
        <v>88.313866000000004</v>
      </c>
      <c r="D140">
        <f t="shared" si="10"/>
        <v>-0.22709758292461557</v>
      </c>
      <c r="E140">
        <v>4.403688633288582E-2</v>
      </c>
      <c r="F140">
        <v>137</v>
      </c>
      <c r="G140">
        <f t="shared" ca="1" si="11"/>
        <v>-1.2147825785532237E-2</v>
      </c>
    </row>
    <row r="141" spans="2:7">
      <c r="B141" s="58">
        <v>36860</v>
      </c>
      <c r="C141" s="43">
        <v>114.26263400000001</v>
      </c>
      <c r="D141">
        <f t="shared" si="10"/>
        <v>-0.26987180571006897</v>
      </c>
      <c r="E141">
        <v>4.3970816014508605E-2</v>
      </c>
      <c r="F141">
        <v>138</v>
      </c>
      <c r="G141">
        <f t="shared" ca="1" si="11"/>
        <v>4.6060529792700412E-3</v>
      </c>
    </row>
    <row r="142" spans="2:7">
      <c r="B142" s="58">
        <v>36363</v>
      </c>
      <c r="C142" s="43">
        <v>156.49667400000001</v>
      </c>
      <c r="D142">
        <f t="shared" si="10"/>
        <v>-0.34596529787793112</v>
      </c>
      <c r="E142">
        <v>4.3925489271926757E-2</v>
      </c>
      <c r="F142">
        <v>139</v>
      </c>
      <c r="G142">
        <f t="shared" ca="1" si="11"/>
        <v>5.211907294304984E-3</v>
      </c>
    </row>
    <row r="143" spans="2:7">
      <c r="B143" s="58">
        <v>40673</v>
      </c>
      <c r="C143" s="43">
        <v>239.278854</v>
      </c>
      <c r="D143">
        <f t="shared" si="10"/>
        <v>-0.89253133383371153</v>
      </c>
      <c r="E143">
        <v>4.3898320309038237E-2</v>
      </c>
      <c r="F143">
        <v>140</v>
      </c>
      <c r="G143">
        <f t="shared" ca="1" si="11"/>
        <v>-5.2066031248254874E-3</v>
      </c>
    </row>
    <row r="144" spans="2:7">
      <c r="B144" s="58">
        <v>44274</v>
      </c>
      <c r="C144" s="43">
        <v>2226.498779</v>
      </c>
      <c r="D144">
        <f t="shared" si="10"/>
        <v>12.394842953156058</v>
      </c>
      <c r="E144">
        <v>4.3720672927218415E-2</v>
      </c>
      <c r="F144">
        <v>141</v>
      </c>
      <c r="G144">
        <f t="shared" ca="1" si="11"/>
        <v>1.3105372611476042E-2</v>
      </c>
    </row>
    <row r="145" spans="2:7">
      <c r="B145" s="58">
        <v>38862</v>
      </c>
      <c r="C145" s="43">
        <v>166.220596</v>
      </c>
      <c r="D145">
        <f t="shared" si="10"/>
        <v>0.68652319589135125</v>
      </c>
      <c r="E145">
        <v>4.363160596911439E-2</v>
      </c>
      <c r="F145">
        <v>142</v>
      </c>
      <c r="G145">
        <f t="shared" ca="1" si="11"/>
        <v>-9.241042418857098E-3</v>
      </c>
    </row>
    <row r="146" spans="2:7">
      <c r="B146" s="58">
        <v>36005</v>
      </c>
      <c r="C146" s="43">
        <v>98.558143999999999</v>
      </c>
      <c r="D146">
        <f t="shared" si="10"/>
        <v>-0.42976465395603419</v>
      </c>
      <c r="E146">
        <v>4.3470435430435335E-2</v>
      </c>
      <c r="F146">
        <v>143</v>
      </c>
      <c r="G146">
        <f t="shared" ca="1" si="11"/>
        <v>3.4621946332358364E-2</v>
      </c>
    </row>
    <row r="147" spans="2:7">
      <c r="B147" s="58">
        <v>39884</v>
      </c>
      <c r="C147" s="43">
        <v>172.83766199999999</v>
      </c>
      <c r="D147">
        <f t="shared" si="10"/>
        <v>0.411498922864101</v>
      </c>
      <c r="E147">
        <v>4.3468167073925937E-2</v>
      </c>
      <c r="F147">
        <v>144</v>
      </c>
      <c r="G147">
        <f t="shared" ca="1" si="11"/>
        <v>-2.4006959941970472E-2</v>
      </c>
    </row>
    <row r="148" spans="2:7">
      <c r="B148" s="58">
        <v>37071</v>
      </c>
      <c r="C148" s="43">
        <v>122.44973</v>
      </c>
      <c r="D148">
        <f t="shared" si="10"/>
        <v>-0.33775561763353923</v>
      </c>
      <c r="E148">
        <v>4.3433641001931644E-2</v>
      </c>
      <c r="F148">
        <v>145</v>
      </c>
      <c r="G148">
        <f t="shared" ca="1" si="11"/>
        <v>1.3462787154232089E-2</v>
      </c>
    </row>
    <row r="149" spans="2:7">
      <c r="B149" s="58">
        <v>39532</v>
      </c>
      <c r="C149" s="43">
        <v>184.90112300000001</v>
      </c>
      <c r="D149">
        <f t="shared" si="10"/>
        <v>0.71743652838058258</v>
      </c>
      <c r="E149">
        <v>4.3432139078986957E-2</v>
      </c>
      <c r="F149">
        <v>146</v>
      </c>
      <c r="G149">
        <f t="shared" ca="1" si="11"/>
        <v>1.3783798902589052E-2</v>
      </c>
    </row>
    <row r="150" spans="2:7">
      <c r="B150" s="58">
        <v>38383</v>
      </c>
      <c r="C150" s="43">
        <v>107.66110999999999</v>
      </c>
      <c r="D150">
        <f t="shared" si="10"/>
        <v>-0.95912948447245638</v>
      </c>
      <c r="E150">
        <v>4.3421459798638727E-2</v>
      </c>
      <c r="F150">
        <v>147</v>
      </c>
      <c r="G150">
        <f t="shared" ca="1" si="11"/>
        <v>-2.4250846933283939E-2</v>
      </c>
    </row>
    <row r="151" spans="2:7">
      <c r="B151" s="58">
        <v>44894</v>
      </c>
      <c r="C151" s="43">
        <v>2634.1999510000001</v>
      </c>
      <c r="D151">
        <f t="shared" si="10"/>
        <v>50.345548923438272</v>
      </c>
      <c r="E151">
        <v>4.3164898667463973E-2</v>
      </c>
      <c r="F151">
        <v>148</v>
      </c>
      <c r="G151">
        <f t="shared" ca="1" si="11"/>
        <v>-4.2371772813913264E-5</v>
      </c>
    </row>
    <row r="152" spans="2:7">
      <c r="B152" s="58">
        <v>35488</v>
      </c>
      <c r="C152" s="43">
        <v>51.303375000000003</v>
      </c>
      <c r="D152">
        <f t="shared" si="10"/>
        <v>-0.49503356846193058</v>
      </c>
      <c r="E152">
        <v>4.2932002501408578E-2</v>
      </c>
      <c r="F152">
        <v>149</v>
      </c>
      <c r="G152">
        <f t="shared" ca="1" si="11"/>
        <v>-2.2259333578353361E-2</v>
      </c>
    </row>
    <row r="153" spans="2:7">
      <c r="B153" s="58">
        <v>38327</v>
      </c>
      <c r="C153" s="43">
        <v>101.597595</v>
      </c>
      <c r="D153">
        <f t="shared" si="10"/>
        <v>0.20168448691033011</v>
      </c>
      <c r="E153">
        <v>4.2516320050687201E-2</v>
      </c>
      <c r="F153">
        <v>150</v>
      </c>
      <c r="G153">
        <f t="shared" ca="1" si="11"/>
        <v>1.2393442761293536E-2</v>
      </c>
    </row>
    <row r="154" spans="2:7">
      <c r="B154" s="58">
        <v>35970</v>
      </c>
      <c r="C154" s="43">
        <v>84.545981999999995</v>
      </c>
      <c r="D154">
        <f t="shared" si="10"/>
        <v>-0.30466573944446418</v>
      </c>
      <c r="E154">
        <v>4.2496044769459972E-2</v>
      </c>
      <c r="F154">
        <v>151</v>
      </c>
      <c r="G154">
        <f t="shared" ca="1" si="11"/>
        <v>3.4182635179917854E-2</v>
      </c>
    </row>
    <row r="155" spans="2:7">
      <c r="B155" s="58">
        <v>37859</v>
      </c>
      <c r="C155" s="43">
        <v>121.590416</v>
      </c>
      <c r="D155">
        <f t="shared" si="10"/>
        <v>-0.324059570589117</v>
      </c>
      <c r="E155">
        <v>4.2012249288138633E-2</v>
      </c>
      <c r="F155">
        <v>152</v>
      </c>
      <c r="G155">
        <f t="shared" ca="1" si="11"/>
        <v>-2.7093003992496211E-2</v>
      </c>
    </row>
    <row r="156" spans="2:7">
      <c r="B156" s="58">
        <v>39539</v>
      </c>
      <c r="C156" s="43">
        <v>179.883331</v>
      </c>
      <c r="D156">
        <f t="shared" si="10"/>
        <v>0.31756619559835259</v>
      </c>
      <c r="E156">
        <v>4.1957932914918623E-2</v>
      </c>
      <c r="F156">
        <v>153</v>
      </c>
      <c r="G156">
        <f t="shared" ca="1" si="11"/>
        <v>2.4348444621587462E-2</v>
      </c>
    </row>
    <row r="157" spans="2:7">
      <c r="B157" s="58">
        <v>38742</v>
      </c>
      <c r="C157" s="43">
        <v>136.52697800000001</v>
      </c>
      <c r="D157">
        <f t="shared" si="10"/>
        <v>-0.24070628925394974</v>
      </c>
      <c r="E157">
        <v>4.195413226000555E-2</v>
      </c>
      <c r="F157">
        <v>154</v>
      </c>
      <c r="G157">
        <f t="shared" ca="1" si="11"/>
        <v>1.2917076929591742E-2</v>
      </c>
    </row>
    <row r="158" spans="2:7">
      <c r="B158" s="58">
        <v>39932</v>
      </c>
      <c r="C158" s="43">
        <v>179.807861</v>
      </c>
      <c r="D158">
        <f t="shared" si="10"/>
        <v>1.1854598475651272</v>
      </c>
      <c r="E158">
        <v>4.194422116089816E-2</v>
      </c>
      <c r="F158">
        <v>155</v>
      </c>
      <c r="G158">
        <f t="shared" ca="1" si="11"/>
        <v>-1.9799014519494836E-2</v>
      </c>
    </row>
    <row r="159" spans="2:7">
      <c r="B159" s="58">
        <v>35683</v>
      </c>
      <c r="C159" s="43">
        <v>82.274612000000005</v>
      </c>
      <c r="D159">
        <f t="shared" si="10"/>
        <v>-0.56556326502445475</v>
      </c>
      <c r="E159">
        <v>4.1865130616122841E-2</v>
      </c>
      <c r="F159">
        <v>156</v>
      </c>
      <c r="G159">
        <f t="shared" ca="1" si="11"/>
        <v>-1.4914538169896561E-3</v>
      </c>
    </row>
    <row r="160" spans="2:7">
      <c r="B160" s="58">
        <v>39756</v>
      </c>
      <c r="C160" s="43">
        <v>189.38226299999999</v>
      </c>
      <c r="D160">
        <f t="shared" si="10"/>
        <v>-0.64924381747154569</v>
      </c>
      <c r="E160">
        <v>4.1710272888636386E-2</v>
      </c>
      <c r="F160">
        <v>157</v>
      </c>
      <c r="G160">
        <f t="shared" ca="1" si="11"/>
        <v>7.4058165556160158E-3</v>
      </c>
    </row>
    <row r="161" spans="2:7">
      <c r="B161" s="58">
        <v>41795</v>
      </c>
      <c r="C161" s="43">
        <v>539.925659</v>
      </c>
      <c r="D161">
        <f t="shared" si="10"/>
        <v>2.1251056474556371</v>
      </c>
      <c r="E161">
        <v>4.1573492163009394E-2</v>
      </c>
      <c r="F161">
        <v>158</v>
      </c>
      <c r="G161">
        <f t="shared" ca="1" si="11"/>
        <v>-1.9153936256078679E-2</v>
      </c>
    </row>
    <row r="162" spans="2:7">
      <c r="B162" s="58">
        <v>39451</v>
      </c>
      <c r="C162" s="43">
        <v>172.77037000000001</v>
      </c>
      <c r="D162">
        <f t="shared" si="10"/>
        <v>-2.3540391704658378E-2</v>
      </c>
      <c r="E162">
        <v>4.1283465036796349E-2</v>
      </c>
      <c r="F162">
        <v>159</v>
      </c>
      <c r="G162">
        <f t="shared" ca="1" si="11"/>
        <v>3.679881596030031E-2</v>
      </c>
    </row>
    <row r="163" spans="2:7">
      <c r="B163" s="58">
        <v>39734</v>
      </c>
      <c r="C163" s="43">
        <v>176.93550099999999</v>
      </c>
      <c r="D163">
        <f t="shared" si="10"/>
        <v>-0.76948479688565441</v>
      </c>
      <c r="E163">
        <v>4.1244083040661988E-2</v>
      </c>
      <c r="F163">
        <v>160</v>
      </c>
      <c r="G163">
        <f t="shared" ca="1" si="11"/>
        <v>1.7435887058848635E-2</v>
      </c>
    </row>
    <row r="164" spans="2:7">
      <c r="B164" s="58">
        <v>42422</v>
      </c>
      <c r="C164" s="43">
        <v>767.56542999999999</v>
      </c>
      <c r="D164">
        <f t="shared" si="10"/>
        <v>-0.52909648440662438</v>
      </c>
      <c r="E164">
        <v>4.1143224251315461E-2</v>
      </c>
      <c r="F164">
        <v>161</v>
      </c>
      <c r="G164">
        <f t="shared" ca="1" si="11"/>
        <v>-2.363872928211188E-2</v>
      </c>
    </row>
    <row r="165" spans="2:7">
      <c r="B165" s="58">
        <v>43430</v>
      </c>
      <c r="C165" s="43">
        <v>1629.9844969999999</v>
      </c>
      <c r="D165">
        <f t="shared" si="10"/>
        <v>7.1024668632423342</v>
      </c>
      <c r="E165">
        <v>4.1131809467522915E-2</v>
      </c>
      <c r="F165">
        <v>162</v>
      </c>
      <c r="G165">
        <f t="shared" ca="1" si="11"/>
        <v>3.2833647167681158E-3</v>
      </c>
    </row>
    <row r="166" spans="2:7">
      <c r="B166" s="58">
        <v>40043</v>
      </c>
      <c r="C166" s="43">
        <v>201.17138700000001</v>
      </c>
      <c r="D166">
        <f t="shared" si="10"/>
        <v>0.13524832760965277</v>
      </c>
      <c r="E166">
        <v>4.106269800729033E-2</v>
      </c>
      <c r="F166">
        <v>163</v>
      </c>
      <c r="G166">
        <f t="shared" ca="1" si="11"/>
        <v>-1.4439192317424385E-2</v>
      </c>
    </row>
    <row r="167" spans="2:7">
      <c r="B167" s="58">
        <v>39531</v>
      </c>
      <c r="C167" s="43">
        <v>177.20474200000001</v>
      </c>
      <c r="D167">
        <f t="shared" si="10"/>
        <v>-0.12081068135631635</v>
      </c>
      <c r="E167">
        <v>4.1001691758718262E-2</v>
      </c>
      <c r="F167">
        <v>164</v>
      </c>
      <c r="G167">
        <f t="shared" ca="1" si="11"/>
        <v>1.9111776965848024E-2</v>
      </c>
    </row>
    <row r="168" spans="2:7">
      <c r="B168" s="58">
        <v>38833</v>
      </c>
      <c r="C168" s="43">
        <v>201.55470299999999</v>
      </c>
      <c r="D168">
        <f t="shared" si="10"/>
        <v>0.27352117881067411</v>
      </c>
      <c r="E168">
        <v>4.0970162793346816E-2</v>
      </c>
      <c r="F168">
        <v>165</v>
      </c>
      <c r="G168">
        <f t="shared" ca="1" si="11"/>
        <v>8.6140001370978592E-3</v>
      </c>
    </row>
    <row r="169" spans="2:7">
      <c r="B169" s="58">
        <v>39636</v>
      </c>
      <c r="C169" s="43">
        <v>158.26568599999999</v>
      </c>
      <c r="D169">
        <f t="shared" si="10"/>
        <v>-0.17184207008559804</v>
      </c>
      <c r="E169">
        <v>4.0943131891721198E-2</v>
      </c>
      <c r="F169">
        <v>166</v>
      </c>
      <c r="G169">
        <f t="shared" ca="1" si="11"/>
        <v>1.3328760755602104E-2</v>
      </c>
    </row>
    <row r="170" spans="2:7">
      <c r="B170" s="58">
        <v>39968</v>
      </c>
      <c r="C170" s="43">
        <v>191.105682</v>
      </c>
      <c r="D170">
        <f t="shared" si="10"/>
        <v>3.5034715527027326E-2</v>
      </c>
      <c r="E170">
        <v>4.0884566751952463E-2</v>
      </c>
      <c r="F170">
        <v>167</v>
      </c>
      <c r="G170">
        <f t="shared" ca="1" si="11"/>
        <v>-9.6054257500665357E-3</v>
      </c>
    </row>
    <row r="171" spans="2:7">
      <c r="B171" s="58">
        <v>39534</v>
      </c>
      <c r="C171" s="43">
        <v>184.636978</v>
      </c>
      <c r="D171">
        <f t="shared" si="10"/>
        <v>-0.89178782850950633</v>
      </c>
      <c r="E171">
        <v>4.0833671358018547E-2</v>
      </c>
      <c r="F171">
        <v>168</v>
      </c>
      <c r="G171">
        <f t="shared" ca="1" si="11"/>
        <v>-1.0247542477940311E-2</v>
      </c>
    </row>
    <row r="172" spans="2:7">
      <c r="B172" s="58">
        <v>43437</v>
      </c>
      <c r="C172" s="43">
        <v>1706.249634</v>
      </c>
      <c r="D172">
        <f t="shared" si="10"/>
        <v>11.925422398917551</v>
      </c>
      <c r="E172">
        <v>4.0820816976641312E-2</v>
      </c>
      <c r="F172">
        <v>169</v>
      </c>
      <c r="G172">
        <f t="shared" ca="1" si="11"/>
        <v>-2.3465177192894999E-2</v>
      </c>
    </row>
    <row r="173" spans="2:7">
      <c r="B173" s="58">
        <v>36971</v>
      </c>
      <c r="C173" s="43">
        <v>132.00726299999999</v>
      </c>
      <c r="D173">
        <f t="shared" si="10"/>
        <v>-0.94404977440692484</v>
      </c>
      <c r="E173">
        <v>4.0735587076247914E-2</v>
      </c>
      <c r="F173">
        <v>170</v>
      </c>
      <c r="G173">
        <f t="shared" ca="1" si="11"/>
        <v>1.289486729436645E-2</v>
      </c>
    </row>
    <row r="174" spans="2:7">
      <c r="B174" s="58">
        <v>44746</v>
      </c>
      <c r="C174" s="43">
        <v>2359.3696289999998</v>
      </c>
      <c r="D174">
        <f t="shared" si="10"/>
        <v>18.158553746220665</v>
      </c>
      <c r="E174">
        <v>4.0681656635778898E-2</v>
      </c>
      <c r="F174">
        <v>171</v>
      </c>
      <c r="G174">
        <f t="shared" ca="1" si="11"/>
        <v>-1.1948400474526636E-2</v>
      </c>
    </row>
    <row r="175" spans="2:7">
      <c r="B175" s="58">
        <v>36798</v>
      </c>
      <c r="C175" s="43">
        <v>123.14967300000001</v>
      </c>
      <c r="D175">
        <f t="shared" si="10"/>
        <v>0.27512716981092233</v>
      </c>
      <c r="E175">
        <v>4.0668090237917551E-2</v>
      </c>
      <c r="F175">
        <v>172</v>
      </c>
      <c r="G175">
        <f t="shared" ca="1" si="11"/>
        <v>1.8389936069820437E-2</v>
      </c>
    </row>
    <row r="176" spans="2:7">
      <c r="B176" s="58">
        <v>38469</v>
      </c>
      <c r="C176" s="43">
        <v>96.578345999999996</v>
      </c>
      <c r="D176">
        <f t="shared" si="10"/>
        <v>-0.29624398882388914</v>
      </c>
      <c r="E176">
        <v>4.0653382042952248E-2</v>
      </c>
      <c r="F176">
        <v>173</v>
      </c>
      <c r="G176">
        <f t="shared" ca="1" si="11"/>
        <v>-3.0181059954271254E-3</v>
      </c>
    </row>
    <row r="177" spans="2:7">
      <c r="B177" s="58">
        <v>37987</v>
      </c>
      <c r="C177" s="43">
        <v>137.23271199999999</v>
      </c>
      <c r="D177">
        <f t="shared" si="10"/>
        <v>-8.2637917028268157E-2</v>
      </c>
      <c r="E177">
        <v>4.059697830197613E-2</v>
      </c>
      <c r="F177">
        <v>174</v>
      </c>
      <c r="G177">
        <f t="shared" ca="1" si="11"/>
        <v>-2.0173788712728097E-2</v>
      </c>
    </row>
    <row r="178" spans="2:7">
      <c r="B178" s="58">
        <v>39307</v>
      </c>
      <c r="C178" s="43">
        <v>149.59492499999999</v>
      </c>
      <c r="D178">
        <f t="shared" si="10"/>
        <v>-0.93141825998181227</v>
      </c>
      <c r="E178">
        <v>4.0540397948282361E-2</v>
      </c>
      <c r="F178">
        <v>175</v>
      </c>
      <c r="G178">
        <f t="shared" ca="1" si="11"/>
        <v>1.9805222133313833E-2</v>
      </c>
    </row>
    <row r="179" spans="2:7">
      <c r="B179" s="58">
        <v>44732</v>
      </c>
      <c r="C179" s="43">
        <v>2181.2646479999999</v>
      </c>
      <c r="D179">
        <f t="shared" si="10"/>
        <v>8.3369624384046599</v>
      </c>
      <c r="E179">
        <v>4.0488937038521654E-2</v>
      </c>
      <c r="F179">
        <v>176</v>
      </c>
      <c r="G179">
        <f t="shared" ca="1" si="11"/>
        <v>-2.3398302455900459E-3</v>
      </c>
    </row>
    <row r="180" spans="2:7">
      <c r="B180" s="58">
        <v>40441</v>
      </c>
      <c r="C180" s="43">
        <v>233.61608899999999</v>
      </c>
      <c r="D180">
        <f t="shared" si="10"/>
        <v>0.90018067960861392</v>
      </c>
      <c r="E180">
        <v>4.0454354899238931E-2</v>
      </c>
      <c r="F180">
        <v>177</v>
      </c>
      <c r="G180">
        <f t="shared" ca="1" si="11"/>
        <v>-5.66015131673303E-3</v>
      </c>
    </row>
    <row r="181" spans="2:7">
      <c r="B181" s="58">
        <v>36222</v>
      </c>
      <c r="C181" s="43">
        <v>122.94414500000001</v>
      </c>
      <c r="D181">
        <f t="shared" si="10"/>
        <v>-0.11653330474870481</v>
      </c>
      <c r="E181">
        <v>4.0449165396474064E-2</v>
      </c>
      <c r="F181">
        <v>178</v>
      </c>
      <c r="G181">
        <f t="shared" ca="1" si="11"/>
        <v>-1.8658807766891838E-2</v>
      </c>
    </row>
    <row r="182" spans="2:7">
      <c r="B182" s="58">
        <v>36328</v>
      </c>
      <c r="C182" s="43">
        <v>139.16104100000001</v>
      </c>
      <c r="D182">
        <f t="shared" si="10"/>
        <v>-0.94392621208901017</v>
      </c>
      <c r="E182">
        <v>4.0426471478259174E-2</v>
      </c>
      <c r="F182">
        <v>179</v>
      </c>
      <c r="G182">
        <f t="shared" ca="1" si="11"/>
        <v>-3.506652377678947E-3</v>
      </c>
    </row>
    <row r="183" spans="2:7">
      <c r="B183" s="58">
        <v>44748</v>
      </c>
      <c r="C183" s="43">
        <v>2481.7485350000002</v>
      </c>
      <c r="D183">
        <f t="shared" si="10"/>
        <v>3.6281162651596821</v>
      </c>
      <c r="E183">
        <v>4.0349770095979585E-2</v>
      </c>
      <c r="F183">
        <v>180</v>
      </c>
      <c r="G183">
        <f t="shared" ca="1" si="11"/>
        <v>3.8959566551706674E-2</v>
      </c>
    </row>
    <row r="184" spans="2:7">
      <c r="B184" s="58">
        <v>41516</v>
      </c>
      <c r="C184" s="43">
        <v>536.23297100000002</v>
      </c>
      <c r="D184">
        <f t="shared" si="10"/>
        <v>1.0882396929325249</v>
      </c>
      <c r="E184">
        <v>4.0280116281034159E-2</v>
      </c>
      <c r="F184">
        <v>181</v>
      </c>
      <c r="G184">
        <f t="shared" ca="1" si="11"/>
        <v>7.2246569210056991E-3</v>
      </c>
    </row>
    <row r="185" spans="2:7">
      <c r="B185" s="58">
        <v>40491</v>
      </c>
      <c r="C185" s="43">
        <v>256.78707900000001</v>
      </c>
      <c r="D185">
        <f t="shared" si="10"/>
        <v>1.0571103475333561</v>
      </c>
      <c r="E185">
        <v>4.0274095066294015E-2</v>
      </c>
      <c r="F185">
        <v>182</v>
      </c>
      <c r="G185">
        <f t="shared" ca="1" si="11"/>
        <v>2.0899574896780865E-2</v>
      </c>
    </row>
    <row r="186" spans="2:7">
      <c r="B186" s="58">
        <v>37162</v>
      </c>
      <c r="C186" s="43">
        <v>124.829025</v>
      </c>
      <c r="D186">
        <f t="shared" si="10"/>
        <v>-0.17904881352193122</v>
      </c>
      <c r="E186">
        <v>4.0190558932425985E-2</v>
      </c>
      <c r="F186">
        <v>183</v>
      </c>
      <c r="G186">
        <f t="shared" ca="1" si="11"/>
        <v>9.3613466602995334E-3</v>
      </c>
    </row>
    <row r="187" spans="2:7">
      <c r="B187" s="58">
        <v>36440</v>
      </c>
      <c r="C187" s="43">
        <v>152.05413799999999</v>
      </c>
      <c r="D187">
        <f t="shared" si="10"/>
        <v>0.51471167886730973</v>
      </c>
      <c r="E187">
        <v>4.0145784726396461E-2</v>
      </c>
      <c r="F187">
        <v>184</v>
      </c>
      <c r="G187">
        <f t="shared" ca="1" si="11"/>
        <v>1.0924781770223855E-2</v>
      </c>
    </row>
    <row r="188" spans="2:7">
      <c r="B188" s="58">
        <v>38504</v>
      </c>
      <c r="C188" s="43">
        <v>100.384872</v>
      </c>
      <c r="D188">
        <f t="shared" si="10"/>
        <v>-0.2472367099334826</v>
      </c>
      <c r="E188">
        <v>4.013981171316109E-2</v>
      </c>
      <c r="F188">
        <v>185</v>
      </c>
      <c r="G188">
        <f t="shared" ca="1" si="11"/>
        <v>3.9117987177343713E-3</v>
      </c>
    </row>
    <row r="189" spans="2:7">
      <c r="B189" s="58">
        <v>36531</v>
      </c>
      <c r="C189" s="43">
        <v>133.355164</v>
      </c>
      <c r="D189">
        <f t="shared" si="10"/>
        <v>-0.15690061253429644</v>
      </c>
      <c r="E189">
        <v>4.013812873846833E-2</v>
      </c>
      <c r="F189">
        <v>186</v>
      </c>
      <c r="G189">
        <f t="shared" ca="1" si="11"/>
        <v>-1.7136215033919605E-3</v>
      </c>
    </row>
    <row r="190" spans="2:7">
      <c r="B190" s="58">
        <v>39378</v>
      </c>
      <c r="C190" s="43">
        <v>158.17253099999999</v>
      </c>
      <c r="D190">
        <f t="shared" si="10"/>
        <v>-0.22264713533933231</v>
      </c>
      <c r="E190">
        <v>3.9758911001144405E-2</v>
      </c>
      <c r="F190">
        <v>187</v>
      </c>
      <c r="G190">
        <f t="shared" ca="1" si="11"/>
        <v>-2.4387005469685693E-2</v>
      </c>
    </row>
    <row r="191" spans="2:7">
      <c r="B191" s="58">
        <v>39801</v>
      </c>
      <c r="C191" s="43">
        <v>203.47584499999999</v>
      </c>
      <c r="D191">
        <f t="shared" si="10"/>
        <v>0.19659119913900602</v>
      </c>
      <c r="E191">
        <v>3.9725807443825339E-2</v>
      </c>
      <c r="F191">
        <v>188</v>
      </c>
      <c r="G191">
        <f t="shared" ca="1" si="11"/>
        <v>-2.9664236455242583E-3</v>
      </c>
    </row>
    <row r="192" spans="2:7">
      <c r="B192" s="58">
        <v>38903</v>
      </c>
      <c r="C192" s="43">
        <v>170.04624899999999</v>
      </c>
      <c r="D192">
        <f t="shared" si="10"/>
        <v>8.165417316346682E-2</v>
      </c>
      <c r="E192">
        <v>3.9699875771925422E-2</v>
      </c>
      <c r="F192">
        <v>189</v>
      </c>
      <c r="G192">
        <f t="shared" ca="1" si="11"/>
        <v>6.7481537015794488E-3</v>
      </c>
    </row>
    <row r="193" spans="2:7">
      <c r="B193" s="58">
        <v>39493</v>
      </c>
      <c r="C193" s="43">
        <v>157.209442</v>
      </c>
      <c r="D193">
        <f t="shared" si="10"/>
        <v>-0.34957695190421617</v>
      </c>
      <c r="E193">
        <v>3.9635158119175708E-2</v>
      </c>
      <c r="F193">
        <v>190</v>
      </c>
      <c r="G193">
        <f t="shared" ca="1" si="11"/>
        <v>-1.1565857866509103E-4</v>
      </c>
    </row>
    <row r="194" spans="2:7">
      <c r="B194" s="58">
        <v>40464</v>
      </c>
      <c r="C194" s="43">
        <v>241.70336900000001</v>
      </c>
      <c r="D194">
        <f t="shared" si="10"/>
        <v>1.8677631842002571</v>
      </c>
      <c r="E194">
        <v>3.9581995110600572E-2</v>
      </c>
      <c r="F194">
        <v>191</v>
      </c>
      <c r="G194">
        <f t="shared" ca="1" si="11"/>
        <v>-9.1951947678836545E-3</v>
      </c>
    </row>
    <row r="195" spans="2:7">
      <c r="B195" s="58">
        <v>38288</v>
      </c>
      <c r="C195" s="43">
        <v>84.282889999999995</v>
      </c>
      <c r="D195">
        <f t="shared" si="10"/>
        <v>-0.23468997952784174</v>
      </c>
      <c r="E195">
        <v>3.946847834827362E-2</v>
      </c>
      <c r="F195">
        <v>192</v>
      </c>
      <c r="G195">
        <f t="shared" ca="1" si="11"/>
        <v>-1.1725526720944669E-2</v>
      </c>
    </row>
    <row r="196" spans="2:7">
      <c r="B196" s="58">
        <v>36838</v>
      </c>
      <c r="C196" s="43">
        <v>110.129082</v>
      </c>
      <c r="D196">
        <f t="shared" ref="D196:D259" si="12">(C196-C197)/C197</f>
        <v>-0.36966346462233468</v>
      </c>
      <c r="E196">
        <v>3.9286773621268097E-2</v>
      </c>
      <c r="F196">
        <v>193</v>
      </c>
      <c r="G196">
        <f t="shared" ca="1" si="11"/>
        <v>-1.0191662344070731E-2</v>
      </c>
    </row>
    <row r="197" spans="2:7">
      <c r="B197" s="58">
        <v>39525</v>
      </c>
      <c r="C197" s="43">
        <v>174.71473700000001</v>
      </c>
      <c r="D197">
        <f t="shared" si="12"/>
        <v>-0.10066053151317973</v>
      </c>
      <c r="E197">
        <v>3.9273089614628443E-2</v>
      </c>
      <c r="F197">
        <v>194</v>
      </c>
      <c r="G197">
        <f t="shared" ref="G197:G260" ca="1" si="13">_xlfn.NORM.INV(RAND(),$N$5,$N$6)</f>
        <v>-1.6567958660619529E-2</v>
      </c>
    </row>
    <row r="198" spans="2:7">
      <c r="B198" s="58">
        <v>40332</v>
      </c>
      <c r="C198" s="43">
        <v>194.27006499999999</v>
      </c>
      <c r="D198">
        <f t="shared" si="12"/>
        <v>-0.75503254090928407</v>
      </c>
      <c r="E198">
        <v>3.911662760419584E-2</v>
      </c>
      <c r="F198">
        <v>195</v>
      </c>
      <c r="G198">
        <f t="shared" ca="1" si="13"/>
        <v>2.2166832734473244E-2</v>
      </c>
    </row>
    <row r="199" spans="2:7">
      <c r="B199" s="58">
        <v>42116</v>
      </c>
      <c r="C199" s="43">
        <v>793.04437299999995</v>
      </c>
      <c r="D199">
        <f t="shared" si="12"/>
        <v>5.1503021273503515</v>
      </c>
      <c r="E199">
        <v>3.8998885339727701E-2</v>
      </c>
      <c r="F199">
        <v>196</v>
      </c>
      <c r="G199">
        <f t="shared" ca="1" si="13"/>
        <v>1.0471662692709979E-2</v>
      </c>
    </row>
    <row r="200" spans="2:7">
      <c r="B200" s="58">
        <v>37971</v>
      </c>
      <c r="C200" s="43">
        <v>128.94397000000001</v>
      </c>
      <c r="D200">
        <f t="shared" si="12"/>
        <v>1.0275424223480711E-2</v>
      </c>
      <c r="E200">
        <v>3.8981776350160605E-2</v>
      </c>
      <c r="F200">
        <v>197</v>
      </c>
      <c r="G200">
        <f t="shared" ca="1" si="13"/>
        <v>1.2411558180005383E-2</v>
      </c>
    </row>
    <row r="201" spans="2:7">
      <c r="B201" s="58">
        <v>37153</v>
      </c>
      <c r="C201" s="43">
        <v>127.632492</v>
      </c>
      <c r="D201">
        <f t="shared" si="12"/>
        <v>-0.8226776635748797</v>
      </c>
      <c r="E201">
        <v>3.8762966602229297E-2</v>
      </c>
      <c r="F201">
        <v>198</v>
      </c>
      <c r="G201">
        <f t="shared" ca="1" si="13"/>
        <v>1.589355276094194E-2</v>
      </c>
    </row>
    <row r="202" spans="2:7">
      <c r="B202" s="58">
        <v>42277</v>
      </c>
      <c r="C202" s="43">
        <v>719.77673300000004</v>
      </c>
      <c r="D202">
        <f t="shared" si="12"/>
        <v>-0.50424781954145304</v>
      </c>
      <c r="E202">
        <v>3.875834704958156E-2</v>
      </c>
      <c r="F202">
        <v>199</v>
      </c>
      <c r="G202">
        <f t="shared" ca="1" si="13"/>
        <v>6.8587147211398051E-3</v>
      </c>
    </row>
    <row r="203" spans="2:7">
      <c r="B203" s="58">
        <v>43236</v>
      </c>
      <c r="C203" s="43">
        <v>1451.8881839999999</v>
      </c>
      <c r="D203">
        <f t="shared" si="12"/>
        <v>0.70162928468223673</v>
      </c>
      <c r="E203">
        <v>3.8667250202245561E-2</v>
      </c>
      <c r="F203">
        <v>200</v>
      </c>
      <c r="G203">
        <f t="shared" ca="1" si="13"/>
        <v>5.8175022632651393E-3</v>
      </c>
    </row>
    <row r="204" spans="2:7">
      <c r="B204" s="58">
        <v>42072</v>
      </c>
      <c r="C204" s="43">
        <v>853.23413100000005</v>
      </c>
      <c r="D204">
        <f t="shared" si="12"/>
        <v>9.3881905048772758</v>
      </c>
      <c r="E204">
        <v>3.862941892100491E-2</v>
      </c>
      <c r="F204">
        <v>201</v>
      </c>
      <c r="G204">
        <f t="shared" ca="1" si="13"/>
        <v>3.2870872881977396E-2</v>
      </c>
    </row>
    <row r="205" spans="2:7">
      <c r="B205" s="58">
        <v>35611</v>
      </c>
      <c r="C205" s="43">
        <v>82.135009999999994</v>
      </c>
      <c r="D205">
        <f t="shared" si="12"/>
        <v>-0.56213878419898389</v>
      </c>
      <c r="E205">
        <v>3.859749510824876E-2</v>
      </c>
      <c r="F205">
        <v>202</v>
      </c>
      <c r="G205">
        <f t="shared" ca="1" si="13"/>
        <v>1.2358326566814773E-2</v>
      </c>
    </row>
    <row r="206" spans="2:7">
      <c r="B206" s="58">
        <v>39682</v>
      </c>
      <c r="C206" s="43">
        <v>187.582291</v>
      </c>
      <c r="D206">
        <f t="shared" si="12"/>
        <v>0.15858869536977141</v>
      </c>
      <c r="E206">
        <v>3.8592014424547967E-2</v>
      </c>
      <c r="F206">
        <v>203</v>
      </c>
      <c r="G206">
        <f t="shared" ca="1" si="13"/>
        <v>1.9107147941733526E-2</v>
      </c>
    </row>
    <row r="207" spans="2:7">
      <c r="B207" s="58">
        <v>39065</v>
      </c>
      <c r="C207" s="43">
        <v>161.90585300000001</v>
      </c>
      <c r="D207">
        <f t="shared" si="12"/>
        <v>-0.4247547567517751</v>
      </c>
      <c r="E207">
        <v>3.857532809615221E-2</v>
      </c>
      <c r="F207">
        <v>204</v>
      </c>
      <c r="G207">
        <f t="shared" ca="1" si="13"/>
        <v>1.0472128329337147E-2</v>
      </c>
    </row>
    <row r="208" spans="2:7">
      <c r="B208" s="58">
        <v>40798</v>
      </c>
      <c r="C208" s="43">
        <v>281.455353</v>
      </c>
      <c r="D208">
        <f t="shared" si="12"/>
        <v>0.12157743476779445</v>
      </c>
      <c r="E208">
        <v>3.8571164767825405E-2</v>
      </c>
      <c r="F208">
        <v>205</v>
      </c>
      <c r="G208">
        <f t="shared" ca="1" si="13"/>
        <v>3.4196506977780559E-2</v>
      </c>
    </row>
    <row r="209" spans="2:7">
      <c r="B209" s="58">
        <v>40445</v>
      </c>
      <c r="C209" s="43">
        <v>250.94598400000001</v>
      </c>
      <c r="D209">
        <f t="shared" si="12"/>
        <v>1.5244043897192701</v>
      </c>
      <c r="E209">
        <v>3.8410592869564178E-2</v>
      </c>
      <c r="F209">
        <v>206</v>
      </c>
      <c r="G209">
        <f t="shared" ca="1" si="13"/>
        <v>-1.0981693194483371E-2</v>
      </c>
    </row>
    <row r="210" spans="2:7">
      <c r="B210" s="58">
        <v>38376</v>
      </c>
      <c r="C210" s="43">
        <v>99.407996999999995</v>
      </c>
      <c r="D210">
        <f t="shared" si="12"/>
        <v>-0.31039332700911759</v>
      </c>
      <c r="E210">
        <v>3.7988665511765642E-2</v>
      </c>
      <c r="F210">
        <v>207</v>
      </c>
      <c r="G210">
        <f t="shared" ca="1" si="13"/>
        <v>-1.6786853756575321E-2</v>
      </c>
    </row>
    <row r="211" spans="2:7">
      <c r="B211" s="58">
        <v>37298</v>
      </c>
      <c r="C211" s="43">
        <v>144.15173300000001</v>
      </c>
      <c r="D211">
        <f t="shared" si="12"/>
        <v>0.42312983785518565</v>
      </c>
      <c r="E211">
        <v>3.7985327463512346E-2</v>
      </c>
      <c r="F211">
        <v>208</v>
      </c>
      <c r="G211">
        <f t="shared" ca="1" si="13"/>
        <v>2.7465196899307067E-2</v>
      </c>
    </row>
    <row r="212" spans="2:7">
      <c r="B212" s="58">
        <v>38512</v>
      </c>
      <c r="C212" s="43">
        <v>101.292046</v>
      </c>
      <c r="D212">
        <f t="shared" si="12"/>
        <v>5.8270792245068065E-2</v>
      </c>
      <c r="E212">
        <v>3.7556895719515322E-2</v>
      </c>
      <c r="F212">
        <v>209</v>
      </c>
      <c r="G212">
        <f t="shared" ca="1" si="13"/>
        <v>-1.5277560777593594E-2</v>
      </c>
    </row>
    <row r="213" spans="2:7">
      <c r="B213" s="58">
        <v>37713</v>
      </c>
      <c r="C213" s="43">
        <v>95.714675999999997</v>
      </c>
      <c r="D213">
        <f t="shared" si="12"/>
        <v>-0.29585172831742362</v>
      </c>
      <c r="E213">
        <v>3.7546047596332704E-2</v>
      </c>
      <c r="F213">
        <v>210</v>
      </c>
      <c r="G213">
        <f t="shared" ca="1" si="13"/>
        <v>1.2125704645371885E-2</v>
      </c>
    </row>
    <row r="214" spans="2:7">
      <c r="B214" s="58">
        <v>39162</v>
      </c>
      <c r="C214" s="43">
        <v>135.92971800000001</v>
      </c>
      <c r="D214">
        <f t="shared" si="12"/>
        <v>-2.9839606653482017E-4</v>
      </c>
      <c r="E214">
        <v>3.747917118667763E-2</v>
      </c>
      <c r="F214">
        <v>211</v>
      </c>
      <c r="G214">
        <f t="shared" ca="1" si="13"/>
        <v>3.8642261125453308E-3</v>
      </c>
    </row>
    <row r="215" spans="2:7">
      <c r="B215" s="58">
        <v>38705</v>
      </c>
      <c r="C215" s="43">
        <v>135.970291</v>
      </c>
      <c r="D215">
        <f t="shared" si="12"/>
        <v>9.0251791496674824E-2</v>
      </c>
      <c r="E215">
        <v>3.7430245993206067E-2</v>
      </c>
      <c r="F215">
        <v>212</v>
      </c>
      <c r="G215">
        <f t="shared" ca="1" si="13"/>
        <v>1.8367816712273994E-3</v>
      </c>
    </row>
    <row r="216" spans="2:7">
      <c r="B216" s="58">
        <v>36921</v>
      </c>
      <c r="C216" s="43">
        <v>124.71457700000001</v>
      </c>
      <c r="D216">
        <f t="shared" si="12"/>
        <v>-0.27506734677126199</v>
      </c>
      <c r="E216">
        <v>3.7328325904937246E-2</v>
      </c>
      <c r="F216">
        <v>213</v>
      </c>
      <c r="G216">
        <f t="shared" ca="1" si="13"/>
        <v>1.4551605125779259E-2</v>
      </c>
    </row>
    <row r="217" spans="2:7">
      <c r="B217" s="58">
        <v>39650</v>
      </c>
      <c r="C217" s="43">
        <v>172.03608700000001</v>
      </c>
      <c r="D217">
        <f t="shared" si="12"/>
        <v>0.17919204699262586</v>
      </c>
      <c r="E217">
        <v>3.7306406118119834E-2</v>
      </c>
      <c r="F217">
        <v>214</v>
      </c>
      <c r="G217">
        <f t="shared" ca="1" si="13"/>
        <v>-2.7261891439559517E-3</v>
      </c>
    </row>
    <row r="218" spans="2:7">
      <c r="B218" s="58">
        <v>39170</v>
      </c>
      <c r="C218" s="43">
        <v>145.89318800000001</v>
      </c>
      <c r="D218">
        <f t="shared" si="12"/>
        <v>0.19023566648881385</v>
      </c>
      <c r="E218">
        <v>3.7187053205395657E-2</v>
      </c>
      <c r="F218">
        <v>215</v>
      </c>
      <c r="G218">
        <f t="shared" ca="1" si="13"/>
        <v>-3.1936908082265972E-2</v>
      </c>
    </row>
    <row r="219" spans="2:7">
      <c r="B219" s="58">
        <v>38621</v>
      </c>
      <c r="C219" s="43">
        <v>122.57504299999999</v>
      </c>
      <c r="D219">
        <f t="shared" si="12"/>
        <v>-0.92077989209150291</v>
      </c>
      <c r="E219">
        <v>3.7091313508114045E-2</v>
      </c>
      <c r="F219">
        <v>216</v>
      </c>
      <c r="G219">
        <f t="shared" ca="1" si="13"/>
        <v>7.8457751595494649E-3</v>
      </c>
    </row>
    <row r="220" spans="2:7">
      <c r="B220" s="58">
        <v>43361</v>
      </c>
      <c r="C220" s="43">
        <v>1547.271851</v>
      </c>
      <c r="D220">
        <f t="shared" si="12"/>
        <v>0.97401085209021143</v>
      </c>
      <c r="E220">
        <v>3.7061427964283009E-2</v>
      </c>
      <c r="F220">
        <v>217</v>
      </c>
      <c r="G220">
        <f t="shared" ca="1" si="13"/>
        <v>-1.6563455853679295E-2</v>
      </c>
    </row>
    <row r="221" spans="2:7">
      <c r="B221" s="58">
        <v>42016</v>
      </c>
      <c r="C221" s="43">
        <v>783.82135000000005</v>
      </c>
      <c r="D221">
        <f t="shared" si="12"/>
        <v>0.45308901727710099</v>
      </c>
      <c r="E221">
        <v>3.7011121432296859E-2</v>
      </c>
      <c r="F221">
        <v>218</v>
      </c>
      <c r="G221">
        <f t="shared" ca="1" si="13"/>
        <v>8.464414513599109E-4</v>
      </c>
    </row>
    <row r="222" spans="2:7">
      <c r="B222" s="58">
        <v>41487</v>
      </c>
      <c r="C222" s="43">
        <v>539.41729699999996</v>
      </c>
      <c r="D222">
        <f t="shared" si="12"/>
        <v>-0.31161644268427474</v>
      </c>
      <c r="E222">
        <v>3.6976297071809827E-2</v>
      </c>
      <c r="F222">
        <v>219</v>
      </c>
      <c r="G222">
        <f t="shared" ca="1" si="13"/>
        <v>-1.0817086922366589E-3</v>
      </c>
    </row>
    <row r="223" spans="2:7">
      <c r="B223" s="58">
        <v>42450</v>
      </c>
      <c r="C223" s="43">
        <v>783.59991500000001</v>
      </c>
      <c r="D223">
        <f t="shared" si="12"/>
        <v>4.3899312702523119</v>
      </c>
      <c r="E223">
        <v>3.6895081070430047E-2</v>
      </c>
      <c r="F223">
        <v>220</v>
      </c>
      <c r="G223">
        <f t="shared" ca="1" si="13"/>
        <v>-2.062644810623343E-2</v>
      </c>
    </row>
    <row r="224" spans="2:7">
      <c r="B224" s="58">
        <v>36773</v>
      </c>
      <c r="C224" s="43">
        <v>145.382172</v>
      </c>
      <c r="D224">
        <f t="shared" si="12"/>
        <v>0.43982649131826707</v>
      </c>
      <c r="E224">
        <v>3.6849773659817668E-2</v>
      </c>
      <c r="F224">
        <v>221</v>
      </c>
      <c r="G224">
        <f t="shared" ca="1" si="13"/>
        <v>9.1102738523221108E-3</v>
      </c>
    </row>
    <row r="225" spans="2:7">
      <c r="B225" s="58">
        <v>37559</v>
      </c>
      <c r="C225" s="43">
        <v>100.972008</v>
      </c>
      <c r="D225">
        <f t="shared" si="12"/>
        <v>1.0408067124045939</v>
      </c>
      <c r="E225">
        <v>3.6836985738132356E-2</v>
      </c>
      <c r="F225">
        <v>222</v>
      </c>
      <c r="G225">
        <f t="shared" ca="1" si="13"/>
        <v>-2.8568517294492862E-3</v>
      </c>
    </row>
    <row r="226" spans="2:7">
      <c r="B226" s="58">
        <v>35439</v>
      </c>
      <c r="C226" s="43">
        <v>49.476517000000001</v>
      </c>
      <c r="D226">
        <f t="shared" si="12"/>
        <v>-0.7467872159689638</v>
      </c>
      <c r="E226">
        <v>3.6789485694839391E-2</v>
      </c>
      <c r="F226">
        <v>223</v>
      </c>
      <c r="G226">
        <f t="shared" ca="1" si="13"/>
        <v>1.5840593076722795E-2</v>
      </c>
    </row>
    <row r="227" spans="2:7">
      <c r="B227" s="58">
        <v>39834</v>
      </c>
      <c r="C227" s="43">
        <v>195.39501999999999</v>
      </c>
      <c r="D227">
        <f t="shared" si="12"/>
        <v>0.13685697499399571</v>
      </c>
      <c r="E227">
        <v>3.6781201542243305E-2</v>
      </c>
      <c r="F227">
        <v>224</v>
      </c>
      <c r="G227">
        <f t="shared" ca="1" si="13"/>
        <v>-4.5656972412958359E-2</v>
      </c>
    </row>
    <row r="228" spans="2:7">
      <c r="B228" s="58">
        <v>36720</v>
      </c>
      <c r="C228" s="43">
        <v>171.87300099999999</v>
      </c>
      <c r="D228">
        <f t="shared" si="12"/>
        <v>0.76588629047749968</v>
      </c>
      <c r="E228">
        <v>3.6630556079464194E-2</v>
      </c>
      <c r="F228">
        <v>225</v>
      </c>
      <c r="G228">
        <f t="shared" ca="1" si="13"/>
        <v>-2.5252459319326868E-2</v>
      </c>
    </row>
    <row r="229" spans="2:7">
      <c r="B229" s="58">
        <v>36138</v>
      </c>
      <c r="C229" s="43">
        <v>97.329597000000007</v>
      </c>
      <c r="D229">
        <f t="shared" si="12"/>
        <v>-0.18896003630487559</v>
      </c>
      <c r="E229">
        <v>3.6588851746934256E-2</v>
      </c>
      <c r="F229">
        <v>226</v>
      </c>
      <c r="G229">
        <f t="shared" ca="1" si="13"/>
        <v>3.940357132248775E-2</v>
      </c>
    </row>
    <row r="230" spans="2:7">
      <c r="B230" s="58">
        <v>37161</v>
      </c>
      <c r="C230" s="43">
        <v>120.00592</v>
      </c>
      <c r="D230">
        <f t="shared" si="12"/>
        <v>-0.31645691368556567</v>
      </c>
      <c r="E230">
        <v>3.6449034765924572E-2</v>
      </c>
      <c r="F230">
        <v>227</v>
      </c>
      <c r="G230">
        <f t="shared" ca="1" si="13"/>
        <v>1.5522020326713846E-2</v>
      </c>
    </row>
    <row r="231" spans="2:7">
      <c r="B231" s="58">
        <v>38783</v>
      </c>
      <c r="C231" s="43">
        <v>175.56452899999999</v>
      </c>
      <c r="D231">
        <f t="shared" si="12"/>
        <v>0.81143773527589369</v>
      </c>
      <c r="E231">
        <v>3.6352508939327954E-2</v>
      </c>
      <c r="F231">
        <v>228</v>
      </c>
      <c r="G231">
        <f t="shared" ca="1" si="13"/>
        <v>1.000410772393742E-2</v>
      </c>
    </row>
    <row r="232" spans="2:7">
      <c r="B232" s="58">
        <v>36159</v>
      </c>
      <c r="C232" s="43">
        <v>96.919990999999996</v>
      </c>
      <c r="D232">
        <f t="shared" si="12"/>
        <v>-0.2254958866531824</v>
      </c>
      <c r="E232">
        <v>3.6333478757209249E-2</v>
      </c>
      <c r="F232">
        <v>229</v>
      </c>
      <c r="G232">
        <f t="shared" ca="1" si="13"/>
        <v>3.0791908672526448E-2</v>
      </c>
    </row>
    <row r="233" spans="2:7">
      <c r="B233" s="58">
        <v>37869</v>
      </c>
      <c r="C233" s="43">
        <v>125.13812299999999</v>
      </c>
      <c r="D233">
        <f t="shared" si="12"/>
        <v>-0.94393785021897081</v>
      </c>
      <c r="E233">
        <v>3.6324651379679843E-2</v>
      </c>
      <c r="F233">
        <v>230</v>
      </c>
      <c r="G233">
        <f t="shared" ca="1" si="13"/>
        <v>-2.4934562132202055E-2</v>
      </c>
    </row>
    <row r="234" spans="2:7">
      <c r="B234" s="58">
        <v>44281</v>
      </c>
      <c r="C234" s="43">
        <v>2232.1320799999999</v>
      </c>
      <c r="D234">
        <f t="shared" si="12"/>
        <v>29.317671551534289</v>
      </c>
      <c r="E234">
        <v>3.6141250683270822E-2</v>
      </c>
      <c r="F234">
        <v>231</v>
      </c>
      <c r="G234">
        <f t="shared" ca="1" si="13"/>
        <v>2.3777589814446658E-2</v>
      </c>
    </row>
    <row r="235" spans="2:7">
      <c r="B235" s="58">
        <v>35593</v>
      </c>
      <c r="C235" s="43">
        <v>73.624786</v>
      </c>
      <c r="D235">
        <f t="shared" si="12"/>
        <v>-0.67532579227649392</v>
      </c>
      <c r="E235">
        <v>3.5971818051329089E-2</v>
      </c>
      <c r="F235">
        <v>232</v>
      </c>
      <c r="G235">
        <f t="shared" ca="1" si="13"/>
        <v>3.0643880662729831E-3</v>
      </c>
    </row>
    <row r="236" spans="2:7">
      <c r="B236" s="58">
        <v>40025</v>
      </c>
      <c r="C236" s="43">
        <v>226.76512099999999</v>
      </c>
      <c r="D236">
        <f t="shared" si="12"/>
        <v>1.563286499927266</v>
      </c>
      <c r="E236">
        <v>3.5891959602898274E-2</v>
      </c>
      <c r="F236">
        <v>233</v>
      </c>
      <c r="G236">
        <f t="shared" ca="1" si="13"/>
        <v>3.9613674993150209E-2</v>
      </c>
    </row>
    <row r="237" spans="2:7">
      <c r="B237" s="58">
        <v>38126</v>
      </c>
      <c r="C237" s="43">
        <v>88.466553000000005</v>
      </c>
      <c r="D237">
        <f t="shared" si="12"/>
        <v>-0.24038470265286077</v>
      </c>
      <c r="E237">
        <v>3.5879318764604956E-2</v>
      </c>
      <c r="F237">
        <v>234</v>
      </c>
      <c r="G237">
        <f t="shared" ca="1" si="13"/>
        <v>1.6548534871582213E-3</v>
      </c>
    </row>
    <row r="238" spans="2:7">
      <c r="B238" s="58">
        <v>37887</v>
      </c>
      <c r="C238" s="43">
        <v>116.462311</v>
      </c>
      <c r="D238">
        <f t="shared" si="12"/>
        <v>-0.36840769770247267</v>
      </c>
      <c r="E238">
        <v>3.5857488690112231E-2</v>
      </c>
      <c r="F238">
        <v>235</v>
      </c>
      <c r="G238">
        <f t="shared" ca="1" si="13"/>
        <v>-1.0866953095649201E-2</v>
      </c>
    </row>
    <row r="239" spans="2:7">
      <c r="B239" s="58">
        <v>38981</v>
      </c>
      <c r="C239" s="43">
        <v>184.39475999999999</v>
      </c>
      <c r="D239">
        <f t="shared" si="12"/>
        <v>0.8109227613896014</v>
      </c>
      <c r="E239">
        <v>3.577840360768051E-2</v>
      </c>
      <c r="F239">
        <v>236</v>
      </c>
      <c r="G239">
        <f t="shared" ca="1" si="13"/>
        <v>2.8800282714206153E-2</v>
      </c>
    </row>
    <row r="240" spans="2:7">
      <c r="B240" s="58">
        <v>36181</v>
      </c>
      <c r="C240" s="43">
        <v>101.82364699999999</v>
      </c>
      <c r="D240">
        <f t="shared" si="12"/>
        <v>0.12353363808965252</v>
      </c>
      <c r="E240">
        <v>3.5676295639616183E-2</v>
      </c>
      <c r="F240">
        <v>237</v>
      </c>
      <c r="G240">
        <f t="shared" ca="1" si="13"/>
        <v>-2.8060603146078465E-2</v>
      </c>
    </row>
    <row r="241" spans="2:7">
      <c r="B241" s="58">
        <v>35856</v>
      </c>
      <c r="C241" s="43">
        <v>90.628035999999994</v>
      </c>
      <c r="D241">
        <f t="shared" si="12"/>
        <v>-0.36136600591667095</v>
      </c>
      <c r="E241">
        <v>3.5595383349884289E-2</v>
      </c>
      <c r="F241">
        <v>238</v>
      </c>
      <c r="G241">
        <f t="shared" ca="1" si="13"/>
        <v>3.1534142640002559E-2</v>
      </c>
    </row>
    <row r="242" spans="2:7">
      <c r="B242" s="58">
        <v>39470</v>
      </c>
      <c r="C242" s="43">
        <v>141.90919500000001</v>
      </c>
      <c r="D242">
        <f t="shared" si="12"/>
        <v>-0.92609581635885974</v>
      </c>
      <c r="E242">
        <v>3.5588090650427118E-2</v>
      </c>
      <c r="F242">
        <v>239</v>
      </c>
      <c r="G242">
        <f t="shared" ca="1" si="13"/>
        <v>-6.053941163550145E-3</v>
      </c>
    </row>
    <row r="243" spans="2:7">
      <c r="B243" s="58">
        <v>43731</v>
      </c>
      <c r="C243" s="43">
        <v>1920.178101</v>
      </c>
      <c r="D243">
        <f t="shared" si="12"/>
        <v>14.593636130572994</v>
      </c>
      <c r="E243">
        <v>3.553761041611761E-2</v>
      </c>
      <c r="F243">
        <v>240</v>
      </c>
      <c r="G243">
        <f t="shared" ca="1" si="13"/>
        <v>1.4052000292868809E-2</v>
      </c>
    </row>
    <row r="244" spans="2:7">
      <c r="B244" s="58">
        <v>37897</v>
      </c>
      <c r="C244" s="43">
        <v>123.13857299999999</v>
      </c>
      <c r="D244">
        <f t="shared" si="12"/>
        <v>-0.15913532652801388</v>
      </c>
      <c r="E244">
        <v>3.5530859728050063E-2</v>
      </c>
      <c r="F244">
        <v>241</v>
      </c>
      <c r="G244">
        <f t="shared" ca="1" si="13"/>
        <v>-1.0467635124394669E-2</v>
      </c>
    </row>
    <row r="245" spans="2:7">
      <c r="B245" s="58">
        <v>37305</v>
      </c>
      <c r="C245" s="43">
        <v>146.44279499999999</v>
      </c>
      <c r="D245">
        <f t="shared" si="12"/>
        <v>1.3564730688702475</v>
      </c>
      <c r="E245">
        <v>3.5379472979847712E-2</v>
      </c>
      <c r="F245">
        <v>242</v>
      </c>
      <c r="G245">
        <f t="shared" ca="1" si="13"/>
        <v>-1.08737078603625E-3</v>
      </c>
    </row>
    <row r="246" spans="2:7">
      <c r="B246" s="58">
        <v>35579</v>
      </c>
      <c r="C246" s="43">
        <v>62.144905000000001</v>
      </c>
      <c r="D246">
        <f t="shared" si="12"/>
        <v>-5.1337750151947269E-2</v>
      </c>
      <c r="E246">
        <v>3.5326227886371735E-2</v>
      </c>
      <c r="F246">
        <v>243</v>
      </c>
      <c r="G246">
        <f t="shared" ca="1" si="13"/>
        <v>-2.506718610422857E-3</v>
      </c>
    </row>
    <row r="247" spans="2:7">
      <c r="B247" s="58">
        <v>35583</v>
      </c>
      <c r="C247" s="43">
        <v>65.507935000000003</v>
      </c>
      <c r="D247">
        <f t="shared" si="12"/>
        <v>-0.90655516882862208</v>
      </c>
      <c r="E247">
        <v>3.5127219581185559E-2</v>
      </c>
      <c r="F247">
        <v>244</v>
      </c>
      <c r="G247">
        <f t="shared" ca="1" si="13"/>
        <v>3.1695087733623999E-3</v>
      </c>
    </row>
    <row r="248" spans="2:7">
      <c r="B248" s="58">
        <v>42011</v>
      </c>
      <c r="C248" s="43">
        <v>701.03326400000003</v>
      </c>
      <c r="D248">
        <f t="shared" si="12"/>
        <v>1.8581422497008349</v>
      </c>
      <c r="E248">
        <v>3.5110410135906073E-2</v>
      </c>
      <c r="F248">
        <v>245</v>
      </c>
      <c r="G248">
        <f t="shared" ca="1" si="13"/>
        <v>-7.9981328162036045E-3</v>
      </c>
    </row>
    <row r="249" spans="2:7">
      <c r="B249" s="58">
        <v>40541</v>
      </c>
      <c r="C249" s="43">
        <v>245.275848</v>
      </c>
      <c r="D249">
        <f t="shared" si="12"/>
        <v>-0.89381954158262134</v>
      </c>
      <c r="E249">
        <v>3.4986293668305926E-2</v>
      </c>
      <c r="F249">
        <v>246</v>
      </c>
      <c r="G249">
        <f t="shared" ca="1" si="13"/>
        <v>-7.5120658554535822E-3</v>
      </c>
    </row>
    <row r="250" spans="2:7">
      <c r="B250" s="58">
        <v>44285</v>
      </c>
      <c r="C250" s="43">
        <v>2309.9904790000001</v>
      </c>
      <c r="D250">
        <f t="shared" si="12"/>
        <v>15.647538342862035</v>
      </c>
      <c r="E250">
        <v>3.4880731161751055E-2</v>
      </c>
      <c r="F250">
        <v>247</v>
      </c>
      <c r="G250">
        <f t="shared" ca="1" si="13"/>
        <v>1.7115706082088625E-2</v>
      </c>
    </row>
    <row r="251" spans="2:7">
      <c r="B251" s="58">
        <v>39216</v>
      </c>
      <c r="C251" s="43">
        <v>138.75868199999999</v>
      </c>
      <c r="D251">
        <f t="shared" si="12"/>
        <v>0.11870190583192919</v>
      </c>
      <c r="E251">
        <v>3.4733243668525982E-2</v>
      </c>
      <c r="F251">
        <v>248</v>
      </c>
      <c r="G251">
        <f t="shared" ca="1" si="13"/>
        <v>3.1886342041985198E-2</v>
      </c>
    </row>
    <row r="252" spans="2:7">
      <c r="B252" s="58">
        <v>36887</v>
      </c>
      <c r="C252" s="43">
        <v>124.035439</v>
      </c>
      <c r="D252">
        <f t="shared" si="12"/>
        <v>-0.79170754035918078</v>
      </c>
      <c r="E252">
        <v>3.4728997772306085E-2</v>
      </c>
      <c r="F252">
        <v>249</v>
      </c>
      <c r="G252">
        <f t="shared" ca="1" si="13"/>
        <v>2.7222298711279028E-2</v>
      </c>
    </row>
    <row r="253" spans="2:7">
      <c r="B253" s="58">
        <v>41848</v>
      </c>
      <c r="C253" s="43">
        <v>595.48693800000001</v>
      </c>
      <c r="D253">
        <f t="shared" si="12"/>
        <v>0.62069912402815375</v>
      </c>
      <c r="E253">
        <v>3.4727058427210009E-2</v>
      </c>
      <c r="F253">
        <v>250</v>
      </c>
      <c r="G253">
        <f t="shared" ca="1" si="13"/>
        <v>1.8446147993723522E-3</v>
      </c>
    </row>
    <row r="254" spans="2:7">
      <c r="B254" s="58">
        <v>41073</v>
      </c>
      <c r="C254" s="43">
        <v>367.42596400000002</v>
      </c>
      <c r="D254">
        <f t="shared" si="12"/>
        <v>1.619310232221872</v>
      </c>
      <c r="E254">
        <v>3.4678062662755228E-2</v>
      </c>
      <c r="F254">
        <v>251</v>
      </c>
      <c r="G254">
        <f t="shared" ca="1" si="13"/>
        <v>-5.7274130296174142E-3</v>
      </c>
    </row>
    <row r="255" spans="2:7">
      <c r="B255" s="58">
        <v>36558</v>
      </c>
      <c r="C255" s="43">
        <v>140.275848</v>
      </c>
      <c r="D255">
        <f t="shared" si="12"/>
        <v>-0.16619060316429329</v>
      </c>
      <c r="E255">
        <v>3.4490993352918393E-2</v>
      </c>
      <c r="F255">
        <v>252</v>
      </c>
      <c r="G255">
        <f t="shared" ca="1" si="13"/>
        <v>6.1635071086564106E-3</v>
      </c>
    </row>
    <row r="256" spans="2:7">
      <c r="B256" s="58">
        <v>36712</v>
      </c>
      <c r="C256" s="43">
        <v>168.23490899999999</v>
      </c>
      <c r="D256">
        <f t="shared" si="12"/>
        <v>3.6185041222214533E-2</v>
      </c>
      <c r="E256">
        <v>3.4383107378179657E-2</v>
      </c>
      <c r="F256">
        <v>253</v>
      </c>
      <c r="G256">
        <f t="shared" ca="1" si="13"/>
        <v>-3.8146283345092923E-2</v>
      </c>
    </row>
    <row r="257" spans="2:7">
      <c r="B257" s="58">
        <v>38918</v>
      </c>
      <c r="C257" s="43">
        <v>162.35990899999999</v>
      </c>
      <c r="D257">
        <f t="shared" si="12"/>
        <v>1.0851284742175566</v>
      </c>
      <c r="E257">
        <v>3.3974138251870428E-2</v>
      </c>
      <c r="F257">
        <v>254</v>
      </c>
      <c r="G257">
        <f t="shared" ca="1" si="13"/>
        <v>-3.1231290573722703E-2</v>
      </c>
    </row>
    <row r="258" spans="2:7">
      <c r="B258" s="58">
        <v>35634</v>
      </c>
      <c r="C258" s="43">
        <v>77.865662</v>
      </c>
      <c r="D258">
        <f t="shared" si="12"/>
        <v>-0.11909298833733831</v>
      </c>
      <c r="E258">
        <v>3.3946677885132809E-2</v>
      </c>
      <c r="F258">
        <v>255</v>
      </c>
      <c r="G258">
        <f t="shared" ca="1" si="13"/>
        <v>-3.1177833539613967E-2</v>
      </c>
    </row>
    <row r="259" spans="2:7">
      <c r="B259" s="58">
        <v>38462</v>
      </c>
      <c r="C259" s="43">
        <v>88.392600999999999</v>
      </c>
      <c r="D259">
        <f t="shared" si="12"/>
        <v>-0.46739151871108076</v>
      </c>
      <c r="E259">
        <v>3.388500198893319E-2</v>
      </c>
      <c r="F259">
        <v>256</v>
      </c>
      <c r="G259">
        <f t="shared" ca="1" si="13"/>
        <v>6.0297637014996358E-3</v>
      </c>
    </row>
    <row r="260" spans="2:7">
      <c r="B260" s="58">
        <v>38768</v>
      </c>
      <c r="C260" s="43">
        <v>165.96168499999999</v>
      </c>
      <c r="D260">
        <f t="shared" ref="D260:D323" si="14">(C260-C261)/C261</f>
        <v>0.36819046191812488</v>
      </c>
      <c r="E260">
        <v>3.3810209061199602E-2</v>
      </c>
      <c r="F260">
        <v>257</v>
      </c>
      <c r="G260">
        <f t="shared" ca="1" si="13"/>
        <v>-5.8346406982882877E-3</v>
      </c>
    </row>
    <row r="261" spans="2:7">
      <c r="B261" s="58">
        <v>37852</v>
      </c>
      <c r="C261" s="43">
        <v>121.300133</v>
      </c>
      <c r="D261">
        <f t="shared" si="14"/>
        <v>-0.33683149688070863</v>
      </c>
      <c r="E261">
        <v>3.3809743249839201E-2</v>
      </c>
      <c r="F261">
        <v>258</v>
      </c>
      <c r="G261">
        <f t="shared" ref="G261:G324" ca="1" si="15">_xlfn.NORM.INV(RAND(),$N$5,$N$6)</f>
        <v>-1.1528871083800641E-2</v>
      </c>
    </row>
    <row r="262" spans="2:7">
      <c r="B262" s="58">
        <v>39735</v>
      </c>
      <c r="C262" s="43">
        <v>182.90997300000001</v>
      </c>
      <c r="D262">
        <f t="shared" si="14"/>
        <v>1.1859176996785503</v>
      </c>
      <c r="E262">
        <v>3.3766383604384859E-2</v>
      </c>
      <c r="F262">
        <v>259</v>
      </c>
      <c r="G262">
        <f t="shared" ca="1" si="15"/>
        <v>1.7734262013821413E-2</v>
      </c>
    </row>
    <row r="263" spans="2:7">
      <c r="B263" s="58">
        <v>38259</v>
      </c>
      <c r="C263" s="43">
        <v>83.676513999999997</v>
      </c>
      <c r="D263">
        <f t="shared" si="14"/>
        <v>-0.89534463290592592</v>
      </c>
      <c r="E263">
        <v>3.3707801595981399E-2</v>
      </c>
      <c r="F263">
        <v>260</v>
      </c>
      <c r="G263">
        <f t="shared" ca="1" si="15"/>
        <v>3.5295840773331137E-2</v>
      </c>
    </row>
    <row r="264" spans="2:7">
      <c r="B264" s="58">
        <v>42549</v>
      </c>
      <c r="C264" s="43">
        <v>799.54345699999999</v>
      </c>
      <c r="D264">
        <f t="shared" si="14"/>
        <v>8.0764497151716288</v>
      </c>
      <c r="E264">
        <v>3.3649562704351696E-2</v>
      </c>
      <c r="F264">
        <v>261</v>
      </c>
      <c r="G264">
        <f t="shared" ca="1" si="15"/>
        <v>2.5259177300241756E-3</v>
      </c>
    </row>
    <row r="265" spans="2:7">
      <c r="B265" s="58">
        <v>35962</v>
      </c>
      <c r="C265" s="43">
        <v>88.089889999999997</v>
      </c>
      <c r="D265">
        <f t="shared" si="14"/>
        <v>0.14302043910984055</v>
      </c>
      <c r="E265">
        <v>3.3643840690655583E-2</v>
      </c>
      <c r="F265">
        <v>262</v>
      </c>
      <c r="G265">
        <f t="shared" ca="1" si="15"/>
        <v>1.195967966511686E-2</v>
      </c>
    </row>
    <row r="266" spans="2:7">
      <c r="B266" s="58">
        <v>35597</v>
      </c>
      <c r="C266" s="43">
        <v>77.067642000000006</v>
      </c>
      <c r="D266">
        <f t="shared" si="14"/>
        <v>1.300222988729836E-3</v>
      </c>
      <c r="E266">
        <v>3.3637750104533883E-2</v>
      </c>
      <c r="F266">
        <v>263</v>
      </c>
      <c r="G266">
        <f t="shared" ca="1" si="15"/>
        <v>-7.8901742396898945E-3</v>
      </c>
    </row>
    <row r="267" spans="2:7">
      <c r="B267" s="58">
        <v>38204</v>
      </c>
      <c r="C267" s="43">
        <v>76.967567000000003</v>
      </c>
      <c r="D267">
        <f t="shared" si="14"/>
        <v>-0.46177491238391305</v>
      </c>
      <c r="E267">
        <v>3.3628418484562425E-2</v>
      </c>
      <c r="F267">
        <v>264</v>
      </c>
      <c r="G267">
        <f t="shared" ca="1" si="15"/>
        <v>3.3554854221334258E-2</v>
      </c>
    </row>
    <row r="268" spans="2:7">
      <c r="B268" s="58">
        <v>36754</v>
      </c>
      <c r="C268" s="43">
        <v>143.00256300000001</v>
      </c>
      <c r="D268">
        <f t="shared" si="14"/>
        <v>0.18553454744928283</v>
      </c>
      <c r="E268">
        <v>3.3502933906857886E-2</v>
      </c>
      <c r="F268">
        <v>265</v>
      </c>
      <c r="G268">
        <f t="shared" ca="1" si="15"/>
        <v>6.2435779760313045E-3</v>
      </c>
    </row>
    <row r="269" spans="2:7">
      <c r="B269" s="58">
        <v>37960</v>
      </c>
      <c r="C269" s="43">
        <v>120.622856</v>
      </c>
      <c r="D269">
        <f t="shared" si="14"/>
        <v>-0.84586859687191407</v>
      </c>
      <c r="E269">
        <v>3.3434648997631475E-2</v>
      </c>
      <c r="F269">
        <v>266</v>
      </c>
      <c r="G269">
        <f t="shared" ca="1" si="15"/>
        <v>2.2753331061689454E-2</v>
      </c>
    </row>
    <row r="270" spans="2:7">
      <c r="B270" s="58">
        <v>42132</v>
      </c>
      <c r="C270" s="43">
        <v>782.597534</v>
      </c>
      <c r="D270">
        <f t="shared" si="14"/>
        <v>8.1543164574587994</v>
      </c>
      <c r="E270">
        <v>3.34199968640767E-2</v>
      </c>
      <c r="F270">
        <v>267</v>
      </c>
      <c r="G270">
        <f t="shared" ca="1" si="15"/>
        <v>1.131428460471761E-2</v>
      </c>
    </row>
    <row r="271" spans="2:7">
      <c r="B271" s="58">
        <v>35646</v>
      </c>
      <c r="C271" s="43">
        <v>85.489456000000004</v>
      </c>
      <c r="D271">
        <f t="shared" si="14"/>
        <v>-0.78304064113951621</v>
      </c>
      <c r="E271">
        <v>3.3417918848192958E-2</v>
      </c>
      <c r="F271">
        <v>268</v>
      </c>
      <c r="G271">
        <f t="shared" ca="1" si="15"/>
        <v>-5.3848583471219754E-3</v>
      </c>
    </row>
    <row r="272" spans="2:7">
      <c r="B272" s="58">
        <v>41353</v>
      </c>
      <c r="C272" s="43">
        <v>394.034424</v>
      </c>
      <c r="D272">
        <f t="shared" si="14"/>
        <v>2.6750436133140196</v>
      </c>
      <c r="E272">
        <v>3.3406683936338659E-2</v>
      </c>
      <c r="F272">
        <v>269</v>
      </c>
      <c r="G272">
        <f t="shared" ca="1" si="15"/>
        <v>9.784076400995597E-3</v>
      </c>
    </row>
    <row r="273" spans="2:7">
      <c r="B273" s="58">
        <v>37481</v>
      </c>
      <c r="C273" s="43">
        <v>107.218979</v>
      </c>
      <c r="D273">
        <f t="shared" si="14"/>
        <v>-0.29467513932025463</v>
      </c>
      <c r="E273">
        <v>3.3382744123023056E-2</v>
      </c>
      <c r="F273">
        <v>270</v>
      </c>
      <c r="G273">
        <f t="shared" ca="1" si="15"/>
        <v>-3.5234148108014965E-2</v>
      </c>
    </row>
    <row r="274" spans="2:7">
      <c r="B274" s="58">
        <v>39188</v>
      </c>
      <c r="C274" s="43">
        <v>152.013611</v>
      </c>
      <c r="D274">
        <f t="shared" si="14"/>
        <v>0.45594541314196996</v>
      </c>
      <c r="E274">
        <v>3.3381719365752363E-2</v>
      </c>
      <c r="F274">
        <v>271</v>
      </c>
      <c r="G274">
        <f t="shared" ca="1" si="15"/>
        <v>-2.7819715292655665E-2</v>
      </c>
    </row>
    <row r="275" spans="2:7">
      <c r="B275" s="58">
        <v>37826</v>
      </c>
      <c r="C275" s="43">
        <v>104.408867</v>
      </c>
      <c r="D275">
        <f t="shared" si="14"/>
        <v>-0.59562131091458237</v>
      </c>
      <c r="E275">
        <v>3.3354544664119787E-2</v>
      </c>
      <c r="F275">
        <v>272</v>
      </c>
      <c r="G275">
        <f t="shared" ca="1" si="15"/>
        <v>2.066294339576482E-2</v>
      </c>
    </row>
    <row r="276" spans="2:7">
      <c r="B276" s="58">
        <v>40696</v>
      </c>
      <c r="C276" s="43">
        <v>258.19576999999998</v>
      </c>
      <c r="D276">
        <f t="shared" si="14"/>
        <v>-5.7861624585444568E-2</v>
      </c>
      <c r="E276">
        <v>3.3177584396115421E-2</v>
      </c>
      <c r="F276">
        <v>273</v>
      </c>
      <c r="G276">
        <f t="shared" ca="1" si="15"/>
        <v>-2.2153725246168904E-2</v>
      </c>
    </row>
    <row r="277" spans="2:7">
      <c r="B277" s="58">
        <v>40840</v>
      </c>
      <c r="C277" s="43">
        <v>274.05291699999998</v>
      </c>
      <c r="D277">
        <f t="shared" si="14"/>
        <v>1.8962141478423118</v>
      </c>
      <c r="E277">
        <v>3.3118423364596104E-2</v>
      </c>
      <c r="F277">
        <v>274</v>
      </c>
      <c r="G277">
        <f t="shared" ca="1" si="15"/>
        <v>3.3041718590262059E-3</v>
      </c>
    </row>
    <row r="278" spans="2:7">
      <c r="B278" s="58">
        <v>38320</v>
      </c>
      <c r="C278" s="43">
        <v>94.624534999999995</v>
      </c>
      <c r="D278">
        <f t="shared" si="14"/>
        <v>0.3983595672788488</v>
      </c>
      <c r="E278">
        <v>3.3100359732498918E-2</v>
      </c>
      <c r="F278">
        <v>275</v>
      </c>
      <c r="G278">
        <f t="shared" ca="1" si="15"/>
        <v>-1.6423812783671835E-2</v>
      </c>
    </row>
    <row r="279" spans="2:7">
      <c r="B279" s="58">
        <v>35584</v>
      </c>
      <c r="C279" s="43">
        <v>67.668243000000004</v>
      </c>
      <c r="D279">
        <f t="shared" si="14"/>
        <v>-0.33492427861760626</v>
      </c>
      <c r="E279">
        <v>3.2977806429099019E-2</v>
      </c>
      <c r="F279">
        <v>276</v>
      </c>
      <c r="G279">
        <f t="shared" ca="1" si="15"/>
        <v>-1.0191526050182378E-2</v>
      </c>
    </row>
    <row r="280" spans="2:7">
      <c r="B280" s="58">
        <v>37578</v>
      </c>
      <c r="C280" s="43">
        <v>101.745171</v>
      </c>
      <c r="D280">
        <f t="shared" si="14"/>
        <v>-0.64527002037623871</v>
      </c>
      <c r="E280">
        <v>3.2967103141954807E-2</v>
      </c>
      <c r="F280">
        <v>277</v>
      </c>
      <c r="G280">
        <f t="shared" ca="1" si="15"/>
        <v>-1.430762709182234E-2</v>
      </c>
    </row>
    <row r="281" spans="2:7">
      <c r="B281" s="58">
        <v>40800</v>
      </c>
      <c r="C281" s="43">
        <v>286.82427999999999</v>
      </c>
      <c r="D281">
        <f t="shared" si="14"/>
        <v>5.2836595064498129</v>
      </c>
      <c r="E281">
        <v>3.2957816885990712E-2</v>
      </c>
      <c r="F281">
        <v>278</v>
      </c>
      <c r="G281">
        <f t="shared" ca="1" si="15"/>
        <v>1.6417966875152235E-2</v>
      </c>
    </row>
    <row r="282" spans="2:7">
      <c r="B282" s="58">
        <v>35180</v>
      </c>
      <c r="C282" s="43">
        <v>45.646056999999999</v>
      </c>
      <c r="D282">
        <f t="shared" si="14"/>
        <v>-0.97899076927374229</v>
      </c>
      <c r="E282">
        <v>3.2957260660326872E-2</v>
      </c>
      <c r="F282">
        <v>279</v>
      </c>
      <c r="G282">
        <f t="shared" ca="1" si="15"/>
        <v>1.0866227302733142E-2</v>
      </c>
    </row>
    <row r="283" spans="2:7">
      <c r="B283" s="58">
        <v>44172</v>
      </c>
      <c r="C283" s="43">
        <v>2172.6667480000001</v>
      </c>
      <c r="D283">
        <f t="shared" si="14"/>
        <v>12.8954381154727</v>
      </c>
      <c r="E283">
        <v>3.2941088153317429E-2</v>
      </c>
      <c r="F283">
        <v>280</v>
      </c>
      <c r="G283">
        <f t="shared" ca="1" si="15"/>
        <v>-2.1796777512665361E-2</v>
      </c>
    </row>
    <row r="284" spans="2:7">
      <c r="B284" s="58">
        <v>38887</v>
      </c>
      <c r="C284" s="43">
        <v>156.35827599999999</v>
      </c>
      <c r="D284">
        <f t="shared" si="14"/>
        <v>0.44987602941081284</v>
      </c>
      <c r="E284">
        <v>3.2923614119608355E-2</v>
      </c>
      <c r="F284">
        <v>281</v>
      </c>
      <c r="G284">
        <f t="shared" ca="1" si="15"/>
        <v>-1.3397523540745881E-3</v>
      </c>
    </row>
    <row r="285" spans="2:7">
      <c r="B285" s="58">
        <v>37827</v>
      </c>
      <c r="C285" s="43">
        <v>107.84251399999999</v>
      </c>
      <c r="D285">
        <f t="shared" si="14"/>
        <v>-0.39910010763847603</v>
      </c>
      <c r="E285">
        <v>3.2886545929092341E-2</v>
      </c>
      <c r="F285">
        <v>282</v>
      </c>
      <c r="G285">
        <f t="shared" ca="1" si="15"/>
        <v>1.9340650834416936E-2</v>
      </c>
    </row>
    <row r="286" spans="2:7">
      <c r="B286" s="58">
        <v>39604</v>
      </c>
      <c r="C286" s="43">
        <v>179.46835300000001</v>
      </c>
      <c r="D286">
        <f t="shared" si="14"/>
        <v>0.45071046139329163</v>
      </c>
      <c r="E286">
        <v>3.2783134797603475E-2</v>
      </c>
      <c r="F286">
        <v>283</v>
      </c>
      <c r="G286">
        <f t="shared" ca="1" si="15"/>
        <v>3.0929227130324016E-2</v>
      </c>
    </row>
    <row r="287" spans="2:7">
      <c r="B287" s="58">
        <v>36930</v>
      </c>
      <c r="C287" s="43">
        <v>123.710663</v>
      </c>
      <c r="D287">
        <f t="shared" si="14"/>
        <v>-0.84787170913275867</v>
      </c>
      <c r="E287">
        <v>3.2782672191919993E-2</v>
      </c>
      <c r="F287">
        <v>284</v>
      </c>
      <c r="G287">
        <f t="shared" ca="1" si="15"/>
        <v>5.5264287993948792E-3</v>
      </c>
    </row>
    <row r="288" spans="2:7">
      <c r="B288" s="58">
        <v>42207</v>
      </c>
      <c r="C288" s="43">
        <v>813.19958499999996</v>
      </c>
      <c r="D288">
        <f t="shared" si="14"/>
        <v>3.8974601585209654</v>
      </c>
      <c r="E288">
        <v>3.2760943914672873E-2</v>
      </c>
      <c r="F288">
        <v>285</v>
      </c>
      <c r="G288">
        <f t="shared" ca="1" si="15"/>
        <v>2.2277875433396988E-2</v>
      </c>
    </row>
    <row r="289" spans="2:7">
      <c r="B289" s="58">
        <v>38901</v>
      </c>
      <c r="C289" s="43">
        <v>166.04516599999999</v>
      </c>
      <c r="D289">
        <f t="shared" si="14"/>
        <v>-0.47404435646579357</v>
      </c>
      <c r="E289">
        <v>3.2744315452447999E-2</v>
      </c>
      <c r="F289">
        <v>286</v>
      </c>
      <c r="G289">
        <f t="shared" ca="1" si="15"/>
        <v>-1.568818565109209E-2</v>
      </c>
    </row>
    <row r="290" spans="2:7">
      <c r="B290" s="58">
        <v>40848</v>
      </c>
      <c r="C290" s="43">
        <v>315.701843</v>
      </c>
      <c r="D290">
        <f t="shared" si="14"/>
        <v>3.2425728967399672</v>
      </c>
      <c r="E290">
        <v>3.2730168351699333E-2</v>
      </c>
      <c r="F290">
        <v>287</v>
      </c>
      <c r="G290">
        <f t="shared" ca="1" si="15"/>
        <v>3.9870426736161512E-3</v>
      </c>
    </row>
    <row r="291" spans="2:7">
      <c r="B291" s="58">
        <v>38222</v>
      </c>
      <c r="C291" s="43">
        <v>74.412826999999993</v>
      </c>
      <c r="D291">
        <f t="shared" si="14"/>
        <v>-0.29417150853635876</v>
      </c>
      <c r="E291">
        <v>3.2725323958247746E-2</v>
      </c>
      <c r="F291">
        <v>288</v>
      </c>
      <c r="G291">
        <f t="shared" ca="1" si="15"/>
        <v>-1.2001400085280426E-2</v>
      </c>
    </row>
    <row r="292" spans="2:7">
      <c r="B292" s="58">
        <v>37840</v>
      </c>
      <c r="C292" s="43">
        <v>105.426216</v>
      </c>
      <c r="D292">
        <f t="shared" si="14"/>
        <v>-0.3645983654361698</v>
      </c>
      <c r="E292">
        <v>3.2699882156515349E-2</v>
      </c>
      <c r="F292">
        <v>289</v>
      </c>
      <c r="G292">
        <f t="shared" ca="1" si="15"/>
        <v>-1.8641620187137043E-2</v>
      </c>
    </row>
    <row r="293" spans="2:7">
      <c r="B293" s="58">
        <v>39450</v>
      </c>
      <c r="C293" s="43">
        <v>165.920593</v>
      </c>
      <c r="D293">
        <f t="shared" si="14"/>
        <v>-0.93720178607458926</v>
      </c>
      <c r="E293">
        <v>3.2669174204013759E-2</v>
      </c>
      <c r="F293">
        <v>290</v>
      </c>
      <c r="G293">
        <f t="shared" ca="1" si="15"/>
        <v>6.1632621664544796E-3</v>
      </c>
    </row>
    <row r="294" spans="2:7">
      <c r="B294" s="58">
        <v>44803</v>
      </c>
      <c r="C294" s="43">
        <v>2642.1228030000002</v>
      </c>
      <c r="D294">
        <f t="shared" si="14"/>
        <v>8.5511186943581254</v>
      </c>
      <c r="E294">
        <v>3.2630704013409381E-2</v>
      </c>
      <c r="F294">
        <v>291</v>
      </c>
      <c r="G294">
        <f t="shared" ca="1" si="15"/>
        <v>-1.1542513471908126E-2</v>
      </c>
    </row>
    <row r="295" spans="2:7">
      <c r="B295" s="58">
        <v>40724</v>
      </c>
      <c r="C295" s="43">
        <v>276.62966899999998</v>
      </c>
      <c r="D295">
        <f t="shared" si="14"/>
        <v>0.9664819947611174</v>
      </c>
      <c r="E295">
        <v>3.2601924199230907E-2</v>
      </c>
      <c r="F295">
        <v>292</v>
      </c>
      <c r="G295">
        <f t="shared" ca="1" si="15"/>
        <v>5.1272515909143983E-3</v>
      </c>
    </row>
    <row r="296" spans="2:7">
      <c r="B296" s="58">
        <v>39266</v>
      </c>
      <c r="C296" s="43">
        <v>140.67236299999999</v>
      </c>
      <c r="D296">
        <f t="shared" si="14"/>
        <v>2.0854673027004895</v>
      </c>
      <c r="E296">
        <v>3.2600531060607896E-2</v>
      </c>
      <c r="F296">
        <v>293</v>
      </c>
      <c r="G296">
        <f t="shared" ca="1" si="15"/>
        <v>-1.018361972553378E-2</v>
      </c>
    </row>
    <row r="297" spans="2:7">
      <c r="B297" s="58">
        <v>35193</v>
      </c>
      <c r="C297" s="43">
        <v>45.591915</v>
      </c>
      <c r="D297">
        <f t="shared" si="14"/>
        <v>-0.80272489729241969</v>
      </c>
      <c r="E297">
        <v>3.259750054860816E-2</v>
      </c>
      <c r="F297">
        <v>294</v>
      </c>
      <c r="G297">
        <f t="shared" ca="1" si="15"/>
        <v>1.3156219792868976E-2</v>
      </c>
    </row>
    <row r="298" spans="2:7">
      <c r="B298" s="58">
        <v>40633</v>
      </c>
      <c r="C298" s="43">
        <v>231.108307</v>
      </c>
      <c r="D298">
        <f t="shared" si="14"/>
        <v>1.2996582985828913</v>
      </c>
      <c r="E298">
        <v>3.2548083200350471E-2</v>
      </c>
      <c r="F298">
        <v>295</v>
      </c>
      <c r="G298">
        <f t="shared" ca="1" si="15"/>
        <v>1.2236150659690996E-2</v>
      </c>
    </row>
    <row r="299" spans="2:7">
      <c r="B299" s="58">
        <v>36139</v>
      </c>
      <c r="C299" s="43">
        <v>100.496803</v>
      </c>
      <c r="D299">
        <f t="shared" si="14"/>
        <v>-0.45961902391680765</v>
      </c>
      <c r="E299">
        <v>3.2541036823567585E-2</v>
      </c>
      <c r="F299">
        <v>296</v>
      </c>
      <c r="G299">
        <f t="shared" ca="1" si="15"/>
        <v>-4.3715977789528732E-3</v>
      </c>
    </row>
    <row r="300" spans="2:7">
      <c r="B300" s="58">
        <v>40217</v>
      </c>
      <c r="C300" s="43">
        <v>185.973984</v>
      </c>
      <c r="D300">
        <f t="shared" si="14"/>
        <v>2.6405590582458958</v>
      </c>
      <c r="E300">
        <v>3.2525683324899787E-2</v>
      </c>
      <c r="F300">
        <v>297</v>
      </c>
      <c r="G300">
        <f t="shared" ca="1" si="15"/>
        <v>-3.0523675958016505E-3</v>
      </c>
    </row>
    <row r="301" spans="2:7">
      <c r="B301" s="58">
        <v>35440</v>
      </c>
      <c r="C301" s="43">
        <v>51.083908000000001</v>
      </c>
      <c r="D301">
        <f t="shared" si="14"/>
        <v>-0.7216214280782155</v>
      </c>
      <c r="E301">
        <v>3.2487957873024886E-2</v>
      </c>
      <c r="F301">
        <v>298</v>
      </c>
      <c r="G301">
        <f t="shared" ca="1" si="15"/>
        <v>-2.1685997673548171E-2</v>
      </c>
    </row>
    <row r="302" spans="2:7">
      <c r="B302" s="58">
        <v>39541</v>
      </c>
      <c r="C302" s="43">
        <v>183.50517300000001</v>
      </c>
      <c r="D302">
        <f t="shared" si="14"/>
        <v>-0.75650083216181796</v>
      </c>
      <c r="E302">
        <v>3.2477263142537571E-2</v>
      </c>
      <c r="F302">
        <v>299</v>
      </c>
      <c r="G302">
        <f t="shared" ca="1" si="15"/>
        <v>-2.5139176690737952E-2</v>
      </c>
    </row>
    <row r="303" spans="2:7">
      <c r="B303" s="58">
        <v>42172</v>
      </c>
      <c r="C303" s="43">
        <v>753.61724900000002</v>
      </c>
      <c r="D303">
        <f t="shared" si="14"/>
        <v>0.30949666479128762</v>
      </c>
      <c r="E303">
        <v>3.2456934276493252E-2</v>
      </c>
      <c r="F303">
        <v>300</v>
      </c>
      <c r="G303">
        <f t="shared" ca="1" si="15"/>
        <v>9.1634055843755908E-3</v>
      </c>
    </row>
    <row r="304" spans="2:7">
      <c r="B304" s="58">
        <v>41845</v>
      </c>
      <c r="C304" s="43">
        <v>575.50146500000005</v>
      </c>
      <c r="D304">
        <f t="shared" si="14"/>
        <v>2.0292506540940862</v>
      </c>
      <c r="E304">
        <v>3.2431024701150037E-2</v>
      </c>
      <c r="F304">
        <v>301</v>
      </c>
      <c r="G304">
        <f t="shared" ca="1" si="15"/>
        <v>-1.6635183710466169E-3</v>
      </c>
    </row>
    <row r="305" spans="2:7">
      <c r="B305" s="58">
        <v>38853</v>
      </c>
      <c r="C305" s="43">
        <v>189.981461</v>
      </c>
      <c r="D305">
        <f t="shared" si="14"/>
        <v>1.8748703616316111E-2</v>
      </c>
      <c r="E305">
        <v>3.2227342678119171E-2</v>
      </c>
      <c r="F305">
        <v>302</v>
      </c>
      <c r="G305">
        <f t="shared" ca="1" si="15"/>
        <v>1.8752637765872403E-2</v>
      </c>
    </row>
    <row r="306" spans="2:7">
      <c r="B306" s="58">
        <v>40225</v>
      </c>
      <c r="C306" s="43">
        <v>186.485107</v>
      </c>
      <c r="D306">
        <f t="shared" si="14"/>
        <v>-0.18642417954763663</v>
      </c>
      <c r="E306">
        <v>3.2208849674317003E-2</v>
      </c>
      <c r="F306">
        <v>303</v>
      </c>
      <c r="G306">
        <f t="shared" ca="1" si="15"/>
        <v>3.4145223527265213E-3</v>
      </c>
    </row>
    <row r="307" spans="2:7">
      <c r="B307" s="58">
        <v>40672</v>
      </c>
      <c r="C307" s="43">
        <v>229.21662900000001</v>
      </c>
      <c r="D307">
        <f t="shared" si="14"/>
        <v>1.2992655482922182</v>
      </c>
      <c r="E307">
        <v>3.2076673627305735E-2</v>
      </c>
      <c r="F307">
        <v>304</v>
      </c>
      <c r="G307">
        <f t="shared" ca="1" si="15"/>
        <v>-7.2219244389938779E-3</v>
      </c>
    </row>
    <row r="308" spans="2:7">
      <c r="B308" s="58">
        <v>38057</v>
      </c>
      <c r="C308" s="43">
        <v>99.691237999999998</v>
      </c>
      <c r="D308">
        <f t="shared" si="14"/>
        <v>-0.69093732182865597</v>
      </c>
      <c r="E308">
        <v>3.2053641359715675E-2</v>
      </c>
      <c r="F308">
        <v>305</v>
      </c>
      <c r="G308">
        <f t="shared" ca="1" si="15"/>
        <v>1.4367819061626623E-2</v>
      </c>
    </row>
    <row r="309" spans="2:7">
      <c r="B309" s="58">
        <v>40856</v>
      </c>
      <c r="C309" s="43">
        <v>322.55993699999999</v>
      </c>
      <c r="D309">
        <f t="shared" si="14"/>
        <v>1.0699088824083864</v>
      </c>
      <c r="E309">
        <v>3.2046265015166671E-2</v>
      </c>
      <c r="F309">
        <v>306</v>
      </c>
      <c r="G309">
        <f t="shared" ca="1" si="15"/>
        <v>-3.1915371663340762E-2</v>
      </c>
    </row>
    <row r="310" spans="2:7">
      <c r="B310" s="58">
        <v>36699</v>
      </c>
      <c r="C310" s="43">
        <v>155.83291600000001</v>
      </c>
      <c r="D310">
        <f t="shared" si="14"/>
        <v>-0.19569360229253016</v>
      </c>
      <c r="E310">
        <v>3.2041839119112334E-2</v>
      </c>
      <c r="F310">
        <v>307</v>
      </c>
      <c r="G310">
        <f t="shared" ca="1" si="15"/>
        <v>1.9607729194504687E-2</v>
      </c>
    </row>
    <row r="311" spans="2:7">
      <c r="B311" s="58">
        <v>39699</v>
      </c>
      <c r="C311" s="43">
        <v>193.748199</v>
      </c>
      <c r="D311">
        <f t="shared" si="14"/>
        <v>0.4910167158572083</v>
      </c>
      <c r="E311">
        <v>3.2027561927835596E-2</v>
      </c>
      <c r="F311">
        <v>308</v>
      </c>
      <c r="G311">
        <f t="shared" ca="1" si="15"/>
        <v>-1.3967512026409879E-2</v>
      </c>
    </row>
    <row r="312" spans="2:7">
      <c r="B312" s="58">
        <v>38013</v>
      </c>
      <c r="C312" s="43">
        <v>129.94368</v>
      </c>
      <c r="D312">
        <f t="shared" si="14"/>
        <v>-0.93147791378000167</v>
      </c>
      <c r="E312">
        <v>3.2018241474040553E-2</v>
      </c>
      <c r="F312">
        <v>309</v>
      </c>
      <c r="G312">
        <f t="shared" ca="1" si="15"/>
        <v>1.6931499292570176E-2</v>
      </c>
    </row>
    <row r="313" spans="2:7">
      <c r="B313" s="58">
        <v>43907</v>
      </c>
      <c r="C313" s="43">
        <v>1896.376587</v>
      </c>
      <c r="D313">
        <f t="shared" si="14"/>
        <v>1.6059810636749747</v>
      </c>
      <c r="E313">
        <v>3.2004726648710367E-2</v>
      </c>
      <c r="F313">
        <v>310</v>
      </c>
      <c r="G313">
        <f t="shared" ca="1" si="15"/>
        <v>9.2097311976078284E-4</v>
      </c>
    </row>
    <row r="314" spans="2:7">
      <c r="B314" s="58">
        <v>42398</v>
      </c>
      <c r="C314" s="43">
        <v>727.70159899999999</v>
      </c>
      <c r="D314">
        <f t="shared" si="14"/>
        <v>3.4690678542295337</v>
      </c>
      <c r="E314">
        <v>3.1765033558711409E-2</v>
      </c>
      <c r="F314">
        <v>311</v>
      </c>
      <c r="G314">
        <f t="shared" ca="1" si="15"/>
        <v>1.1319042038346879E-2</v>
      </c>
    </row>
    <row r="315" spans="2:7">
      <c r="B315" s="58">
        <v>39430</v>
      </c>
      <c r="C315" s="43">
        <v>162.83073400000001</v>
      </c>
      <c r="D315">
        <f t="shared" si="14"/>
        <v>-0.80312056309514068</v>
      </c>
      <c r="E315">
        <v>3.1603512316950175E-2</v>
      </c>
      <c r="F315">
        <v>312</v>
      </c>
      <c r="G315">
        <f t="shared" ca="1" si="15"/>
        <v>4.4820907631618889E-3</v>
      </c>
    </row>
    <row r="316" spans="2:7">
      <c r="B316" s="58">
        <v>42558</v>
      </c>
      <c r="C316" s="43">
        <v>827.05810499999995</v>
      </c>
      <c r="D316">
        <f t="shared" si="14"/>
        <v>15.084298537369037</v>
      </c>
      <c r="E316">
        <v>3.1565844993389873E-2</v>
      </c>
      <c r="F316">
        <v>313</v>
      </c>
      <c r="G316">
        <f t="shared" ca="1" si="15"/>
        <v>-3.3395451111154582E-3</v>
      </c>
    </row>
    <row r="317" spans="2:7">
      <c r="B317" s="58">
        <v>35234</v>
      </c>
      <c r="C317" s="43">
        <v>51.420216000000003</v>
      </c>
      <c r="D317">
        <f t="shared" si="14"/>
        <v>-0.8494571331968267</v>
      </c>
      <c r="E317">
        <v>3.1502003035275256E-2</v>
      </c>
      <c r="F317">
        <v>314</v>
      </c>
      <c r="G317">
        <f t="shared" ca="1" si="15"/>
        <v>5.312516616954966E-3</v>
      </c>
    </row>
    <row r="318" spans="2:7">
      <c r="B318" s="58">
        <v>40995</v>
      </c>
      <c r="C318" s="43">
        <v>341.56527699999998</v>
      </c>
      <c r="D318">
        <f t="shared" si="14"/>
        <v>1.0913719552994579</v>
      </c>
      <c r="E318">
        <v>3.1485889090302338E-2</v>
      </c>
      <c r="F318">
        <v>315</v>
      </c>
      <c r="G318">
        <f t="shared" ca="1" si="15"/>
        <v>9.2424321846228011E-4</v>
      </c>
    </row>
    <row r="319" spans="2:7">
      <c r="B319" s="58">
        <v>39638</v>
      </c>
      <c r="C319" s="43">
        <v>163.32115200000001</v>
      </c>
      <c r="D319">
        <f t="shared" si="14"/>
        <v>-0.21939160579458555</v>
      </c>
      <c r="E319">
        <v>3.1451254372482237E-2</v>
      </c>
      <c r="F319">
        <v>316</v>
      </c>
      <c r="G319">
        <f t="shared" ca="1" si="15"/>
        <v>5.10687446209733E-3</v>
      </c>
    </row>
    <row r="320" spans="2:7">
      <c r="B320" s="58">
        <v>40049</v>
      </c>
      <c r="C320" s="43">
        <v>209.22290000000001</v>
      </c>
      <c r="D320">
        <f t="shared" si="14"/>
        <v>0.35482563039427645</v>
      </c>
      <c r="E320">
        <v>3.1447736086422901E-2</v>
      </c>
      <c r="F320">
        <v>317</v>
      </c>
      <c r="G320">
        <f t="shared" ca="1" si="15"/>
        <v>9.7984047324925949E-4</v>
      </c>
    </row>
    <row r="321" spans="2:7">
      <c r="B321" s="58">
        <v>38895</v>
      </c>
      <c r="C321" s="43">
        <v>154.42791700000001</v>
      </c>
      <c r="D321">
        <f t="shared" si="14"/>
        <v>0.60411605131665869</v>
      </c>
      <c r="E321">
        <v>3.1410951210090833E-2</v>
      </c>
      <c r="F321">
        <v>318</v>
      </c>
      <c r="G321">
        <f t="shared" ca="1" si="15"/>
        <v>1.1738740540380418E-2</v>
      </c>
    </row>
    <row r="322" spans="2:7">
      <c r="B322" s="58">
        <v>37824</v>
      </c>
      <c r="C322" s="43">
        <v>96.269790999999998</v>
      </c>
      <c r="D322">
        <f t="shared" si="14"/>
        <v>-0.72083513896534779</v>
      </c>
      <c r="E322">
        <v>3.1335140639515674E-2</v>
      </c>
      <c r="F322">
        <v>319</v>
      </c>
      <c r="G322">
        <f t="shared" ca="1" si="15"/>
        <v>-1.9963946491440759E-2</v>
      </c>
    </row>
    <row r="323" spans="2:7">
      <c r="B323" s="58">
        <v>41066</v>
      </c>
      <c r="C323" s="43">
        <v>344.849243</v>
      </c>
      <c r="D323">
        <f t="shared" si="14"/>
        <v>0.50780168956884808</v>
      </c>
      <c r="E323">
        <v>3.1303850399396031E-2</v>
      </c>
      <c r="F323">
        <v>320</v>
      </c>
      <c r="G323">
        <f t="shared" ca="1" si="15"/>
        <v>-3.5304523438118331E-2</v>
      </c>
    </row>
    <row r="324" spans="2:7">
      <c r="B324" s="58">
        <v>40029</v>
      </c>
      <c r="C324" s="43">
        <v>228.709946</v>
      </c>
      <c r="D324">
        <f t="shared" ref="D324:D387" si="16">(C324-C325)/C325</f>
        <v>2.979526975401383E-2</v>
      </c>
      <c r="E324">
        <v>3.1217003449056691E-2</v>
      </c>
      <c r="F324">
        <v>321</v>
      </c>
      <c r="G324">
        <f t="shared" ca="1" si="15"/>
        <v>-7.1447878217114824E-3</v>
      </c>
    </row>
    <row r="325" spans="2:7">
      <c r="B325" s="58">
        <v>40669</v>
      </c>
      <c r="C325" s="43">
        <v>222.092636</v>
      </c>
      <c r="D325">
        <f t="shared" si="16"/>
        <v>1.8177062258249344</v>
      </c>
      <c r="E325">
        <v>3.1209338777977238E-2</v>
      </c>
      <c r="F325">
        <v>322</v>
      </c>
      <c r="G325">
        <f t="shared" ref="G325:G388" ca="1" si="17">_xlfn.NORM.INV(RAND(),$N$5,$N$6)</f>
        <v>2.9098347513676105E-3</v>
      </c>
    </row>
    <row r="326" spans="2:7">
      <c r="B326" s="58">
        <v>35675</v>
      </c>
      <c r="C326" s="43">
        <v>78.820366000000007</v>
      </c>
      <c r="D326">
        <f t="shared" si="16"/>
        <v>-0.90132287403053524</v>
      </c>
      <c r="E326">
        <v>3.1208418891922791E-2</v>
      </c>
      <c r="F326">
        <v>323</v>
      </c>
      <c r="G326">
        <f t="shared" ca="1" si="17"/>
        <v>3.1627736824295788E-2</v>
      </c>
    </row>
    <row r="327" spans="2:7">
      <c r="B327" s="58">
        <v>42059</v>
      </c>
      <c r="C327" s="43">
        <v>798.77038600000003</v>
      </c>
      <c r="D327">
        <f t="shared" si="16"/>
        <v>0.1325292609629059</v>
      </c>
      <c r="E327">
        <v>3.1089420231208868E-2</v>
      </c>
      <c r="F327">
        <v>324</v>
      </c>
      <c r="G327">
        <f t="shared" ca="1" si="17"/>
        <v>1.222467021875887E-2</v>
      </c>
    </row>
    <row r="328" spans="2:7">
      <c r="B328" s="58">
        <v>42397</v>
      </c>
      <c r="C328" s="43">
        <v>705.29779099999996</v>
      </c>
      <c r="D328">
        <f t="shared" si="16"/>
        <v>0.15544666691230419</v>
      </c>
      <c r="E328">
        <v>3.1058825692302075E-2</v>
      </c>
      <c r="F328">
        <v>325</v>
      </c>
      <c r="G328">
        <f t="shared" ca="1" si="17"/>
        <v>-1.7682306560348887E-2</v>
      </c>
    </row>
    <row r="329" spans="2:7">
      <c r="B329" s="58">
        <v>41478</v>
      </c>
      <c r="C329" s="43">
        <v>610.41137700000002</v>
      </c>
      <c r="D329">
        <f t="shared" si="16"/>
        <v>3.7746496687613331</v>
      </c>
      <c r="E329">
        <v>3.1054908187470961E-2</v>
      </c>
      <c r="F329">
        <v>326</v>
      </c>
      <c r="G329">
        <f t="shared" ca="1" si="17"/>
        <v>1.4917611176124428E-2</v>
      </c>
    </row>
    <row r="330" spans="2:7">
      <c r="B330" s="58">
        <v>36900</v>
      </c>
      <c r="C330" s="43">
        <v>127.844223</v>
      </c>
      <c r="D330">
        <f t="shared" si="16"/>
        <v>0.30106414453645003</v>
      </c>
      <c r="E330">
        <v>3.0952636911757526E-2</v>
      </c>
      <c r="F330">
        <v>327</v>
      </c>
      <c r="G330">
        <f t="shared" ca="1" si="17"/>
        <v>-1.7820038442911484E-3</v>
      </c>
    </row>
    <row r="331" spans="2:7">
      <c r="B331" s="58">
        <v>36075</v>
      </c>
      <c r="C331" s="43">
        <v>98.261275999999995</v>
      </c>
      <c r="D331">
        <f t="shared" si="16"/>
        <v>-0.14656318831931336</v>
      </c>
      <c r="E331">
        <v>3.0804726084930126E-2</v>
      </c>
      <c r="F331">
        <v>328</v>
      </c>
      <c r="G331">
        <f t="shared" ca="1" si="17"/>
        <v>1.7644090961829589E-2</v>
      </c>
    </row>
    <row r="332" spans="2:7">
      <c r="B332" s="58">
        <v>37510</v>
      </c>
      <c r="C332" s="43">
        <v>115.135971</v>
      </c>
      <c r="D332">
        <f t="shared" si="16"/>
        <v>-0.2258130687878401</v>
      </c>
      <c r="E332">
        <v>3.0731095648290612E-2</v>
      </c>
      <c r="F332">
        <v>329</v>
      </c>
      <c r="G332">
        <f t="shared" ca="1" si="17"/>
        <v>1.7102823137270715E-2</v>
      </c>
    </row>
    <row r="333" spans="2:7">
      <c r="B333" s="58">
        <v>36775</v>
      </c>
      <c r="C333" s="43">
        <v>148.71856700000001</v>
      </c>
      <c r="D333">
        <f t="shared" si="16"/>
        <v>0.66283307198880959</v>
      </c>
      <c r="E333">
        <v>3.069402706085796E-2</v>
      </c>
      <c r="F333">
        <v>330</v>
      </c>
      <c r="G333">
        <f t="shared" ca="1" si="17"/>
        <v>2.5581700158738552E-2</v>
      </c>
    </row>
    <row r="334" spans="2:7">
      <c r="B334" s="58">
        <v>38296</v>
      </c>
      <c r="C334" s="43">
        <v>89.436858999999998</v>
      </c>
      <c r="D334">
        <f t="shared" si="16"/>
        <v>-0.24328650183422743</v>
      </c>
      <c r="E334">
        <v>3.0667241727890374E-2</v>
      </c>
      <c r="F334">
        <v>331</v>
      </c>
      <c r="G334">
        <f t="shared" ca="1" si="17"/>
        <v>-1.0483586117291234E-2</v>
      </c>
    </row>
    <row r="335" spans="2:7">
      <c r="B335" s="58">
        <v>38618</v>
      </c>
      <c r="C335" s="43">
        <v>118.191177</v>
      </c>
      <c r="D335">
        <f t="shared" si="16"/>
        <v>0.32146352478341639</v>
      </c>
      <c r="E335">
        <v>3.0643286095128983E-2</v>
      </c>
      <c r="F335">
        <v>332</v>
      </c>
      <c r="G335">
        <f t="shared" ca="1" si="17"/>
        <v>-2.1007872455751871E-2</v>
      </c>
    </row>
    <row r="336" spans="2:7">
      <c r="B336" s="58">
        <v>35858</v>
      </c>
      <c r="C336" s="43">
        <v>89.439605999999998</v>
      </c>
      <c r="D336">
        <f t="shared" si="16"/>
        <v>1.3081788473832081</v>
      </c>
      <c r="E336">
        <v>3.057357940613617E-2</v>
      </c>
      <c r="F336">
        <v>333</v>
      </c>
      <c r="G336">
        <f t="shared" ca="1" si="17"/>
        <v>1.321020874784028E-2</v>
      </c>
    </row>
    <row r="337" spans="2:7">
      <c r="B337" s="58">
        <v>35100</v>
      </c>
      <c r="C337" s="43">
        <v>38.748992999999999</v>
      </c>
      <c r="D337">
        <f t="shared" si="16"/>
        <v>-0.62999634999817389</v>
      </c>
      <c r="E337">
        <v>3.0546867856628645E-2</v>
      </c>
      <c r="F337">
        <v>334</v>
      </c>
      <c r="G337">
        <f t="shared" ca="1" si="17"/>
        <v>3.0845459255757057E-2</v>
      </c>
    </row>
    <row r="338" spans="2:7">
      <c r="B338" s="58">
        <v>36818</v>
      </c>
      <c r="C338" s="43">
        <v>104.72597500000001</v>
      </c>
      <c r="D338">
        <f t="shared" si="16"/>
        <v>-0.34026284300996668</v>
      </c>
      <c r="E338">
        <v>3.0505462430064068E-2</v>
      </c>
      <c r="F338">
        <v>335</v>
      </c>
      <c r="G338">
        <f t="shared" ca="1" si="17"/>
        <v>-1.1110274975626541E-2</v>
      </c>
    </row>
    <row r="339" spans="2:7">
      <c r="B339" s="58">
        <v>38937</v>
      </c>
      <c r="C339" s="43">
        <v>158.73893699999999</v>
      </c>
      <c r="D339">
        <f t="shared" si="16"/>
        <v>-9.476062887675113E-2</v>
      </c>
      <c r="E339">
        <v>3.0492345456273343E-2</v>
      </c>
      <c r="F339">
        <v>336</v>
      </c>
      <c r="G339">
        <f t="shared" ca="1" si="17"/>
        <v>1.8817672572907805E-2</v>
      </c>
    </row>
    <row r="340" spans="2:7">
      <c r="B340" s="58">
        <v>38786</v>
      </c>
      <c r="C340" s="43">
        <v>175.35575900000001</v>
      </c>
      <c r="D340">
        <f t="shared" si="16"/>
        <v>-0.76820715345489921</v>
      </c>
      <c r="E340">
        <v>3.0464205029351109E-2</v>
      </c>
      <c r="F340">
        <v>337</v>
      </c>
      <c r="G340">
        <f t="shared" ca="1" si="17"/>
        <v>-2.3909342056419491E-2</v>
      </c>
    </row>
    <row r="341" spans="2:7">
      <c r="B341" s="58">
        <v>42431</v>
      </c>
      <c r="C341" s="43">
        <v>756.51928699999996</v>
      </c>
      <c r="D341">
        <f t="shared" si="16"/>
        <v>8.0812093178346665</v>
      </c>
      <c r="E341">
        <v>3.0455386086084373E-2</v>
      </c>
      <c r="F341">
        <v>338</v>
      </c>
      <c r="G341">
        <f t="shared" ca="1" si="17"/>
        <v>9.2939941296043826E-3</v>
      </c>
    </row>
    <row r="342" spans="2:7">
      <c r="B342" s="58">
        <v>38245</v>
      </c>
      <c r="C342" s="43">
        <v>83.306006999999994</v>
      </c>
      <c r="D342">
        <f t="shared" si="16"/>
        <v>-0.29426703030275109</v>
      </c>
      <c r="E342">
        <v>3.0417015690622842E-2</v>
      </c>
      <c r="F342">
        <v>339</v>
      </c>
      <c r="G342">
        <f t="shared" ca="1" si="17"/>
        <v>-1.3075738953950845E-2</v>
      </c>
    </row>
    <row r="343" spans="2:7">
      <c r="B343" s="58">
        <v>36907</v>
      </c>
      <c r="C343" s="43">
        <v>118.04182400000001</v>
      </c>
      <c r="D343">
        <f t="shared" si="16"/>
        <v>-9.8972474286324399E-2</v>
      </c>
      <c r="E343">
        <v>3.0412390959236504E-2</v>
      </c>
      <c r="F343">
        <v>340</v>
      </c>
      <c r="G343">
        <f t="shared" ca="1" si="17"/>
        <v>2.1334486052418392E-2</v>
      </c>
    </row>
    <row r="344" spans="2:7">
      <c r="B344" s="58">
        <v>38030</v>
      </c>
      <c r="C344" s="43">
        <v>131.00801100000001</v>
      </c>
      <c r="D344">
        <f t="shared" si="16"/>
        <v>-0.88995037118998799</v>
      </c>
      <c r="E344">
        <v>3.018005510465752E-2</v>
      </c>
      <c r="F344">
        <v>341</v>
      </c>
      <c r="G344">
        <f t="shared" ca="1" si="17"/>
        <v>7.2589318701298741E-3</v>
      </c>
    </row>
    <row r="345" spans="2:7">
      <c r="B345" s="58">
        <v>43049</v>
      </c>
      <c r="C345" s="43">
        <v>1190.4448239999999</v>
      </c>
      <c r="D345">
        <f t="shared" si="16"/>
        <v>7.1885380054850954</v>
      </c>
      <c r="E345">
        <v>3.0130076750488934E-2</v>
      </c>
      <c r="F345">
        <v>342</v>
      </c>
      <c r="G345">
        <f t="shared" ca="1" si="17"/>
        <v>-6.0317632224047681E-3</v>
      </c>
    </row>
    <row r="346" spans="2:7">
      <c r="B346" s="58">
        <v>39314</v>
      </c>
      <c r="C346" s="43">
        <v>145.37941000000001</v>
      </c>
      <c r="D346">
        <f t="shared" si="16"/>
        <v>-0.9316797079376774</v>
      </c>
      <c r="E346">
        <v>3.0129686683062529E-2</v>
      </c>
      <c r="F346">
        <v>343</v>
      </c>
      <c r="G346">
        <f t="shared" ca="1" si="17"/>
        <v>-4.7035059380688644E-2</v>
      </c>
    </row>
    <row r="347" spans="2:7">
      <c r="B347" s="58">
        <v>44691</v>
      </c>
      <c r="C347" s="43">
        <v>2127.9096679999998</v>
      </c>
      <c r="D347">
        <f t="shared" si="16"/>
        <v>10.859233901763631</v>
      </c>
      <c r="E347">
        <v>3.0118363068406925E-2</v>
      </c>
      <c r="F347">
        <v>344</v>
      </c>
      <c r="G347">
        <f t="shared" ca="1" si="17"/>
        <v>5.7459598947270261E-3</v>
      </c>
    </row>
    <row r="348" spans="2:7">
      <c r="B348" s="58">
        <v>39658</v>
      </c>
      <c r="C348" s="43">
        <v>179.43061800000001</v>
      </c>
      <c r="D348">
        <f t="shared" si="16"/>
        <v>-0.34894199047396152</v>
      </c>
      <c r="E348">
        <v>3.0106020697785941E-2</v>
      </c>
      <c r="F348">
        <v>345</v>
      </c>
      <c r="G348">
        <f t="shared" ca="1" si="17"/>
        <v>-1.4518643859469684E-2</v>
      </c>
    </row>
    <row r="349" spans="2:7">
      <c r="B349" s="58">
        <v>40813</v>
      </c>
      <c r="C349" s="43">
        <v>275.59851099999997</v>
      </c>
      <c r="D349">
        <f t="shared" si="16"/>
        <v>-0.71700430557787576</v>
      </c>
      <c r="E349">
        <v>3.0100056296991373E-2</v>
      </c>
      <c r="F349">
        <v>346</v>
      </c>
      <c r="G349">
        <f t="shared" ca="1" si="17"/>
        <v>-3.7274433938665398E-2</v>
      </c>
    </row>
    <row r="350" spans="2:7">
      <c r="B350" s="58">
        <v>42884</v>
      </c>
      <c r="C350" s="43">
        <v>973.86114499999996</v>
      </c>
      <c r="D350">
        <f t="shared" si="16"/>
        <v>9.4935726915893959</v>
      </c>
      <c r="E350">
        <v>3.0068667102104412E-2</v>
      </c>
      <c r="F350">
        <v>347</v>
      </c>
      <c r="G350">
        <f t="shared" ca="1" si="17"/>
        <v>-1.2119528127246879E-2</v>
      </c>
    </row>
    <row r="351" spans="2:7">
      <c r="B351" s="58">
        <v>38468</v>
      </c>
      <c r="C351" s="43">
        <v>92.805488999999994</v>
      </c>
      <c r="D351">
        <f t="shared" si="16"/>
        <v>-0.30236332171994834</v>
      </c>
      <c r="E351">
        <v>2.9906687982698542E-2</v>
      </c>
      <c r="F351">
        <v>348</v>
      </c>
      <c r="G351">
        <f t="shared" ca="1" si="17"/>
        <v>-1.2785731296350482E-5</v>
      </c>
    </row>
    <row r="352" spans="2:7">
      <c r="B352" s="58">
        <v>37187</v>
      </c>
      <c r="C352" s="43">
        <v>133.02839700000001</v>
      </c>
      <c r="D352">
        <f t="shared" si="16"/>
        <v>-4.9704157474040729E-2</v>
      </c>
      <c r="E352">
        <v>2.9871558844932412E-2</v>
      </c>
      <c r="F352">
        <v>349</v>
      </c>
      <c r="G352">
        <f t="shared" ca="1" si="17"/>
        <v>-3.3549589809149211E-2</v>
      </c>
    </row>
    <row r="353" spans="2:7">
      <c r="B353" s="58">
        <v>39163</v>
      </c>
      <c r="C353" s="43">
        <v>139.98629800000001</v>
      </c>
      <c r="D353">
        <f t="shared" si="16"/>
        <v>-0.29364001608135437</v>
      </c>
      <c r="E353">
        <v>2.9843216477503445E-2</v>
      </c>
      <c r="F353">
        <v>350</v>
      </c>
      <c r="G353">
        <f t="shared" ca="1" si="17"/>
        <v>2.1352873578514679E-2</v>
      </c>
    </row>
    <row r="354" spans="2:7">
      <c r="B354" s="58">
        <v>38828</v>
      </c>
      <c r="C354" s="43">
        <v>198.17982499999999</v>
      </c>
      <c r="D354">
        <f t="shared" si="16"/>
        <v>3.2644481116502275</v>
      </c>
      <c r="E354">
        <v>2.9831861898313335E-2</v>
      </c>
      <c r="F354">
        <v>351</v>
      </c>
      <c r="G354">
        <f t="shared" ca="1" si="17"/>
        <v>-1.9427115014388253E-2</v>
      </c>
    </row>
    <row r="355" spans="2:7">
      <c r="B355" s="58">
        <v>35431</v>
      </c>
      <c r="C355" s="43">
        <v>46.472560999999999</v>
      </c>
      <c r="D355">
        <f t="shared" si="16"/>
        <v>-0.52279378194824566</v>
      </c>
      <c r="E355">
        <v>2.9808966671018018E-2</v>
      </c>
      <c r="F355">
        <v>352</v>
      </c>
      <c r="G355">
        <f t="shared" ca="1" si="17"/>
        <v>-1.2499469235887474E-2</v>
      </c>
    </row>
    <row r="356" spans="2:7">
      <c r="B356" s="58">
        <v>37558</v>
      </c>
      <c r="C356" s="43">
        <v>97.384651000000005</v>
      </c>
      <c r="D356">
        <f t="shared" si="16"/>
        <v>-0.95071521629953215</v>
      </c>
      <c r="E356">
        <v>2.9757970744913844E-2</v>
      </c>
      <c r="F356">
        <v>353</v>
      </c>
      <c r="G356">
        <f t="shared" ca="1" si="17"/>
        <v>4.0317285226646328E-2</v>
      </c>
    </row>
    <row r="357" spans="2:7">
      <c r="B357" s="58">
        <v>43915</v>
      </c>
      <c r="C357" s="43">
        <v>1975.957764</v>
      </c>
      <c r="D357">
        <f t="shared" si="16"/>
        <v>1.9825343402850149</v>
      </c>
      <c r="E357">
        <v>2.9735852438262156E-2</v>
      </c>
      <c r="F357">
        <v>354</v>
      </c>
      <c r="G357">
        <f t="shared" ca="1" si="17"/>
        <v>6.1870466819072189E-3</v>
      </c>
    </row>
    <row r="358" spans="2:7">
      <c r="B358" s="58">
        <v>41906</v>
      </c>
      <c r="C358" s="43">
        <v>662.50964399999998</v>
      </c>
      <c r="D358">
        <f t="shared" si="16"/>
        <v>-0.70658757294525909</v>
      </c>
      <c r="E358">
        <v>2.9715157391947692E-2</v>
      </c>
      <c r="F358">
        <v>355</v>
      </c>
      <c r="G358">
        <f t="shared" ca="1" si="17"/>
        <v>2.3770513031394665E-2</v>
      </c>
    </row>
    <row r="359" spans="2:7">
      <c r="B359" s="58">
        <v>43943</v>
      </c>
      <c r="C359" s="43">
        <v>2257.9467770000001</v>
      </c>
      <c r="D359">
        <f t="shared" si="16"/>
        <v>27.584724125401081</v>
      </c>
      <c r="E359">
        <v>2.9666847611243771E-2</v>
      </c>
      <c r="F359">
        <v>356</v>
      </c>
      <c r="G359">
        <f t="shared" ca="1" si="17"/>
        <v>-2.9367060754882386E-2</v>
      </c>
    </row>
    <row r="360" spans="2:7">
      <c r="B360" s="58">
        <v>35620</v>
      </c>
      <c r="C360" s="43">
        <v>78.991378999999995</v>
      </c>
      <c r="D360">
        <f t="shared" si="16"/>
        <v>-0.53365149329487982</v>
      </c>
      <c r="E360">
        <v>2.9645383233604029E-2</v>
      </c>
      <c r="F360">
        <v>357</v>
      </c>
      <c r="G360">
        <f t="shared" ca="1" si="17"/>
        <v>8.0409294696987647E-3</v>
      </c>
    </row>
    <row r="361" spans="2:7">
      <c r="B361" s="58">
        <v>39507</v>
      </c>
      <c r="C361" s="43">
        <v>169.382721</v>
      </c>
      <c r="D361">
        <f t="shared" si="16"/>
        <v>-0.16345979470019154</v>
      </c>
      <c r="E361">
        <v>2.9644851907680982E-2</v>
      </c>
      <c r="F361">
        <v>358</v>
      </c>
      <c r="G361">
        <f t="shared" ca="1" si="17"/>
        <v>1.1837558549493131E-2</v>
      </c>
    </row>
    <row r="362" spans="2:7">
      <c r="B362" s="58">
        <v>39974</v>
      </c>
      <c r="C362" s="43">
        <v>202.48007200000001</v>
      </c>
      <c r="D362">
        <f t="shared" si="16"/>
        <v>1.078413201474856</v>
      </c>
      <c r="E362">
        <v>2.9600479510523043E-2</v>
      </c>
      <c r="F362">
        <v>359</v>
      </c>
      <c r="G362">
        <f t="shared" ca="1" si="17"/>
        <v>-9.1632212140375698E-3</v>
      </c>
    </row>
    <row r="363" spans="2:7">
      <c r="B363" s="58">
        <v>38321</v>
      </c>
      <c r="C363" s="43">
        <v>97.420508999999996</v>
      </c>
      <c r="D363">
        <f t="shared" si="16"/>
        <v>-0.65884803823851579</v>
      </c>
      <c r="E363">
        <v>2.9548087079106927E-2</v>
      </c>
      <c r="F363">
        <v>360</v>
      </c>
      <c r="G363">
        <f t="shared" ca="1" si="17"/>
        <v>9.3107851713972168E-4</v>
      </c>
    </row>
    <row r="364" spans="2:7">
      <c r="B364" s="58">
        <v>40844</v>
      </c>
      <c r="C364" s="43">
        <v>285.56338499999998</v>
      </c>
      <c r="D364">
        <f t="shared" si="16"/>
        <v>1.3009618286753912</v>
      </c>
      <c r="E364">
        <v>2.9321105535723951E-2</v>
      </c>
      <c r="F364">
        <v>361</v>
      </c>
      <c r="G364">
        <f t="shared" ca="1" si="17"/>
        <v>1.9711165239924142E-2</v>
      </c>
    </row>
    <row r="365" spans="2:7">
      <c r="B365" s="58">
        <v>37970</v>
      </c>
      <c r="C365" s="43">
        <v>124.106094</v>
      </c>
      <c r="D365">
        <f t="shared" si="16"/>
        <v>-0.61979449587313018</v>
      </c>
      <c r="E365">
        <v>2.9152117649745624E-2</v>
      </c>
      <c r="F365">
        <v>362</v>
      </c>
      <c r="G365">
        <f t="shared" ca="1" si="17"/>
        <v>-1.1519266503487583E-2</v>
      </c>
    </row>
    <row r="366" spans="2:7">
      <c r="B366" s="58">
        <v>40925</v>
      </c>
      <c r="C366" s="43">
        <v>326.41845699999999</v>
      </c>
      <c r="D366">
        <f t="shared" si="16"/>
        <v>1.2446296370066292</v>
      </c>
      <c r="E366">
        <v>2.9118763316367671E-2</v>
      </c>
      <c r="F366">
        <v>363</v>
      </c>
      <c r="G366">
        <f t="shared" ca="1" si="17"/>
        <v>1.2486555294783184E-2</v>
      </c>
    </row>
    <row r="367" spans="2:7">
      <c r="B367" s="58">
        <v>36500</v>
      </c>
      <c r="C367" s="43">
        <v>145.421967</v>
      </c>
      <c r="D367">
        <f t="shared" si="16"/>
        <v>-0.35847315057638479</v>
      </c>
      <c r="E367">
        <v>2.9117932602363238E-2</v>
      </c>
      <c r="F367">
        <v>364</v>
      </c>
      <c r="G367">
        <f t="shared" ca="1" si="17"/>
        <v>-1.6609821606364584E-2</v>
      </c>
    </row>
    <row r="368" spans="2:7">
      <c r="B368" s="58">
        <v>40646</v>
      </c>
      <c r="C368" s="43">
        <v>226.68102999999999</v>
      </c>
      <c r="D368">
        <f t="shared" si="16"/>
        <v>-0.54899057204967716</v>
      </c>
      <c r="E368">
        <v>2.9051982950282218E-2</v>
      </c>
      <c r="F368">
        <v>365</v>
      </c>
      <c r="G368">
        <f t="shared" ca="1" si="17"/>
        <v>2.8836718501754111E-2</v>
      </c>
    </row>
    <row r="369" spans="2:7">
      <c r="B369" s="58">
        <v>41676</v>
      </c>
      <c r="C369" s="43">
        <v>502.60818499999999</v>
      </c>
      <c r="D369">
        <f t="shared" si="16"/>
        <v>2.3437459118615167</v>
      </c>
      <c r="E369">
        <v>2.903510391056327E-2</v>
      </c>
      <c r="F369">
        <v>366</v>
      </c>
      <c r="G369">
        <f t="shared" ca="1" si="17"/>
        <v>1.2968298619791442E-2</v>
      </c>
    </row>
    <row r="370" spans="2:7">
      <c r="B370" s="58">
        <v>39196</v>
      </c>
      <c r="C370" s="43">
        <v>150.31291200000001</v>
      </c>
      <c r="D370">
        <f t="shared" si="16"/>
        <v>-0.80866067348582604</v>
      </c>
      <c r="E370">
        <v>2.8917441355665652E-2</v>
      </c>
      <c r="F370">
        <v>367</v>
      </c>
      <c r="G370">
        <f t="shared" ca="1" si="17"/>
        <v>4.0203305237560501E-2</v>
      </c>
    </row>
    <row r="371" spans="2:7">
      <c r="B371" s="58">
        <v>42753</v>
      </c>
      <c r="C371" s="43">
        <v>785.58294699999999</v>
      </c>
      <c r="D371">
        <f t="shared" si="16"/>
        <v>-1.7627158794923357E-2</v>
      </c>
      <c r="E371">
        <v>2.8906201749533428E-2</v>
      </c>
      <c r="F371">
        <v>368</v>
      </c>
      <c r="G371">
        <f t="shared" ca="1" si="17"/>
        <v>-7.0108963461188141E-3</v>
      </c>
    </row>
    <row r="372" spans="2:7">
      <c r="B372" s="58">
        <v>42473</v>
      </c>
      <c r="C372" s="43">
        <v>799.67901600000005</v>
      </c>
      <c r="D372">
        <f t="shared" si="16"/>
        <v>5.4911701818678482</v>
      </c>
      <c r="E372">
        <v>2.8882661106994858E-2</v>
      </c>
      <c r="F372">
        <v>369</v>
      </c>
      <c r="G372">
        <f t="shared" ca="1" si="17"/>
        <v>1.1524192387297356E-2</v>
      </c>
    </row>
    <row r="373" spans="2:7">
      <c r="B373" s="58">
        <v>37062</v>
      </c>
      <c r="C373" s="43">
        <v>123.19489299999999</v>
      </c>
      <c r="D373">
        <f t="shared" si="16"/>
        <v>-1.698653059323782E-2</v>
      </c>
      <c r="E373">
        <v>2.8877169280553019E-2</v>
      </c>
      <c r="F373">
        <v>370</v>
      </c>
      <c r="G373">
        <f t="shared" ca="1" si="17"/>
        <v>-6.545368315488586E-3</v>
      </c>
    </row>
    <row r="374" spans="2:7">
      <c r="B374" s="58">
        <v>38632</v>
      </c>
      <c r="C374" s="43">
        <v>125.323708</v>
      </c>
      <c r="D374">
        <f t="shared" si="16"/>
        <v>0.2071572908211802</v>
      </c>
      <c r="E374">
        <v>2.8849179138186288E-2</v>
      </c>
      <c r="F374">
        <v>371</v>
      </c>
      <c r="G374">
        <f t="shared" ca="1" si="17"/>
        <v>2.5273187459796285E-3</v>
      </c>
    </row>
    <row r="375" spans="2:7">
      <c r="B375" s="58">
        <v>37658</v>
      </c>
      <c r="C375" s="43">
        <v>103.817215</v>
      </c>
      <c r="D375">
        <f t="shared" si="16"/>
        <v>-0.93604381377238344</v>
      </c>
      <c r="E375">
        <v>2.880830715922739E-2</v>
      </c>
      <c r="F375">
        <v>372</v>
      </c>
      <c r="G375">
        <f t="shared" ca="1" si="17"/>
        <v>-1.3339359046091645E-2</v>
      </c>
    </row>
    <row r="376" spans="2:7">
      <c r="B376" s="58">
        <v>43602</v>
      </c>
      <c r="C376" s="43">
        <v>1623.255249</v>
      </c>
      <c r="D376">
        <f t="shared" si="16"/>
        <v>9.8280737648491385</v>
      </c>
      <c r="E376">
        <v>2.8788134966910652E-2</v>
      </c>
      <c r="F376">
        <v>373</v>
      </c>
      <c r="G376">
        <f t="shared" ca="1" si="17"/>
        <v>2.1447149084557242E-2</v>
      </c>
    </row>
    <row r="377" spans="2:7">
      <c r="B377" s="58">
        <v>36362</v>
      </c>
      <c r="C377" s="43">
        <v>149.91172800000001</v>
      </c>
      <c r="D377">
        <f t="shared" si="16"/>
        <v>0.46196734475969892</v>
      </c>
      <c r="E377">
        <v>2.8765950414958691E-2</v>
      </c>
      <c r="F377">
        <v>374</v>
      </c>
      <c r="G377">
        <f t="shared" ca="1" si="17"/>
        <v>3.5423928413992386E-3</v>
      </c>
    </row>
    <row r="378" spans="2:7">
      <c r="B378" s="58">
        <v>36824</v>
      </c>
      <c r="C378" s="43">
        <v>102.54109200000001</v>
      </c>
      <c r="D378">
        <f t="shared" si="16"/>
        <v>-0.96224892433405773</v>
      </c>
      <c r="E378">
        <v>2.8732058001410699E-2</v>
      </c>
      <c r="F378">
        <v>375</v>
      </c>
      <c r="G378">
        <f t="shared" ca="1" si="17"/>
        <v>-1.548255999680752E-2</v>
      </c>
    </row>
    <row r="379" spans="2:7">
      <c r="B379" s="58">
        <v>44459</v>
      </c>
      <c r="C379" s="43">
        <v>2716.2429200000001</v>
      </c>
      <c r="D379">
        <f t="shared" si="16"/>
        <v>2.8422853281548108</v>
      </c>
      <c r="E379">
        <v>2.8689537668034337E-2</v>
      </c>
      <c r="F379">
        <v>376</v>
      </c>
      <c r="G379">
        <f t="shared" ca="1" si="17"/>
        <v>2.0465312995375004E-2</v>
      </c>
    </row>
    <row r="380" spans="2:7">
      <c r="B380" s="58">
        <v>41974</v>
      </c>
      <c r="C380" s="43">
        <v>706.93420400000002</v>
      </c>
      <c r="D380">
        <f t="shared" si="16"/>
        <v>1.8457747593118983</v>
      </c>
      <c r="E380">
        <v>2.868592820877465E-2</v>
      </c>
      <c r="F380">
        <v>377</v>
      </c>
      <c r="G380">
        <f t="shared" ca="1" si="17"/>
        <v>-1.7797642576539277E-2</v>
      </c>
    </row>
    <row r="381" spans="2:7">
      <c r="B381" s="58">
        <v>40689</v>
      </c>
      <c r="C381" s="43">
        <v>248.41537500000001</v>
      </c>
      <c r="D381">
        <f t="shared" si="16"/>
        <v>1.3745470788770557</v>
      </c>
      <c r="E381">
        <v>2.8666941377725411E-2</v>
      </c>
      <c r="F381">
        <v>378</v>
      </c>
      <c r="G381">
        <f t="shared" ca="1" si="17"/>
        <v>-4.9611939565964304E-2</v>
      </c>
    </row>
    <row r="382" spans="2:7">
      <c r="B382" s="58">
        <v>38524</v>
      </c>
      <c r="C382" s="43">
        <v>104.615898</v>
      </c>
      <c r="D382">
        <f t="shared" si="16"/>
        <v>-0.93915656009768655</v>
      </c>
      <c r="E382">
        <v>2.8638640916655054E-2</v>
      </c>
      <c r="F382">
        <v>379</v>
      </c>
      <c r="G382">
        <f t="shared" ca="1" si="17"/>
        <v>-1.3696586764983523E-2</v>
      </c>
    </row>
    <row r="383" spans="2:7">
      <c r="B383" s="58">
        <v>43619</v>
      </c>
      <c r="C383" s="43">
        <v>1719.4277340000001</v>
      </c>
      <c r="D383">
        <f t="shared" si="16"/>
        <v>-0.18548627543868088</v>
      </c>
      <c r="E383">
        <v>2.8627137834196709E-2</v>
      </c>
      <c r="F383">
        <v>380</v>
      </c>
      <c r="G383">
        <f t="shared" ca="1" si="17"/>
        <v>3.1750858464086068E-2</v>
      </c>
    </row>
    <row r="384" spans="2:7">
      <c r="B384" s="58">
        <v>44147</v>
      </c>
      <c r="C384" s="43">
        <v>2110.9868160000001</v>
      </c>
      <c r="D384">
        <f t="shared" si="16"/>
        <v>13.400537397849345</v>
      </c>
      <c r="E384">
        <v>2.8599523484237516E-2</v>
      </c>
      <c r="F384">
        <v>381</v>
      </c>
      <c r="G384">
        <f t="shared" ca="1" si="17"/>
        <v>5.104610052632097E-2</v>
      </c>
    </row>
    <row r="385" spans="2:7">
      <c r="B385" s="58">
        <v>36642</v>
      </c>
      <c r="C385" s="43">
        <v>146.590836</v>
      </c>
      <c r="D385">
        <f t="shared" si="16"/>
        <v>0.48621890870890311</v>
      </c>
      <c r="E385">
        <v>2.8595500533966294E-2</v>
      </c>
      <c r="F385">
        <v>382</v>
      </c>
      <c r="G385">
        <f t="shared" ca="1" si="17"/>
        <v>-4.1649118889016045E-3</v>
      </c>
    </row>
    <row r="386" spans="2:7">
      <c r="B386" s="58">
        <v>36062</v>
      </c>
      <c r="C386" s="43">
        <v>98.633408000000003</v>
      </c>
      <c r="D386">
        <f t="shared" si="16"/>
        <v>-0.42305708067704356</v>
      </c>
      <c r="E386">
        <v>2.8515270577814323E-2</v>
      </c>
      <c r="F386">
        <v>383</v>
      </c>
      <c r="G386">
        <f t="shared" ca="1" si="17"/>
        <v>1.6917838434316938E-2</v>
      </c>
    </row>
    <row r="387" spans="2:7">
      <c r="B387" s="58">
        <v>38863</v>
      </c>
      <c r="C387" s="43">
        <v>170.95869400000001</v>
      </c>
      <c r="D387">
        <f t="shared" si="16"/>
        <v>-0.88279753547028994</v>
      </c>
      <c r="E387">
        <v>2.8504879142654548E-2</v>
      </c>
      <c r="F387">
        <v>384</v>
      </c>
      <c r="G387">
        <f t="shared" ca="1" si="17"/>
        <v>-3.8695514720799677E-2</v>
      </c>
    </row>
    <row r="388" spans="2:7">
      <c r="B388" s="58">
        <v>43385</v>
      </c>
      <c r="C388" s="43">
        <v>1458.661255</v>
      </c>
      <c r="D388">
        <f t="shared" ref="D388:D451" si="18">(C388-C389)/C389</f>
        <v>4.4448838554185066</v>
      </c>
      <c r="E388">
        <v>2.8504368434330258E-2</v>
      </c>
      <c r="F388">
        <v>385</v>
      </c>
      <c r="G388">
        <f t="shared" ca="1" si="17"/>
        <v>-1.7156385598580039E-2</v>
      </c>
    </row>
    <row r="389" spans="2:7">
      <c r="B389" s="58">
        <v>40723</v>
      </c>
      <c r="C389" s="43">
        <v>267.89575200000002</v>
      </c>
      <c r="D389">
        <f t="shared" si="18"/>
        <v>2.2996652763511647</v>
      </c>
      <c r="E389">
        <v>2.8430362081291818E-2</v>
      </c>
      <c r="F389">
        <v>386</v>
      </c>
      <c r="G389">
        <f t="shared" ref="G389:G452" ca="1" si="19">_xlfn.NORM.INV(RAND(),$N$5,$N$6)</f>
        <v>1.2428787405295513E-2</v>
      </c>
    </row>
    <row r="390" spans="2:7">
      <c r="B390" s="58">
        <v>35641</v>
      </c>
      <c r="C390" s="43">
        <v>81.188766000000001</v>
      </c>
      <c r="D390">
        <f t="shared" si="18"/>
        <v>-0.9681785061007665</v>
      </c>
      <c r="E390">
        <v>2.841155829544972E-2</v>
      </c>
      <c r="F390">
        <v>387</v>
      </c>
      <c r="G390">
        <f t="shared" ca="1" si="19"/>
        <v>9.3878457378459505E-4</v>
      </c>
    </row>
    <row r="391" spans="2:7">
      <c r="B391" s="58">
        <v>44757</v>
      </c>
      <c r="C391" s="43">
        <v>2551.3813479999999</v>
      </c>
      <c r="D391">
        <f t="shared" si="18"/>
        <v>3.9903530473702955</v>
      </c>
      <c r="E391">
        <v>2.8304893596491684E-2</v>
      </c>
      <c r="F391">
        <v>388</v>
      </c>
      <c r="G391">
        <f t="shared" ca="1" si="19"/>
        <v>4.6038699065562114E-2</v>
      </c>
    </row>
    <row r="392" spans="2:7">
      <c r="B392" s="58">
        <v>41596</v>
      </c>
      <c r="C392" s="43">
        <v>511.26269500000001</v>
      </c>
      <c r="D392">
        <f t="shared" si="18"/>
        <v>2.1184532672878102</v>
      </c>
      <c r="E392">
        <v>2.8263431046061861E-2</v>
      </c>
      <c r="F392">
        <v>389</v>
      </c>
      <c r="G392">
        <f t="shared" ca="1" si="19"/>
        <v>-1.7109171915673516E-2</v>
      </c>
    </row>
    <row r="393" spans="2:7">
      <c r="B393" s="58">
        <v>39499</v>
      </c>
      <c r="C393" s="43">
        <v>163.94752500000001</v>
      </c>
      <c r="D393">
        <f t="shared" si="18"/>
        <v>2.4355504476131946</v>
      </c>
      <c r="E393">
        <v>2.8250890607600127E-2</v>
      </c>
      <c r="F393">
        <v>390</v>
      </c>
      <c r="G393">
        <f t="shared" ca="1" si="19"/>
        <v>-1.053098688642991E-2</v>
      </c>
    </row>
    <row r="394" spans="2:7">
      <c r="B394" s="58">
        <v>35438</v>
      </c>
      <c r="C394" s="43">
        <v>47.720889999999997</v>
      </c>
      <c r="D394">
        <f t="shared" si="18"/>
        <v>-0.70476961893026446</v>
      </c>
      <c r="E394">
        <v>2.8185437153908248E-2</v>
      </c>
      <c r="F394">
        <v>391</v>
      </c>
      <c r="G394">
        <f t="shared" ca="1" si="19"/>
        <v>-1.9488977752885512E-2</v>
      </c>
    </row>
    <row r="395" spans="2:7">
      <c r="B395" s="58">
        <v>39496</v>
      </c>
      <c r="C395" s="43">
        <v>161.63949600000001</v>
      </c>
      <c r="D395">
        <f t="shared" si="18"/>
        <v>-0.9287749419929161</v>
      </c>
      <c r="E395">
        <v>2.8179312537729206E-2</v>
      </c>
      <c r="F395">
        <v>392</v>
      </c>
      <c r="G395">
        <f t="shared" ca="1" si="19"/>
        <v>-2.9435571929898798E-2</v>
      </c>
    </row>
    <row r="396" spans="2:7">
      <c r="B396" s="58">
        <v>44582</v>
      </c>
      <c r="C396" s="43">
        <v>2269.4189449999999</v>
      </c>
      <c r="D396">
        <f t="shared" si="18"/>
        <v>11.79531000831051</v>
      </c>
      <c r="E396">
        <v>2.8119053789966843E-2</v>
      </c>
      <c r="F396">
        <v>393</v>
      </c>
      <c r="G396">
        <f t="shared" ca="1" si="19"/>
        <v>-1.4179749952521265E-2</v>
      </c>
    </row>
    <row r="397" spans="2:7">
      <c r="B397" s="58">
        <v>40252</v>
      </c>
      <c r="C397" s="43">
        <v>177.36334199999999</v>
      </c>
      <c r="D397">
        <f t="shared" si="18"/>
        <v>6.7969896967052773E-2</v>
      </c>
      <c r="E397">
        <v>2.8031054716686935E-2</v>
      </c>
      <c r="F397">
        <v>394</v>
      </c>
      <c r="G397">
        <f t="shared" ca="1" si="19"/>
        <v>2.5020772996335247E-2</v>
      </c>
    </row>
    <row r="398" spans="2:7">
      <c r="B398" s="58">
        <v>39643</v>
      </c>
      <c r="C398" s="43">
        <v>166.07522599999999</v>
      </c>
      <c r="D398">
        <f t="shared" si="18"/>
        <v>-0.11448590475426021</v>
      </c>
      <c r="E398">
        <v>2.8024488187802527E-2</v>
      </c>
      <c r="F398">
        <v>395</v>
      </c>
      <c r="G398">
        <f t="shared" ca="1" si="19"/>
        <v>3.1105159168554504E-2</v>
      </c>
    </row>
    <row r="399" spans="2:7">
      <c r="B399" s="58">
        <v>40263</v>
      </c>
      <c r="C399" s="43">
        <v>187.54667699999999</v>
      </c>
      <c r="D399">
        <f t="shared" si="18"/>
        <v>1.6389628071879947</v>
      </c>
      <c r="E399">
        <v>2.8016773606332097E-2</v>
      </c>
      <c r="F399">
        <v>396</v>
      </c>
      <c r="G399">
        <f t="shared" ca="1" si="19"/>
        <v>-1.9602757305923139E-2</v>
      </c>
    </row>
    <row r="400" spans="2:7">
      <c r="B400" s="58">
        <v>35592</v>
      </c>
      <c r="C400" s="43">
        <v>71.068329000000006</v>
      </c>
      <c r="D400">
        <f t="shared" si="18"/>
        <v>-0.78095632408663107</v>
      </c>
      <c r="E400">
        <v>2.7991862602901731E-2</v>
      </c>
      <c r="F400">
        <v>397</v>
      </c>
      <c r="G400">
        <f t="shared" ca="1" si="19"/>
        <v>1.7174256513415705E-2</v>
      </c>
    </row>
    <row r="401" spans="2:7">
      <c r="B401" s="58">
        <v>40892</v>
      </c>
      <c r="C401" s="43">
        <v>324.44821200000001</v>
      </c>
      <c r="D401">
        <f t="shared" si="18"/>
        <v>0.93462484698446324</v>
      </c>
      <c r="E401">
        <v>2.7962482536898113E-2</v>
      </c>
      <c r="F401">
        <v>398</v>
      </c>
      <c r="G401">
        <f t="shared" ca="1" si="19"/>
        <v>3.024259476498339E-2</v>
      </c>
    </row>
    <row r="402" spans="2:7">
      <c r="B402" s="58">
        <v>38973</v>
      </c>
      <c r="C402" s="43">
        <v>167.70600899999999</v>
      </c>
      <c r="D402">
        <f t="shared" si="18"/>
        <v>-0.83564086225500422</v>
      </c>
      <c r="E402">
        <v>2.7916853663295337E-2</v>
      </c>
      <c r="F402">
        <v>399</v>
      </c>
      <c r="G402">
        <f t="shared" ca="1" si="19"/>
        <v>-3.4593499160056858E-3</v>
      </c>
    </row>
    <row r="403" spans="2:7">
      <c r="B403" s="58">
        <v>42907</v>
      </c>
      <c r="C403" s="43">
        <v>1020.363159</v>
      </c>
      <c r="D403">
        <f t="shared" si="18"/>
        <v>0.37022813078237787</v>
      </c>
      <c r="E403">
        <v>2.7812162898440167E-2</v>
      </c>
      <c r="F403">
        <v>400</v>
      </c>
      <c r="G403">
        <f t="shared" ca="1" si="19"/>
        <v>1.6528747685942851E-2</v>
      </c>
    </row>
    <row r="404" spans="2:7">
      <c r="B404" s="58">
        <v>42696</v>
      </c>
      <c r="C404" s="43">
        <v>744.66662599999995</v>
      </c>
      <c r="D404">
        <f t="shared" si="18"/>
        <v>3.9334629796241365</v>
      </c>
      <c r="E404">
        <v>2.776561971774898E-2</v>
      </c>
      <c r="F404">
        <v>401</v>
      </c>
      <c r="G404">
        <f t="shared" ca="1" si="19"/>
        <v>1.7345089808673553E-2</v>
      </c>
    </row>
    <row r="405" spans="2:7">
      <c r="B405" s="58">
        <v>36675</v>
      </c>
      <c r="C405" s="43">
        <v>150.941971</v>
      </c>
      <c r="D405">
        <f t="shared" si="18"/>
        <v>-0.80983538070556038</v>
      </c>
      <c r="E405">
        <v>2.7686810685553648E-2</v>
      </c>
      <c r="F405">
        <v>402</v>
      </c>
      <c r="G405">
        <f t="shared" ca="1" si="19"/>
        <v>-6.0327339240009341E-3</v>
      </c>
    </row>
    <row r="406" spans="2:7">
      <c r="B406" s="58">
        <v>42100</v>
      </c>
      <c r="C406" s="43">
        <v>793.74371299999996</v>
      </c>
      <c r="D406">
        <f t="shared" si="18"/>
        <v>2.686845562020709</v>
      </c>
      <c r="E406">
        <v>2.7673955596173531E-2</v>
      </c>
      <c r="F406">
        <v>403</v>
      </c>
      <c r="G406">
        <f t="shared" ca="1" si="19"/>
        <v>-7.3049671486036952E-3</v>
      </c>
    </row>
    <row r="407" spans="2:7">
      <c r="B407" s="58">
        <v>40017</v>
      </c>
      <c r="C407" s="43">
        <v>215.290741</v>
      </c>
      <c r="D407">
        <f t="shared" si="18"/>
        <v>-0.91695311327781415</v>
      </c>
      <c r="E407">
        <v>2.766434836526295E-2</v>
      </c>
      <c r="F407">
        <v>404</v>
      </c>
      <c r="G407">
        <f t="shared" ca="1" si="19"/>
        <v>-1.1363509874138011E-2</v>
      </c>
    </row>
    <row r="408" spans="2:7">
      <c r="B408" s="58">
        <v>45057</v>
      </c>
      <c r="C408" s="43">
        <v>2592.3999020000001</v>
      </c>
      <c r="D408">
        <f t="shared" si="18"/>
        <v>0.15992656227426855</v>
      </c>
      <c r="E408">
        <v>2.7629108635123627E-2</v>
      </c>
      <c r="F408">
        <v>405</v>
      </c>
      <c r="G408">
        <f t="shared" ca="1" si="19"/>
        <v>-3.4748416847061668E-2</v>
      </c>
    </row>
    <row r="409" spans="2:7">
      <c r="B409" s="58">
        <v>44607</v>
      </c>
      <c r="C409" s="43">
        <v>2234.9689939999998</v>
      </c>
      <c r="D409">
        <f t="shared" si="18"/>
        <v>17.078663532233207</v>
      </c>
      <c r="E409">
        <v>2.7618898092785685E-2</v>
      </c>
      <c r="F409">
        <v>406</v>
      </c>
      <c r="G409">
        <f t="shared" ca="1" si="19"/>
        <v>1.2036635266051653E-2</v>
      </c>
    </row>
    <row r="410" spans="2:7">
      <c r="B410" s="58">
        <v>37418</v>
      </c>
      <c r="C410" s="43">
        <v>123.62468</v>
      </c>
      <c r="D410">
        <f t="shared" si="18"/>
        <v>-8.2334477652520763E-2</v>
      </c>
      <c r="E410">
        <v>2.7616407295614032E-2</v>
      </c>
      <c r="F410">
        <v>407</v>
      </c>
      <c r="G410">
        <f t="shared" ca="1" si="19"/>
        <v>-2.7080658910989961E-2</v>
      </c>
    </row>
    <row r="411" spans="2:7">
      <c r="B411" s="58">
        <v>37097</v>
      </c>
      <c r="C411" s="43">
        <v>134.71649199999999</v>
      </c>
      <c r="D411">
        <f t="shared" si="18"/>
        <v>1.714082662207278</v>
      </c>
      <c r="E411">
        <v>2.759252356933917E-2</v>
      </c>
      <c r="F411">
        <v>408</v>
      </c>
      <c r="G411">
        <f t="shared" ca="1" si="19"/>
        <v>-3.1733714525574795E-2</v>
      </c>
    </row>
    <row r="412" spans="2:7">
      <c r="B412" s="58">
        <v>35230</v>
      </c>
      <c r="C412" s="43">
        <v>49.636105000000001</v>
      </c>
      <c r="D412">
        <f t="shared" si="18"/>
        <v>-0.70634455168803867</v>
      </c>
      <c r="E412">
        <v>2.7552832294669351E-2</v>
      </c>
      <c r="F412">
        <v>409</v>
      </c>
      <c r="G412">
        <f t="shared" ca="1" si="19"/>
        <v>1.3893630614763647E-2</v>
      </c>
    </row>
    <row r="413" spans="2:7">
      <c r="B413" s="58">
        <v>38924</v>
      </c>
      <c r="C413" s="43">
        <v>169.028381</v>
      </c>
      <c r="D413">
        <f t="shared" si="18"/>
        <v>2.4269965000426481</v>
      </c>
      <c r="E413">
        <v>2.7522717661006925E-2</v>
      </c>
      <c r="F413">
        <v>410</v>
      </c>
      <c r="G413">
        <f t="shared" ca="1" si="19"/>
        <v>-1.5105883194181062E-2</v>
      </c>
    </row>
    <row r="414" spans="2:7">
      <c r="B414" s="58">
        <v>35263</v>
      </c>
      <c r="C414" s="43">
        <v>49.322600999999999</v>
      </c>
      <c r="D414">
        <f t="shared" si="18"/>
        <v>-0.66348611636175636</v>
      </c>
      <c r="E414">
        <v>2.7489263022192716E-2</v>
      </c>
      <c r="F414">
        <v>411</v>
      </c>
      <c r="G414">
        <f t="shared" ca="1" si="19"/>
        <v>-1.867030149296935E-2</v>
      </c>
    </row>
    <row r="415" spans="2:7">
      <c r="B415" s="58">
        <v>39128</v>
      </c>
      <c r="C415" s="43">
        <v>146.56929</v>
      </c>
      <c r="D415">
        <f t="shared" si="18"/>
        <v>9.5813656796183921E-2</v>
      </c>
      <c r="E415">
        <v>2.7437984508105997E-2</v>
      </c>
      <c r="F415">
        <v>412</v>
      </c>
      <c r="G415">
        <f t="shared" ca="1" si="19"/>
        <v>-4.7430626990352231E-3</v>
      </c>
    </row>
    <row r="416" spans="2:7">
      <c r="B416" s="58">
        <v>36327</v>
      </c>
      <c r="C416" s="43">
        <v>133.75384500000001</v>
      </c>
      <c r="D416">
        <f t="shared" si="18"/>
        <v>-0.94390418963390288</v>
      </c>
      <c r="E416">
        <v>2.7430760051607876E-2</v>
      </c>
      <c r="F416">
        <v>413</v>
      </c>
      <c r="G416">
        <f t="shared" ca="1" si="19"/>
        <v>3.3833026774620294E-2</v>
      </c>
    </row>
    <row r="417" spans="2:7">
      <c r="B417" s="58">
        <v>44295</v>
      </c>
      <c r="C417" s="43">
        <v>2384.3820799999999</v>
      </c>
      <c r="D417">
        <f t="shared" si="18"/>
        <v>10.520593464418321</v>
      </c>
      <c r="E417">
        <v>2.7428484621821542E-2</v>
      </c>
      <c r="F417">
        <v>414</v>
      </c>
      <c r="G417">
        <f t="shared" ca="1" si="19"/>
        <v>1.9150715044472629E-2</v>
      </c>
    </row>
    <row r="418" spans="2:7">
      <c r="B418" s="58">
        <v>39990</v>
      </c>
      <c r="C418" s="43">
        <v>206.966949</v>
      </c>
      <c r="D418">
        <f t="shared" si="18"/>
        <v>-0.37194849202555375</v>
      </c>
      <c r="E418">
        <v>2.741819320796321E-2</v>
      </c>
      <c r="F418">
        <v>415</v>
      </c>
      <c r="G418">
        <f t="shared" ca="1" si="19"/>
        <v>1.4439513983029846E-2</v>
      </c>
    </row>
    <row r="419" spans="2:7">
      <c r="B419" s="58">
        <v>40942</v>
      </c>
      <c r="C419" s="43">
        <v>329.53817700000002</v>
      </c>
      <c r="D419">
        <f t="shared" si="18"/>
        <v>6.3060931877232491</v>
      </c>
      <c r="E419">
        <v>2.7387107430748518E-2</v>
      </c>
      <c r="F419">
        <v>416</v>
      </c>
      <c r="G419">
        <f t="shared" ca="1" si="19"/>
        <v>6.3231519007406218E-3</v>
      </c>
    </row>
    <row r="420" spans="2:7">
      <c r="B420" s="58">
        <v>35346</v>
      </c>
      <c r="C420" s="43">
        <v>45.104568</v>
      </c>
      <c r="D420">
        <f t="shared" si="18"/>
        <v>-0.96154883128580115</v>
      </c>
      <c r="E420">
        <v>2.7328708635786736E-2</v>
      </c>
      <c r="F420">
        <v>417</v>
      </c>
      <c r="G420">
        <f t="shared" ca="1" si="19"/>
        <v>1.8472066808959447E-2</v>
      </c>
    </row>
    <row r="421" spans="2:7">
      <c r="B421" s="58">
        <v>42996</v>
      </c>
      <c r="C421" s="43">
        <v>1173.035034</v>
      </c>
      <c r="D421">
        <f t="shared" si="18"/>
        <v>1.3953569028895731</v>
      </c>
      <c r="E421">
        <v>2.7327358859032987E-2</v>
      </c>
      <c r="F421">
        <v>418</v>
      </c>
      <c r="G421">
        <f t="shared" ca="1" si="19"/>
        <v>7.7402286621188207E-3</v>
      </c>
    </row>
    <row r="422" spans="2:7">
      <c r="B422" s="58">
        <v>41771</v>
      </c>
      <c r="C422" s="43">
        <v>489.71200599999997</v>
      </c>
      <c r="D422">
        <f t="shared" si="18"/>
        <v>-0.70474453410489935</v>
      </c>
      <c r="E422">
        <v>2.732333866562673E-2</v>
      </c>
      <c r="F422">
        <v>419</v>
      </c>
      <c r="G422">
        <f t="shared" ca="1" si="19"/>
        <v>-6.2681439294764831E-3</v>
      </c>
    </row>
    <row r="423" spans="2:7">
      <c r="B423" s="58">
        <v>43329</v>
      </c>
      <c r="C423" s="43">
        <v>1658.60437</v>
      </c>
      <c r="D423">
        <f t="shared" si="18"/>
        <v>10.943019791006344</v>
      </c>
      <c r="E423">
        <v>2.7253199603792237E-2</v>
      </c>
      <c r="F423">
        <v>420</v>
      </c>
      <c r="G423">
        <f t="shared" ca="1" si="19"/>
        <v>1.2171952799815134E-3</v>
      </c>
    </row>
    <row r="424" spans="2:7">
      <c r="B424" s="58">
        <v>37295</v>
      </c>
      <c r="C424" s="43">
        <v>138.876465</v>
      </c>
      <c r="D424">
        <f t="shared" si="18"/>
        <v>-0.15577063513402695</v>
      </c>
      <c r="E424">
        <v>2.7201388993878198E-2</v>
      </c>
      <c r="F424">
        <v>421</v>
      </c>
      <c r="G424">
        <f t="shared" ca="1" si="19"/>
        <v>3.7025858510400335E-2</v>
      </c>
    </row>
    <row r="425" spans="2:7">
      <c r="B425" s="58">
        <v>38923</v>
      </c>
      <c r="C425" s="43">
        <v>164.50086999999999</v>
      </c>
      <c r="D425">
        <f t="shared" si="18"/>
        <v>0.79317924442083287</v>
      </c>
      <c r="E425">
        <v>2.7175138941405889E-2</v>
      </c>
      <c r="F425">
        <v>422</v>
      </c>
      <c r="G425">
        <f t="shared" ca="1" si="19"/>
        <v>-1.0106165335787082E-2</v>
      </c>
    </row>
    <row r="426" spans="2:7">
      <c r="B426" s="58">
        <v>35985</v>
      </c>
      <c r="C426" s="43">
        <v>91.736992000000001</v>
      </c>
      <c r="D426">
        <f t="shared" si="18"/>
        <v>-0.36200738891161416</v>
      </c>
      <c r="E426">
        <v>2.715977192453671E-2</v>
      </c>
      <c r="F426">
        <v>423</v>
      </c>
      <c r="G426">
        <f t="shared" ca="1" si="19"/>
        <v>4.7705311270652556E-3</v>
      </c>
    </row>
    <row r="427" spans="2:7">
      <c r="B427" s="58">
        <v>37328</v>
      </c>
      <c r="C427" s="43">
        <v>143.790054</v>
      </c>
      <c r="D427">
        <f t="shared" si="18"/>
        <v>-0.94609658624628112</v>
      </c>
      <c r="E427">
        <v>2.7131703400677526E-2</v>
      </c>
      <c r="F427">
        <v>424</v>
      </c>
      <c r="G427">
        <f t="shared" ca="1" si="19"/>
        <v>1.719388894923048E-2</v>
      </c>
    </row>
    <row r="428" spans="2:7">
      <c r="B428" s="58">
        <v>44943</v>
      </c>
      <c r="C428" s="43">
        <v>2667.5500489999999</v>
      </c>
      <c r="D428">
        <f t="shared" si="18"/>
        <v>20.410661962867938</v>
      </c>
      <c r="E428">
        <v>2.7126390335995457E-2</v>
      </c>
      <c r="F428">
        <v>425</v>
      </c>
      <c r="G428">
        <f t="shared" ca="1" si="19"/>
        <v>4.4503910812161221E-3</v>
      </c>
    </row>
    <row r="429" spans="2:7">
      <c r="B429" s="58">
        <v>37853</v>
      </c>
      <c r="C429" s="43">
        <v>124.589798</v>
      </c>
      <c r="D429">
        <f t="shared" si="18"/>
        <v>-0.94511355798370655</v>
      </c>
      <c r="E429">
        <v>2.7120044460297494E-2</v>
      </c>
      <c r="F429">
        <v>426</v>
      </c>
      <c r="G429">
        <f t="shared" ca="1" si="19"/>
        <v>2.6885851575729428E-3</v>
      </c>
    </row>
    <row r="430" spans="2:7">
      <c r="B430" s="58">
        <v>44701</v>
      </c>
      <c r="C430" s="43">
        <v>2269.9558109999998</v>
      </c>
      <c r="D430">
        <f t="shared" si="18"/>
        <v>15.649055688618164</v>
      </c>
      <c r="E430">
        <v>2.7113554241820478E-2</v>
      </c>
      <c r="F430">
        <v>427</v>
      </c>
      <c r="G430">
        <f t="shared" ca="1" si="19"/>
        <v>1.5037436425185088E-2</v>
      </c>
    </row>
    <row r="431" spans="2:7">
      <c r="B431" s="58">
        <v>36305</v>
      </c>
      <c r="C431" s="43">
        <v>136.34141500000001</v>
      </c>
      <c r="D431">
        <f t="shared" si="18"/>
        <v>-0.51248438756751402</v>
      </c>
      <c r="E431">
        <v>2.7097889322936369E-2</v>
      </c>
      <c r="F431">
        <v>428</v>
      </c>
      <c r="G431">
        <f t="shared" ca="1" si="19"/>
        <v>1.6488576503970263E-2</v>
      </c>
    </row>
    <row r="432" spans="2:7">
      <c r="B432" s="58">
        <v>40815</v>
      </c>
      <c r="C432" s="43">
        <v>279.66574100000003</v>
      </c>
      <c r="D432">
        <f t="shared" si="18"/>
        <v>1.2712723278720179</v>
      </c>
      <c r="E432">
        <v>2.7034718249921829E-2</v>
      </c>
      <c r="F432">
        <v>429</v>
      </c>
      <c r="G432">
        <f t="shared" ca="1" si="19"/>
        <v>2.3185247646152707E-2</v>
      </c>
    </row>
    <row r="433" spans="2:7">
      <c r="B433" s="58">
        <v>38680</v>
      </c>
      <c r="C433" s="43">
        <v>123.13175200000001</v>
      </c>
      <c r="D433">
        <f t="shared" si="18"/>
        <v>-0.9488724976163414</v>
      </c>
      <c r="E433">
        <v>2.6987826843525225E-2</v>
      </c>
      <c r="F433">
        <v>430</v>
      </c>
      <c r="G433">
        <f t="shared" ca="1" si="19"/>
        <v>-8.1903611181786372E-3</v>
      </c>
    </row>
    <row r="434" spans="2:7">
      <c r="B434" s="58">
        <v>44365</v>
      </c>
      <c r="C434" s="43">
        <v>2408.3271479999999</v>
      </c>
      <c r="D434">
        <f t="shared" si="18"/>
        <v>22.499990437349574</v>
      </c>
      <c r="E434">
        <v>2.6967758904890844E-2</v>
      </c>
      <c r="F434">
        <v>431</v>
      </c>
      <c r="G434">
        <f t="shared" ca="1" si="19"/>
        <v>-5.1936510130493177E-2</v>
      </c>
    </row>
    <row r="435" spans="2:7">
      <c r="B435" s="58">
        <v>36829</v>
      </c>
      <c r="C435" s="43">
        <v>102.48204800000001</v>
      </c>
      <c r="D435">
        <f t="shared" si="18"/>
        <v>-0.85997587126964647</v>
      </c>
      <c r="E435">
        <v>2.6923187380015614E-2</v>
      </c>
      <c r="F435">
        <v>432</v>
      </c>
      <c r="G435">
        <f t="shared" ca="1" si="19"/>
        <v>-9.7769901222095577E-3</v>
      </c>
    </row>
    <row r="436" spans="2:7">
      <c r="B436" s="58">
        <v>42403</v>
      </c>
      <c r="C436" s="43">
        <v>731.88848900000005</v>
      </c>
      <c r="D436">
        <f t="shared" si="18"/>
        <v>5.6590083893634304</v>
      </c>
      <c r="E436">
        <v>2.6871576717917241E-2</v>
      </c>
      <c r="F436">
        <v>433</v>
      </c>
      <c r="G436">
        <f t="shared" ca="1" si="19"/>
        <v>-1.5872846453121394E-2</v>
      </c>
    </row>
    <row r="437" spans="2:7">
      <c r="B437" s="58">
        <v>37596</v>
      </c>
      <c r="C437" s="43">
        <v>109.909531</v>
      </c>
      <c r="D437">
        <f t="shared" si="18"/>
        <v>-0.38311158061659506</v>
      </c>
      <c r="E437">
        <v>2.6870736677930374E-2</v>
      </c>
      <c r="F437">
        <v>434</v>
      </c>
      <c r="G437">
        <f t="shared" ca="1" si="19"/>
        <v>2.5249496934491241E-2</v>
      </c>
    </row>
    <row r="438" spans="2:7">
      <c r="B438" s="58">
        <v>38978</v>
      </c>
      <c r="C438" s="43">
        <v>178.16760300000001</v>
      </c>
      <c r="D438">
        <f t="shared" si="18"/>
        <v>-0.85439658622225745</v>
      </c>
      <c r="E438">
        <v>2.6866306640202189E-2</v>
      </c>
      <c r="F438">
        <v>435</v>
      </c>
      <c r="G438">
        <f t="shared" ca="1" si="19"/>
        <v>2.5956706003727119E-2</v>
      </c>
    </row>
    <row r="439" spans="2:7">
      <c r="B439" s="58">
        <v>43077</v>
      </c>
      <c r="C439" s="43">
        <v>1223.6499020000001</v>
      </c>
      <c r="D439">
        <f t="shared" si="18"/>
        <v>5.2960290337390115</v>
      </c>
      <c r="E439">
        <v>2.6858573403702318E-2</v>
      </c>
      <c r="F439">
        <v>436</v>
      </c>
      <c r="G439">
        <f t="shared" ca="1" si="19"/>
        <v>6.0225555866325886E-3</v>
      </c>
    </row>
    <row r="440" spans="2:7">
      <c r="B440" s="58">
        <v>38810</v>
      </c>
      <c r="C440" s="43">
        <v>194.35264599999999</v>
      </c>
      <c r="D440">
        <f t="shared" si="18"/>
        <v>0.45696461735944705</v>
      </c>
      <c r="E440">
        <v>2.683810778022603E-2</v>
      </c>
      <c r="F440">
        <v>437</v>
      </c>
      <c r="G440">
        <f t="shared" ca="1" si="19"/>
        <v>-1.0495398975147736E-2</v>
      </c>
    </row>
    <row r="441" spans="2:7">
      <c r="B441" s="58">
        <v>38684</v>
      </c>
      <c r="C441" s="43">
        <v>133.39558400000001</v>
      </c>
      <c r="D441">
        <f t="shared" si="18"/>
        <v>2.4153596554946689E-2</v>
      </c>
      <c r="E441">
        <v>2.6780562825383096E-2</v>
      </c>
      <c r="F441">
        <v>438</v>
      </c>
      <c r="G441">
        <f t="shared" ca="1" si="19"/>
        <v>-1.5141950949636455E-3</v>
      </c>
    </row>
    <row r="442" spans="2:7">
      <c r="B442" s="58">
        <v>36242</v>
      </c>
      <c r="C442" s="43">
        <v>130.24958799999999</v>
      </c>
      <c r="D442">
        <f t="shared" si="18"/>
        <v>-0.92647834560371489</v>
      </c>
      <c r="E442">
        <v>2.670806808118387E-2</v>
      </c>
      <c r="F442">
        <v>439</v>
      </c>
      <c r="G442">
        <f t="shared" ca="1" si="19"/>
        <v>-1.4210733271479689E-2</v>
      </c>
    </row>
    <row r="443" spans="2:7">
      <c r="B443" s="58">
        <v>43707</v>
      </c>
      <c r="C443" s="43">
        <v>1771.5812989999999</v>
      </c>
      <c r="D443">
        <f t="shared" si="18"/>
        <v>13.077417339414891</v>
      </c>
      <c r="E443">
        <v>2.6705620081997145E-2</v>
      </c>
      <c r="F443">
        <v>440</v>
      </c>
      <c r="G443">
        <f t="shared" ca="1" si="19"/>
        <v>-9.8593693933635173E-4</v>
      </c>
    </row>
    <row r="444" spans="2:7">
      <c r="B444" s="58">
        <v>38622</v>
      </c>
      <c r="C444" s="43">
        <v>125.845619</v>
      </c>
      <c r="D444">
        <f t="shared" si="18"/>
        <v>-5.9111703388369269E-2</v>
      </c>
      <c r="E444">
        <v>2.6682234164094935E-2</v>
      </c>
      <c r="F444">
        <v>441</v>
      </c>
      <c r="G444">
        <f t="shared" ca="1" si="19"/>
        <v>-4.847149959976556E-3</v>
      </c>
    </row>
    <row r="445" spans="2:7">
      <c r="B445" s="58">
        <v>37119</v>
      </c>
      <c r="C445" s="43">
        <v>133.75192300000001</v>
      </c>
      <c r="D445">
        <f t="shared" si="18"/>
        <v>0.47379351818291277</v>
      </c>
      <c r="E445">
        <v>2.6608590597043843E-2</v>
      </c>
      <c r="F445">
        <v>442</v>
      </c>
      <c r="G445">
        <f t="shared" ca="1" si="19"/>
        <v>3.6457281917051679E-2</v>
      </c>
    </row>
    <row r="446" spans="2:7">
      <c r="B446" s="58">
        <v>35865</v>
      </c>
      <c r="C446" s="43">
        <v>90.753501999999997</v>
      </c>
      <c r="D446">
        <f t="shared" si="18"/>
        <v>-0.90877592902944249</v>
      </c>
      <c r="E446">
        <v>2.6597881493683743E-2</v>
      </c>
      <c r="F446">
        <v>443</v>
      </c>
      <c r="G446">
        <f t="shared" ca="1" si="19"/>
        <v>2.2621896598198622E-2</v>
      </c>
    </row>
    <row r="447" spans="2:7">
      <c r="B447" s="58">
        <v>42887</v>
      </c>
      <c r="C447" s="43">
        <v>994.84161400000005</v>
      </c>
      <c r="D447">
        <f t="shared" si="18"/>
        <v>-0.37952220762781336</v>
      </c>
      <c r="E447">
        <v>2.6569594104499373E-2</v>
      </c>
      <c r="F447">
        <v>444</v>
      </c>
      <c r="G447">
        <f t="shared" ca="1" si="19"/>
        <v>2.0042573715934389E-2</v>
      </c>
    </row>
    <row r="448" spans="2:7">
      <c r="B448" s="58">
        <v>43418</v>
      </c>
      <c r="C448" s="43">
        <v>1603.3476559999999</v>
      </c>
      <c r="D448">
        <f t="shared" si="18"/>
        <v>7.2623534255277313</v>
      </c>
      <c r="E448">
        <v>2.6569327984947204E-2</v>
      </c>
      <c r="F448">
        <v>445</v>
      </c>
      <c r="G448">
        <f t="shared" ca="1" si="19"/>
        <v>-2.88877521851209E-2</v>
      </c>
    </row>
    <row r="449" spans="2:7">
      <c r="B449" s="58">
        <v>39840</v>
      </c>
      <c r="C449" s="43">
        <v>194.054596</v>
      </c>
      <c r="D449">
        <f t="shared" si="18"/>
        <v>-0.90774150442634183</v>
      </c>
      <c r="E449">
        <v>2.6539601936255989E-2</v>
      </c>
      <c r="F449">
        <v>446</v>
      </c>
      <c r="G449">
        <f t="shared" ca="1" si="19"/>
        <v>-3.107583426929629E-2</v>
      </c>
    </row>
    <row r="450" spans="2:7">
      <c r="B450" s="58">
        <v>44169</v>
      </c>
      <c r="C450" s="43">
        <v>2103.3791500000002</v>
      </c>
      <c r="D450">
        <f t="shared" si="18"/>
        <v>0.93473158318462901</v>
      </c>
      <c r="E450">
        <v>2.6530309762529989E-2</v>
      </c>
      <c r="F450">
        <v>447</v>
      </c>
      <c r="G450">
        <f t="shared" ca="1" si="19"/>
        <v>1.2692045075106127E-2</v>
      </c>
    </row>
    <row r="451" spans="2:7">
      <c r="B451" s="58">
        <v>42963</v>
      </c>
      <c r="C451" s="43">
        <v>1087.168457</v>
      </c>
      <c r="D451">
        <f t="shared" si="18"/>
        <v>7.0531743075633981</v>
      </c>
      <c r="E451">
        <v>2.6520658737985259E-2</v>
      </c>
      <c r="F451">
        <v>448</v>
      </c>
      <c r="G451">
        <f t="shared" ca="1" si="19"/>
        <v>-3.2328212428483778E-2</v>
      </c>
    </row>
    <row r="452" spans="2:7">
      <c r="B452" s="58">
        <v>36979</v>
      </c>
      <c r="C452" s="43">
        <v>134.998749</v>
      </c>
      <c r="D452">
        <f t="shared" ref="D452:D515" si="20">(C452-C453)/C453</f>
        <v>1.6531958993946747</v>
      </c>
      <c r="E452">
        <v>2.6518550377218369E-2</v>
      </c>
      <c r="F452">
        <v>449</v>
      </c>
      <c r="G452">
        <f t="shared" ca="1" si="19"/>
        <v>-5.9212063458385289E-3</v>
      </c>
    </row>
    <row r="453" spans="2:7">
      <c r="B453" s="58">
        <v>35254</v>
      </c>
      <c r="C453" s="43">
        <v>50.881560999999998</v>
      </c>
      <c r="D453">
        <f t="shared" si="20"/>
        <v>-0.60101037102826949</v>
      </c>
      <c r="E453">
        <v>2.6506414994167882E-2</v>
      </c>
      <c r="F453">
        <v>450</v>
      </c>
      <c r="G453">
        <f t="shared" ref="G453:G516" ca="1" si="21">_xlfn.NORM.INV(RAND(),$N$5,$N$6)</f>
        <v>5.411965715081013E-3</v>
      </c>
    </row>
    <row r="454" spans="2:7">
      <c r="B454" s="58">
        <v>37383</v>
      </c>
      <c r="C454" s="43">
        <v>127.52602400000001</v>
      </c>
      <c r="D454">
        <f t="shared" si="20"/>
        <v>-0.29287364306577585</v>
      </c>
      <c r="E454">
        <v>2.6496294790658358E-2</v>
      </c>
      <c r="F454">
        <v>451</v>
      </c>
      <c r="G454">
        <f t="shared" ca="1" si="21"/>
        <v>1.1209690169108505E-2</v>
      </c>
    </row>
    <row r="455" spans="2:7">
      <c r="B455" s="58">
        <v>39888</v>
      </c>
      <c r="C455" s="43">
        <v>180.34404000000001</v>
      </c>
      <c r="D455">
        <f t="shared" si="20"/>
        <v>-0.73888679631870247</v>
      </c>
      <c r="E455">
        <v>2.6373368806333425E-2</v>
      </c>
      <c r="F455">
        <v>452</v>
      </c>
      <c r="G455">
        <f t="shared" ca="1" si="21"/>
        <v>2.155390464327667E-2</v>
      </c>
    </row>
    <row r="456" spans="2:7">
      <c r="B456" s="58">
        <v>41970</v>
      </c>
      <c r="C456" s="43">
        <v>690.673767</v>
      </c>
      <c r="D456">
        <f t="shared" si="20"/>
        <v>3.7923389425696254</v>
      </c>
      <c r="E456">
        <v>2.6372124335117247E-2</v>
      </c>
      <c r="F456">
        <v>453</v>
      </c>
      <c r="G456">
        <f t="shared" ca="1" si="21"/>
        <v>1.1769981198289712E-2</v>
      </c>
    </row>
    <row r="457" spans="2:7">
      <c r="B457" s="58">
        <v>36655</v>
      </c>
      <c r="C457" s="43">
        <v>144.12039200000001</v>
      </c>
      <c r="D457">
        <f t="shared" si="20"/>
        <v>0.58989296801696089</v>
      </c>
      <c r="E457">
        <v>2.6368387580717152E-2</v>
      </c>
      <c r="F457">
        <v>454</v>
      </c>
      <c r="G457">
        <f t="shared" ca="1" si="21"/>
        <v>1.4503880844531575E-2</v>
      </c>
    </row>
    <row r="458" spans="2:7">
      <c r="B458" s="58">
        <v>37741</v>
      </c>
      <c r="C458" s="43">
        <v>90.647857999999999</v>
      </c>
      <c r="D458">
        <f t="shared" si="20"/>
        <v>-0.96611045731493805</v>
      </c>
      <c r="E458">
        <v>2.6362317289886469E-2</v>
      </c>
      <c r="F458">
        <v>455</v>
      </c>
      <c r="G458">
        <f t="shared" ca="1" si="21"/>
        <v>-2.9001165619939231E-2</v>
      </c>
    </row>
    <row r="459" spans="2:7">
      <c r="B459" s="58">
        <v>44826</v>
      </c>
      <c r="C459" s="43">
        <v>2674.8032229999999</v>
      </c>
      <c r="D459">
        <f t="shared" si="20"/>
        <v>2.6029125186106312</v>
      </c>
      <c r="E459">
        <v>2.6356850928214302E-2</v>
      </c>
      <c r="F459">
        <v>456</v>
      </c>
      <c r="G459">
        <f t="shared" ca="1" si="21"/>
        <v>1.5856797212016906E-2</v>
      </c>
    </row>
    <row r="460" spans="2:7">
      <c r="B460" s="58">
        <v>42339</v>
      </c>
      <c r="C460" s="43">
        <v>742.40026899999998</v>
      </c>
      <c r="D460">
        <f t="shared" si="20"/>
        <v>4.8425038063024965</v>
      </c>
      <c r="E460">
        <v>2.6355170971306428E-2</v>
      </c>
      <c r="F460">
        <v>457</v>
      </c>
      <c r="G460">
        <f t="shared" ca="1" si="21"/>
        <v>2.5088515909122575E-2</v>
      </c>
    </row>
    <row r="461" spans="2:7">
      <c r="B461" s="58">
        <v>37368</v>
      </c>
      <c r="C461" s="43">
        <v>127.068855</v>
      </c>
      <c r="D461">
        <f t="shared" si="20"/>
        <v>0.32879016575570108</v>
      </c>
      <c r="E461">
        <v>2.6341364811596327E-2</v>
      </c>
      <c r="F461">
        <v>458</v>
      </c>
      <c r="G461">
        <f t="shared" ca="1" si="21"/>
        <v>5.4046687154902857E-2</v>
      </c>
    </row>
    <row r="462" spans="2:7">
      <c r="B462" s="58">
        <v>38072</v>
      </c>
      <c r="C462" s="43">
        <v>95.627480000000006</v>
      </c>
      <c r="D462">
        <f t="shared" si="20"/>
        <v>-0.49340607697435296</v>
      </c>
      <c r="E462">
        <v>2.6306739003361564E-2</v>
      </c>
      <c r="F462">
        <v>459</v>
      </c>
      <c r="G462">
        <f t="shared" ca="1" si="21"/>
        <v>1.4622410906214111E-2</v>
      </c>
    </row>
    <row r="463" spans="2:7">
      <c r="B463" s="58">
        <v>40315</v>
      </c>
      <c r="C463" s="43">
        <v>188.76554899999999</v>
      </c>
      <c r="D463">
        <f t="shared" si="20"/>
        <v>0.20460920756912404</v>
      </c>
      <c r="E463">
        <v>2.6293177973192344E-2</v>
      </c>
      <c r="F463">
        <v>460</v>
      </c>
      <c r="G463">
        <f t="shared" ca="1" si="21"/>
        <v>-4.5158166032106106E-3</v>
      </c>
    </row>
    <row r="464" spans="2:7">
      <c r="B464" s="58">
        <v>36398</v>
      </c>
      <c r="C464" s="43">
        <v>156.70272800000001</v>
      </c>
      <c r="D464">
        <f t="shared" si="20"/>
        <v>0.22347129240174543</v>
      </c>
      <c r="E464">
        <v>2.6275086119321025E-2</v>
      </c>
      <c r="F464">
        <v>461</v>
      </c>
      <c r="G464">
        <f t="shared" ca="1" si="21"/>
        <v>-2.096238616530831E-3</v>
      </c>
    </row>
    <row r="465" spans="2:7">
      <c r="B465" s="58">
        <v>36964</v>
      </c>
      <c r="C465" s="43">
        <v>128.08042900000001</v>
      </c>
      <c r="D465">
        <f t="shared" si="20"/>
        <v>-0.93764457696366355</v>
      </c>
      <c r="E465">
        <v>2.6259676048693035E-2</v>
      </c>
      <c r="F465">
        <v>462</v>
      </c>
      <c r="G465">
        <f t="shared" ca="1" si="21"/>
        <v>-6.9442684345160056E-3</v>
      </c>
    </row>
    <row r="466" spans="2:7">
      <c r="B466" s="58">
        <v>44005</v>
      </c>
      <c r="C466" s="43">
        <v>2054.0383299999999</v>
      </c>
      <c r="D466">
        <f t="shared" si="20"/>
        <v>13.901948207642135</v>
      </c>
      <c r="E466">
        <v>2.6251793944218428E-2</v>
      </c>
      <c r="F466">
        <v>463</v>
      </c>
      <c r="G466">
        <f t="shared" ca="1" si="21"/>
        <v>-2.1897059709445929E-2</v>
      </c>
    </row>
    <row r="467" spans="2:7">
      <c r="B467" s="58">
        <v>36496</v>
      </c>
      <c r="C467" s="43">
        <v>137.83689899999999</v>
      </c>
      <c r="D467">
        <f t="shared" si="20"/>
        <v>-9.3420835800737928E-2</v>
      </c>
      <c r="E467">
        <v>2.6229677557769171E-2</v>
      </c>
      <c r="F467">
        <v>464</v>
      </c>
      <c r="G467">
        <f t="shared" ca="1" si="21"/>
        <v>-1.8534921517842737E-2</v>
      </c>
    </row>
    <row r="468" spans="2:7">
      <c r="B468" s="58">
        <v>39633</v>
      </c>
      <c r="C468" s="43">
        <v>152.04066499999999</v>
      </c>
      <c r="D468">
        <f t="shared" si="20"/>
        <v>-0.78979358904662711</v>
      </c>
      <c r="E468">
        <v>2.6228196365733012E-2</v>
      </c>
      <c r="F468">
        <v>465</v>
      </c>
      <c r="G468">
        <f t="shared" ca="1" si="21"/>
        <v>1.480327091089831E-2</v>
      </c>
    </row>
    <row r="469" spans="2:7">
      <c r="B469" s="58">
        <v>42332</v>
      </c>
      <c r="C469" s="43">
        <v>723.292236</v>
      </c>
      <c r="D469">
        <f t="shared" si="20"/>
        <v>4.5913287138706655</v>
      </c>
      <c r="E469">
        <v>2.6226119234501556E-2</v>
      </c>
      <c r="F469">
        <v>466</v>
      </c>
      <c r="G469">
        <f t="shared" ca="1" si="21"/>
        <v>-4.3800302465869814E-2</v>
      </c>
    </row>
    <row r="470" spans="2:7">
      <c r="B470" s="58">
        <v>38628</v>
      </c>
      <c r="C470" s="43">
        <v>129.359634</v>
      </c>
      <c r="D470">
        <f t="shared" si="20"/>
        <v>5.5350508830741399E-2</v>
      </c>
      <c r="E470">
        <v>2.6221028976871751E-2</v>
      </c>
      <c r="F470">
        <v>467</v>
      </c>
      <c r="G470">
        <f t="shared" ca="1" si="21"/>
        <v>1.9636105863865546E-2</v>
      </c>
    </row>
    <row r="471" spans="2:7">
      <c r="B471" s="58">
        <v>38610</v>
      </c>
      <c r="C471" s="43">
        <v>122.57504299999999</v>
      </c>
      <c r="D471">
        <f t="shared" si="20"/>
        <v>-0.89560801033952064</v>
      </c>
      <c r="E471">
        <v>2.6215972360537011E-2</v>
      </c>
      <c r="F471">
        <v>468</v>
      </c>
      <c r="G471">
        <f t="shared" ca="1" si="21"/>
        <v>3.6597911907719022E-2</v>
      </c>
    </row>
    <row r="472" spans="2:7">
      <c r="B472" s="58">
        <v>43024</v>
      </c>
      <c r="C472" s="43">
        <v>1174.1805420000001</v>
      </c>
      <c r="D472">
        <f t="shared" si="20"/>
        <v>9.1283886575038302</v>
      </c>
      <c r="E472">
        <v>2.6189312229000998E-2</v>
      </c>
      <c r="F472">
        <v>469</v>
      </c>
      <c r="G472">
        <f t="shared" ca="1" si="21"/>
        <v>6.4659955453104725E-2</v>
      </c>
    </row>
    <row r="473" spans="2:7">
      <c r="B473" s="58">
        <v>38594</v>
      </c>
      <c r="C473" s="43">
        <v>115.929649</v>
      </c>
      <c r="D473">
        <f t="shared" si="20"/>
        <v>-0.77422499652041943</v>
      </c>
      <c r="E473">
        <v>2.6178083092474783E-2</v>
      </c>
      <c r="F473">
        <v>470</v>
      </c>
      <c r="G473">
        <f t="shared" ca="1" si="21"/>
        <v>-5.9399199815847042E-3</v>
      </c>
    </row>
    <row r="474" spans="2:7">
      <c r="B474" s="58">
        <v>41576</v>
      </c>
      <c r="C474" s="43">
        <v>513.474243</v>
      </c>
      <c r="D474">
        <f t="shared" si="20"/>
        <v>4.8513451424453518</v>
      </c>
      <c r="E474">
        <v>2.6134919033983531E-2</v>
      </c>
      <c r="F474">
        <v>471</v>
      </c>
      <c r="G474">
        <f t="shared" ca="1" si="21"/>
        <v>8.9768668191820954E-3</v>
      </c>
    </row>
    <row r="475" spans="2:7">
      <c r="B475" s="58">
        <v>37739</v>
      </c>
      <c r="C475" s="43">
        <v>87.753197</v>
      </c>
      <c r="D475">
        <f t="shared" si="20"/>
        <v>-0.83215264560705215</v>
      </c>
      <c r="E475">
        <v>2.6121889812158353E-2</v>
      </c>
      <c r="F475">
        <v>472</v>
      </c>
      <c r="G475">
        <f t="shared" ca="1" si="21"/>
        <v>-3.0706360742283204E-3</v>
      </c>
    </row>
    <row r="476" spans="2:7">
      <c r="B476" s="58">
        <v>41498</v>
      </c>
      <c r="C476" s="43">
        <v>522.81549099999995</v>
      </c>
      <c r="D476">
        <f t="shared" si="20"/>
        <v>1.8402911514225768</v>
      </c>
      <c r="E476">
        <v>2.6083415715564044E-2</v>
      </c>
      <c r="F476">
        <v>473</v>
      </c>
      <c r="G476">
        <f t="shared" ca="1" si="21"/>
        <v>-5.1431513748475977E-3</v>
      </c>
    </row>
    <row r="477" spans="2:7">
      <c r="B477" s="58">
        <v>39584</v>
      </c>
      <c r="C477" s="43">
        <v>184.071091</v>
      </c>
      <c r="D477">
        <f t="shared" si="20"/>
        <v>-0.92669994640343167</v>
      </c>
      <c r="E477">
        <v>2.6077653310600642E-2</v>
      </c>
      <c r="F477">
        <v>474</v>
      </c>
      <c r="G477">
        <f t="shared" ca="1" si="21"/>
        <v>-2.1931190831267447E-2</v>
      </c>
    </row>
    <row r="478" spans="2:7">
      <c r="B478" s="58">
        <v>45005</v>
      </c>
      <c r="C478" s="43">
        <v>2511.1999510000001</v>
      </c>
      <c r="D478">
        <f t="shared" si="20"/>
        <v>23.477018411753576</v>
      </c>
      <c r="E478">
        <v>2.6068501901901252E-2</v>
      </c>
      <c r="F478">
        <v>475</v>
      </c>
      <c r="G478">
        <f t="shared" ca="1" si="21"/>
        <v>4.3471054674660663E-3</v>
      </c>
    </row>
    <row r="479" spans="2:7">
      <c r="B479" s="58">
        <v>38516</v>
      </c>
      <c r="C479" s="43">
        <v>102.594193</v>
      </c>
      <c r="D479">
        <f t="shared" si="20"/>
        <v>1.0660963300447448</v>
      </c>
      <c r="E479">
        <v>2.6045416940752696E-2</v>
      </c>
      <c r="F479">
        <v>476</v>
      </c>
      <c r="G479">
        <f t="shared" ca="1" si="21"/>
        <v>-2.5825760228677629E-3</v>
      </c>
    </row>
    <row r="480" spans="2:7">
      <c r="B480" s="58">
        <v>35486</v>
      </c>
      <c r="C480" s="43">
        <v>49.656055000000002</v>
      </c>
      <c r="D480">
        <f t="shared" si="20"/>
        <v>-0.35770068949957817</v>
      </c>
      <c r="E480">
        <v>2.6028671328642398E-2</v>
      </c>
      <c r="F480">
        <v>477</v>
      </c>
      <c r="G480">
        <f t="shared" ca="1" si="21"/>
        <v>2.27292899020844E-2</v>
      </c>
    </row>
    <row r="481" spans="2:7">
      <c r="B481" s="58">
        <v>38237</v>
      </c>
      <c r="C481" s="43">
        <v>77.309837000000002</v>
      </c>
      <c r="D481">
        <f t="shared" si="20"/>
        <v>-0.22675178222787792</v>
      </c>
      <c r="E481">
        <v>2.5927842949450906E-2</v>
      </c>
      <c r="F481">
        <v>478</v>
      </c>
      <c r="G481">
        <f t="shared" ca="1" si="21"/>
        <v>8.4815135462129338E-3</v>
      </c>
    </row>
    <row r="482" spans="2:7">
      <c r="B482" s="58">
        <v>38336</v>
      </c>
      <c r="C482" s="43">
        <v>99.980620999999999</v>
      </c>
      <c r="D482">
        <f t="shared" si="20"/>
        <v>-0.50266514710041899</v>
      </c>
      <c r="E482">
        <v>2.5924177450287664E-2</v>
      </c>
      <c r="F482">
        <v>479</v>
      </c>
      <c r="G482">
        <f t="shared" ca="1" si="21"/>
        <v>1.5769123705174119E-3</v>
      </c>
    </row>
    <row r="483" spans="2:7">
      <c r="B483" s="58">
        <v>38812</v>
      </c>
      <c r="C483" s="43">
        <v>201.03280599999999</v>
      </c>
      <c r="D483">
        <f t="shared" si="20"/>
        <v>-1.8899404679416067E-2</v>
      </c>
      <c r="E483">
        <v>2.5923258847332858E-2</v>
      </c>
      <c r="F483">
        <v>480</v>
      </c>
      <c r="G483">
        <f t="shared" ca="1" si="21"/>
        <v>3.1540317130976511E-3</v>
      </c>
    </row>
    <row r="484" spans="2:7">
      <c r="B484" s="58">
        <v>40038</v>
      </c>
      <c r="C484" s="43">
        <v>204.905396</v>
      </c>
      <c r="D484">
        <f t="shared" si="20"/>
        <v>0.36678329399093312</v>
      </c>
      <c r="E484">
        <v>2.5900460666242287E-2</v>
      </c>
      <c r="F484">
        <v>481</v>
      </c>
      <c r="G484">
        <f t="shared" ca="1" si="21"/>
        <v>3.1300865180254782E-3</v>
      </c>
    </row>
    <row r="485" spans="2:7">
      <c r="B485" s="58">
        <v>36679</v>
      </c>
      <c r="C485" s="43">
        <v>149.91798399999999</v>
      </c>
      <c r="D485">
        <f t="shared" si="20"/>
        <v>-0.32956963068431494</v>
      </c>
      <c r="E485">
        <v>2.5900237168714736E-2</v>
      </c>
      <c r="F485">
        <v>482</v>
      </c>
      <c r="G485">
        <f t="shared" ca="1" si="21"/>
        <v>-4.555577296749198E-3</v>
      </c>
    </row>
    <row r="486" spans="2:7">
      <c r="B486" s="58">
        <v>40094</v>
      </c>
      <c r="C486" s="43">
        <v>223.61454800000001</v>
      </c>
      <c r="D486">
        <f t="shared" si="20"/>
        <v>2.7683320206257931</v>
      </c>
      <c r="E486">
        <v>2.5874364055473442E-2</v>
      </c>
      <c r="F486">
        <v>483</v>
      </c>
      <c r="G486">
        <f t="shared" ca="1" si="21"/>
        <v>-1.7747536074746561E-2</v>
      </c>
    </row>
    <row r="487" spans="2:7">
      <c r="B487" s="58">
        <v>35527</v>
      </c>
      <c r="C487" s="43">
        <v>59.340457999999998</v>
      </c>
      <c r="D487">
        <f t="shared" si="20"/>
        <v>-0.78103351765735918</v>
      </c>
      <c r="E487">
        <v>2.5867035934458379E-2</v>
      </c>
      <c r="F487">
        <v>484</v>
      </c>
      <c r="G487">
        <f t="shared" ca="1" si="21"/>
        <v>1.4499666267292039E-2</v>
      </c>
    </row>
    <row r="488" spans="2:7">
      <c r="B488" s="58">
        <v>40795</v>
      </c>
      <c r="C488" s="43">
        <v>271.00247200000001</v>
      </c>
      <c r="D488">
        <f t="shared" si="20"/>
        <v>-0.87343903257409961</v>
      </c>
      <c r="E488">
        <v>2.5865882054247134E-2</v>
      </c>
      <c r="F488">
        <v>485</v>
      </c>
      <c r="G488">
        <f t="shared" ca="1" si="21"/>
        <v>2.3129056897941497E-2</v>
      </c>
    </row>
    <row r="489" spans="2:7">
      <c r="B489" s="58">
        <v>44694</v>
      </c>
      <c r="C489" s="43">
        <v>2141.280029</v>
      </c>
      <c r="D489">
        <f t="shared" si="20"/>
        <v>0.43815956792036842</v>
      </c>
      <c r="E489">
        <v>2.5855630898452112E-2</v>
      </c>
      <c r="F489">
        <v>486</v>
      </c>
      <c r="G489">
        <f t="shared" ca="1" si="21"/>
        <v>1.773322089557303E-2</v>
      </c>
    </row>
    <row r="490" spans="2:7">
      <c r="B490" s="58">
        <v>43403</v>
      </c>
      <c r="C490" s="43">
        <v>1488.9029539999999</v>
      </c>
      <c r="D490">
        <f t="shared" si="20"/>
        <v>-0.31355242148538698</v>
      </c>
      <c r="E490">
        <v>2.5854843441288137E-2</v>
      </c>
      <c r="F490">
        <v>487</v>
      </c>
      <c r="G490">
        <f t="shared" ca="1" si="21"/>
        <v>-1.6775726856050849E-2</v>
      </c>
    </row>
    <row r="491" spans="2:7">
      <c r="B491" s="58">
        <v>43880</v>
      </c>
      <c r="C491" s="43">
        <v>2168.9973140000002</v>
      </c>
      <c r="D491">
        <f t="shared" si="20"/>
        <v>5.3670008907912017</v>
      </c>
      <c r="E491">
        <v>2.5845869164095408E-2</v>
      </c>
      <c r="F491">
        <v>488</v>
      </c>
      <c r="G491">
        <f t="shared" ca="1" si="21"/>
        <v>4.4720796944033088E-2</v>
      </c>
    </row>
    <row r="492" spans="2:7">
      <c r="B492" s="58">
        <v>41009</v>
      </c>
      <c r="C492" s="43">
        <v>340.66232300000001</v>
      </c>
      <c r="D492">
        <f t="shared" si="20"/>
        <v>0.89419297362176065</v>
      </c>
      <c r="E492">
        <v>2.583447403666676E-2</v>
      </c>
      <c r="F492">
        <v>489</v>
      </c>
      <c r="G492">
        <f t="shared" ca="1" si="21"/>
        <v>-1.8054504155757507E-2</v>
      </c>
    </row>
    <row r="493" spans="2:7">
      <c r="B493" s="58">
        <v>39596</v>
      </c>
      <c r="C493" s="43">
        <v>179.84562700000001</v>
      </c>
      <c r="D493">
        <f t="shared" si="20"/>
        <v>-0.78107655064434611</v>
      </c>
      <c r="E493">
        <v>2.5823125574658278E-2</v>
      </c>
      <c r="F493">
        <v>490</v>
      </c>
      <c r="G493">
        <f t="shared" ca="1" si="21"/>
        <v>-3.6353676880018886E-2</v>
      </c>
    </row>
    <row r="494" spans="2:7">
      <c r="B494" s="58">
        <v>42068</v>
      </c>
      <c r="C494" s="43">
        <v>821.50006099999996</v>
      </c>
      <c r="D494">
        <f t="shared" si="20"/>
        <v>4.174052082237429</v>
      </c>
      <c r="E494">
        <v>2.5761367385176828E-2</v>
      </c>
      <c r="F494">
        <v>491</v>
      </c>
      <c r="G494">
        <f t="shared" ca="1" si="21"/>
        <v>-7.1255673392559829E-4</v>
      </c>
    </row>
    <row r="495" spans="2:7">
      <c r="B495" s="58">
        <v>39482</v>
      </c>
      <c r="C495" s="43">
        <v>158.773056</v>
      </c>
      <c r="D495">
        <f t="shared" si="20"/>
        <v>0.38555443359154601</v>
      </c>
      <c r="E495">
        <v>2.5733661471341984E-2</v>
      </c>
      <c r="F495">
        <v>492</v>
      </c>
      <c r="G495">
        <f t="shared" ca="1" si="21"/>
        <v>1.7597481870676498E-2</v>
      </c>
    </row>
    <row r="496" spans="2:7">
      <c r="B496" s="58">
        <v>37847</v>
      </c>
      <c r="C496" s="43">
        <v>114.591713</v>
      </c>
      <c r="D496">
        <f t="shared" si="20"/>
        <v>-0.94979863991806812</v>
      </c>
      <c r="E496">
        <v>2.569291462033893E-2</v>
      </c>
      <c r="F496">
        <v>493</v>
      </c>
      <c r="G496">
        <f t="shared" ca="1" si="21"/>
        <v>-1.9806323139394816E-2</v>
      </c>
    </row>
    <row r="497" spans="2:7">
      <c r="B497" s="58">
        <v>44188</v>
      </c>
      <c r="C497" s="43">
        <v>2282.6416020000001</v>
      </c>
      <c r="D497">
        <f t="shared" si="20"/>
        <v>6.1623229807156044</v>
      </c>
      <c r="E497">
        <v>2.5681587401233403E-2</v>
      </c>
      <c r="F497">
        <v>494</v>
      </c>
      <c r="G497">
        <f t="shared" ca="1" si="21"/>
        <v>1.7676945165055229E-2</v>
      </c>
    </row>
    <row r="498" spans="2:7">
      <c r="B498" s="58">
        <v>40962</v>
      </c>
      <c r="C498" s="43">
        <v>318.70129400000002</v>
      </c>
      <c r="D498">
        <f t="shared" si="20"/>
        <v>2.1999884772768556</v>
      </c>
      <c r="E498">
        <v>2.5627316833866355E-2</v>
      </c>
      <c r="F498">
        <v>495</v>
      </c>
      <c r="G498">
        <f t="shared" ca="1" si="21"/>
        <v>7.5289220776114498E-3</v>
      </c>
    </row>
    <row r="499" spans="2:7">
      <c r="B499" s="58">
        <v>38077</v>
      </c>
      <c r="C499" s="43">
        <v>99.594513000000006</v>
      </c>
      <c r="D499">
        <f t="shared" si="20"/>
        <v>-0.46917058023918062</v>
      </c>
      <c r="E499">
        <v>2.5573159131714381E-2</v>
      </c>
      <c r="F499">
        <v>496</v>
      </c>
      <c r="G499">
        <f t="shared" ca="1" si="21"/>
        <v>2.8134444097795901E-2</v>
      </c>
    </row>
    <row r="500" spans="2:7">
      <c r="B500" s="58">
        <v>39758</v>
      </c>
      <c r="C500" s="43">
        <v>187.62056000000001</v>
      </c>
      <c r="D500">
        <f t="shared" si="20"/>
        <v>0.55294020854545811</v>
      </c>
      <c r="E500">
        <v>2.5538673621913845E-2</v>
      </c>
      <c r="F500">
        <v>497</v>
      </c>
      <c r="G500">
        <f t="shared" ca="1" si="21"/>
        <v>2.9699083254324512E-3</v>
      </c>
    </row>
    <row r="501" spans="2:7">
      <c r="B501" s="58">
        <v>37918</v>
      </c>
      <c r="C501" s="43">
        <v>120.816345</v>
      </c>
      <c r="D501">
        <f t="shared" si="20"/>
        <v>-0.34195641068443261</v>
      </c>
      <c r="E501">
        <v>2.5458572813347322E-2</v>
      </c>
      <c r="F501">
        <v>498</v>
      </c>
      <c r="G501">
        <f t="shared" ca="1" si="21"/>
        <v>2.3293616247190754E-2</v>
      </c>
    </row>
    <row r="502" spans="2:7">
      <c r="B502" s="58">
        <v>39967</v>
      </c>
      <c r="C502" s="43">
        <v>183.59930399999999</v>
      </c>
      <c r="D502">
        <f t="shared" si="20"/>
        <v>-0.19718162808256376</v>
      </c>
      <c r="E502">
        <v>2.5454393494179856E-2</v>
      </c>
      <c r="F502">
        <v>499</v>
      </c>
      <c r="G502">
        <f t="shared" ca="1" si="21"/>
        <v>2.1116007267338994E-2</v>
      </c>
    </row>
    <row r="503" spans="2:7">
      <c r="B503" s="58">
        <v>40653</v>
      </c>
      <c r="C503" s="43">
        <v>228.69345100000001</v>
      </c>
      <c r="D503">
        <f t="shared" si="20"/>
        <v>-0.85788882387587628</v>
      </c>
      <c r="E503">
        <v>2.5446899821138503E-2</v>
      </c>
      <c r="F503">
        <v>500</v>
      </c>
      <c r="G503">
        <f t="shared" ca="1" si="21"/>
        <v>1.2170747841458511E-2</v>
      </c>
    </row>
    <row r="504" spans="2:7">
      <c r="B504" s="58">
        <v>43312</v>
      </c>
      <c r="C504" s="43">
        <v>1609.2573239999999</v>
      </c>
      <c r="D504">
        <f t="shared" si="20"/>
        <v>-0.28903330260785687</v>
      </c>
      <c r="E504">
        <v>2.5433608418551218E-2</v>
      </c>
      <c r="F504">
        <v>501</v>
      </c>
      <c r="G504">
        <f t="shared" ca="1" si="21"/>
        <v>-1.1768245956646722E-2</v>
      </c>
    </row>
    <row r="505" spans="2:7">
      <c r="B505" s="58">
        <v>44175</v>
      </c>
      <c r="C505" s="43">
        <v>2263.4777829999998</v>
      </c>
      <c r="D505">
        <f t="shared" si="20"/>
        <v>24.820745673265812</v>
      </c>
      <c r="E505">
        <v>2.5412433978210757E-2</v>
      </c>
      <c r="F505">
        <v>502</v>
      </c>
      <c r="G505">
        <f t="shared" ca="1" si="21"/>
        <v>-9.8437050209106824E-3</v>
      </c>
    </row>
    <row r="506" spans="2:7">
      <c r="B506" s="58">
        <v>35647</v>
      </c>
      <c r="C506" s="43">
        <v>87.661208999999999</v>
      </c>
      <c r="D506">
        <f t="shared" si="20"/>
        <v>-0.94216004138971932</v>
      </c>
      <c r="E506">
        <v>2.5403752715422535E-2</v>
      </c>
      <c r="F506">
        <v>503</v>
      </c>
      <c r="G506">
        <f t="shared" ca="1" si="21"/>
        <v>6.3931035102946614E-3</v>
      </c>
    </row>
    <row r="507" spans="2:7">
      <c r="B507" s="58">
        <v>43368</v>
      </c>
      <c r="C507" s="43">
        <v>1515.5821530000001</v>
      </c>
      <c r="D507">
        <f t="shared" si="20"/>
        <v>1.4321473692096829</v>
      </c>
      <c r="E507">
        <v>2.5401623781968349E-2</v>
      </c>
      <c r="F507">
        <v>504</v>
      </c>
      <c r="G507">
        <f t="shared" ca="1" si="21"/>
        <v>-6.4405455084113753E-3</v>
      </c>
    </row>
    <row r="508" spans="2:7">
      <c r="B508" s="58">
        <v>41864</v>
      </c>
      <c r="C508" s="43">
        <v>623.14569100000006</v>
      </c>
      <c r="D508">
        <f t="shared" si="20"/>
        <v>5.7959395411850263</v>
      </c>
      <c r="E508">
        <v>2.5396020546363331E-2</v>
      </c>
      <c r="F508">
        <v>505</v>
      </c>
      <c r="G508">
        <f t="shared" ca="1" si="21"/>
        <v>6.9264598929213951E-3</v>
      </c>
    </row>
    <row r="509" spans="2:7">
      <c r="B509" s="58">
        <v>38299</v>
      </c>
      <c r="C509" s="43">
        <v>91.693825000000004</v>
      </c>
      <c r="D509">
        <f t="shared" si="20"/>
        <v>-0.12313226428530706</v>
      </c>
      <c r="E509">
        <v>2.5235300358658678E-2</v>
      </c>
      <c r="F509">
        <v>506</v>
      </c>
      <c r="G509">
        <f t="shared" ca="1" si="21"/>
        <v>1.3069046761792769E-2</v>
      </c>
    </row>
    <row r="510" spans="2:7">
      <c r="B510" s="58">
        <v>36187</v>
      </c>
      <c r="C510" s="43">
        <v>104.569733</v>
      </c>
      <c r="D510">
        <f t="shared" si="20"/>
        <v>-0.25998396488653519</v>
      </c>
      <c r="E510">
        <v>2.5226438901431728E-2</v>
      </c>
      <c r="F510">
        <v>507</v>
      </c>
      <c r="G510">
        <f t="shared" ca="1" si="21"/>
        <v>-1.6424470509449562E-2</v>
      </c>
    </row>
    <row r="511" spans="2:7">
      <c r="B511" s="58">
        <v>36497</v>
      </c>
      <c r="C511" s="43">
        <v>141.307388</v>
      </c>
      <c r="D511">
        <f t="shared" si="20"/>
        <v>-0.25669911972370429</v>
      </c>
      <c r="E511">
        <v>2.5178228944341057E-2</v>
      </c>
      <c r="F511">
        <v>508</v>
      </c>
      <c r="G511">
        <f t="shared" ca="1" si="21"/>
        <v>-2.2578625984228516E-2</v>
      </c>
    </row>
    <row r="512" spans="2:7">
      <c r="B512" s="58">
        <v>38806</v>
      </c>
      <c r="C512" s="43">
        <v>190.10792499999999</v>
      </c>
      <c r="D512">
        <f t="shared" si="20"/>
        <v>0.24488928278107847</v>
      </c>
      <c r="E512">
        <v>2.5140852175119341E-2</v>
      </c>
      <c r="F512">
        <v>509</v>
      </c>
      <c r="G512">
        <f t="shared" ca="1" si="21"/>
        <v>3.0523655966416298E-2</v>
      </c>
    </row>
    <row r="513" spans="2:7">
      <c r="B513" s="58">
        <v>39325</v>
      </c>
      <c r="C513" s="43">
        <v>152.71070900000001</v>
      </c>
      <c r="D513">
        <f t="shared" si="20"/>
        <v>-0.92167891241607613</v>
      </c>
      <c r="E513">
        <v>2.5098615190231679E-2</v>
      </c>
      <c r="F513">
        <v>510</v>
      </c>
      <c r="G513">
        <f t="shared" ca="1" si="21"/>
        <v>-3.1110094860145224E-2</v>
      </c>
    </row>
    <row r="514" spans="2:7">
      <c r="B514" s="58">
        <v>44629</v>
      </c>
      <c r="C514" s="43">
        <v>1949.8032229999999</v>
      </c>
      <c r="D514">
        <f t="shared" si="20"/>
        <v>17.560584792817696</v>
      </c>
      <c r="E514">
        <v>2.5089779536159276E-2</v>
      </c>
      <c r="F514">
        <v>511</v>
      </c>
      <c r="G514">
        <f t="shared" ca="1" si="21"/>
        <v>-5.7318687237813319E-3</v>
      </c>
    </row>
    <row r="515" spans="2:7">
      <c r="B515" s="58">
        <v>36830</v>
      </c>
      <c r="C515" s="43">
        <v>105.050743</v>
      </c>
      <c r="D515">
        <f t="shared" si="20"/>
        <v>-0.27987204009622185</v>
      </c>
      <c r="E515">
        <v>2.5064828915206602E-2</v>
      </c>
      <c r="F515">
        <v>512</v>
      </c>
      <c r="G515">
        <f t="shared" ca="1" si="21"/>
        <v>1.4259398222084445E-3</v>
      </c>
    </row>
    <row r="516" spans="2:7">
      <c r="B516" s="58">
        <v>36761</v>
      </c>
      <c r="C516" s="43">
        <v>145.87788399999999</v>
      </c>
      <c r="D516">
        <f t="shared" ref="D516:D579" si="22">(C516-C517)/C517</f>
        <v>-0.94630766333684146</v>
      </c>
      <c r="E516">
        <v>2.4943307088816095E-2</v>
      </c>
      <c r="F516">
        <v>513</v>
      </c>
      <c r="G516">
        <f t="shared" ca="1" si="21"/>
        <v>-1.7440373257569836E-2</v>
      </c>
    </row>
    <row r="517" spans="2:7">
      <c r="B517" s="58">
        <v>44441</v>
      </c>
      <c r="C517" s="43">
        <v>2716.921875</v>
      </c>
      <c r="D517">
        <f t="shared" si="22"/>
        <v>26.995081204195699</v>
      </c>
      <c r="E517">
        <v>2.4936927370379943E-2</v>
      </c>
      <c r="F517">
        <v>514</v>
      </c>
      <c r="G517">
        <f t="shared" ref="G517:G580" ca="1" si="23">_xlfn.NORM.INV(RAND(),$N$5,$N$6)</f>
        <v>-3.2523631077056971E-3</v>
      </c>
    </row>
    <row r="518" spans="2:7">
      <c r="B518" s="58">
        <v>38411</v>
      </c>
      <c r="C518" s="43">
        <v>97.049972999999994</v>
      </c>
      <c r="D518">
        <f t="shared" si="22"/>
        <v>-0.60683935799284017</v>
      </c>
      <c r="E518">
        <v>2.4902226887690511E-2</v>
      </c>
      <c r="F518">
        <v>515</v>
      </c>
      <c r="G518">
        <f t="shared" ca="1" si="23"/>
        <v>-1.4872770153732473E-2</v>
      </c>
    </row>
    <row r="519" spans="2:7">
      <c r="B519" s="58">
        <v>40490</v>
      </c>
      <c r="C519" s="43">
        <v>246.845596</v>
      </c>
      <c r="D519">
        <f t="shared" si="22"/>
        <v>-0.87298148653535512</v>
      </c>
      <c r="E519">
        <v>2.4899889866448973E-2</v>
      </c>
      <c r="F519">
        <v>516</v>
      </c>
      <c r="G519">
        <f t="shared" ca="1" si="23"/>
        <v>-8.7035575742428744E-3</v>
      </c>
    </row>
    <row r="520" spans="2:7">
      <c r="B520" s="58">
        <v>43753</v>
      </c>
      <c r="C520" s="43">
        <v>1943.3828129999999</v>
      </c>
      <c r="D520">
        <f t="shared" si="22"/>
        <v>-2.6001112703082092E-2</v>
      </c>
      <c r="E520">
        <v>2.489756512050335E-2</v>
      </c>
      <c r="F520">
        <v>517</v>
      </c>
      <c r="G520">
        <f t="shared" ca="1" si="23"/>
        <v>1.4597277467261333E-2</v>
      </c>
    </row>
    <row r="521" spans="2:7">
      <c r="B521" s="58">
        <v>43983</v>
      </c>
      <c r="C521" s="43">
        <v>1995.261841</v>
      </c>
      <c r="D521">
        <f t="shared" si="22"/>
        <v>11.267757954603153</v>
      </c>
      <c r="E521">
        <v>2.4886367294090373E-2</v>
      </c>
      <c r="F521">
        <v>518</v>
      </c>
      <c r="G521">
        <f t="shared" ca="1" si="23"/>
        <v>2.0680173981277125E-2</v>
      </c>
    </row>
    <row r="522" spans="2:7">
      <c r="B522" s="58">
        <v>36711</v>
      </c>
      <c r="C522" s="43">
        <v>162.64274599999999</v>
      </c>
      <c r="D522">
        <f t="shared" si="22"/>
        <v>0.71618974406961122</v>
      </c>
      <c r="E522">
        <v>2.4866409652440236E-2</v>
      </c>
      <c r="F522">
        <v>519</v>
      </c>
      <c r="G522">
        <f t="shared" ca="1" si="23"/>
        <v>-1.9104926342713741E-2</v>
      </c>
    </row>
    <row r="523" spans="2:7">
      <c r="B523" s="58">
        <v>37764</v>
      </c>
      <c r="C523" s="43">
        <v>94.769676000000004</v>
      </c>
      <c r="D523">
        <f t="shared" si="22"/>
        <v>-0.1900613963250814</v>
      </c>
      <c r="E523">
        <v>2.48381297406901E-2</v>
      </c>
      <c r="F523">
        <v>520</v>
      </c>
      <c r="G523">
        <f t="shared" ca="1" si="23"/>
        <v>-4.9758645470197845E-3</v>
      </c>
    </row>
    <row r="524" spans="2:7">
      <c r="B524" s="58">
        <v>36878</v>
      </c>
      <c r="C524" s="43">
        <v>117.00846900000001</v>
      </c>
      <c r="D524">
        <f t="shared" si="22"/>
        <v>-0.7598904433537228</v>
      </c>
      <c r="E524">
        <v>2.4825494047061986E-2</v>
      </c>
      <c r="F524">
        <v>521</v>
      </c>
      <c r="G524">
        <f t="shared" ca="1" si="23"/>
        <v>1.7401393963100205E-2</v>
      </c>
    </row>
    <row r="525" spans="2:7">
      <c r="B525" s="58">
        <v>41628</v>
      </c>
      <c r="C525" s="43">
        <v>487.312836</v>
      </c>
      <c r="D525">
        <f t="shared" si="22"/>
        <v>1.6514536686563617</v>
      </c>
      <c r="E525">
        <v>2.4777338289395819E-2</v>
      </c>
      <c r="F525">
        <v>522</v>
      </c>
      <c r="G525">
        <f t="shared" ca="1" si="23"/>
        <v>8.5308349457955523E-3</v>
      </c>
    </row>
    <row r="526" spans="2:7">
      <c r="B526" s="58">
        <v>39665</v>
      </c>
      <c r="C526" s="43">
        <v>183.790817</v>
      </c>
      <c r="D526">
        <f t="shared" si="22"/>
        <v>0.52132000192003825</v>
      </c>
      <c r="E526">
        <v>2.4770435213870585E-2</v>
      </c>
      <c r="F526">
        <v>523</v>
      </c>
      <c r="G526">
        <f t="shared" ca="1" si="23"/>
        <v>-8.0901619584871978E-3</v>
      </c>
    </row>
    <row r="527" spans="2:7">
      <c r="B527" s="58">
        <v>36290</v>
      </c>
      <c r="C527" s="43">
        <v>120.810097</v>
      </c>
      <c r="D527">
        <f t="shared" si="22"/>
        <v>-0.53231753319913788</v>
      </c>
      <c r="E527">
        <v>2.4754098232725175E-2</v>
      </c>
      <c r="F527">
        <v>524</v>
      </c>
      <c r="G527">
        <f t="shared" ca="1" si="23"/>
        <v>2.4635013604966179E-2</v>
      </c>
    </row>
    <row r="528" spans="2:7">
      <c r="B528" s="58">
        <v>40547</v>
      </c>
      <c r="C528" s="43">
        <v>258.31649800000002</v>
      </c>
      <c r="D528">
        <f t="shared" si="22"/>
        <v>-0.66452788432236853</v>
      </c>
      <c r="E528">
        <v>2.4748459064986895E-2</v>
      </c>
      <c r="F528">
        <v>525</v>
      </c>
      <c r="G528">
        <f t="shared" ca="1" si="23"/>
        <v>-2.1517687120072491E-2</v>
      </c>
    </row>
    <row r="529" spans="2:7">
      <c r="B529" s="58">
        <v>42156</v>
      </c>
      <c r="C529" s="43">
        <v>770.00885000000005</v>
      </c>
      <c r="D529">
        <f t="shared" si="22"/>
        <v>0.93742310044081989</v>
      </c>
      <c r="E529">
        <v>2.472233730697734E-2</v>
      </c>
      <c r="F529">
        <v>526</v>
      </c>
      <c r="G529">
        <f t="shared" ca="1" si="23"/>
        <v>-1.4042800711137933E-2</v>
      </c>
    </row>
    <row r="530" spans="2:7">
      <c r="B530" s="58">
        <v>41359</v>
      </c>
      <c r="C530" s="43">
        <v>397.43969700000002</v>
      </c>
      <c r="D530">
        <f t="shared" si="22"/>
        <v>3.2099579691348117</v>
      </c>
      <c r="E530">
        <v>2.4712921147592298E-2</v>
      </c>
      <c r="F530">
        <v>527</v>
      </c>
      <c r="G530">
        <f t="shared" ca="1" si="23"/>
        <v>-4.5661188020327849E-2</v>
      </c>
    </row>
    <row r="531" spans="2:7">
      <c r="B531" s="58">
        <v>36136</v>
      </c>
      <c r="C531" s="43">
        <v>94.404670999999993</v>
      </c>
      <c r="D531">
        <f t="shared" si="22"/>
        <v>-0.16341607566059305</v>
      </c>
      <c r="E531">
        <v>2.4671156530355471E-2</v>
      </c>
      <c r="F531">
        <v>528</v>
      </c>
      <c r="G531">
        <f t="shared" ca="1" si="23"/>
        <v>4.4406153115434346E-2</v>
      </c>
    </row>
    <row r="532" spans="2:7">
      <c r="B532" s="58">
        <v>36839</v>
      </c>
      <c r="C532" s="43">
        <v>112.845428</v>
      </c>
      <c r="D532">
        <f t="shared" si="22"/>
        <v>-0.399647360331091</v>
      </c>
      <c r="E532">
        <v>2.4665110710720368E-2</v>
      </c>
      <c r="F532">
        <v>529</v>
      </c>
      <c r="G532">
        <f t="shared" ca="1" si="23"/>
        <v>2.7461123652827723E-2</v>
      </c>
    </row>
    <row r="533" spans="2:7">
      <c r="B533" s="58">
        <v>39689</v>
      </c>
      <c r="C533" s="43">
        <v>187.96523999999999</v>
      </c>
      <c r="D533">
        <f t="shared" si="22"/>
        <v>0.39047037703791687</v>
      </c>
      <c r="E533">
        <v>2.4634327737139319E-2</v>
      </c>
      <c r="F533">
        <v>530</v>
      </c>
      <c r="G533">
        <f t="shared" ca="1" si="23"/>
        <v>-2.6388888035353667E-2</v>
      </c>
    </row>
    <row r="534" spans="2:7">
      <c r="B534" s="58">
        <v>36293</v>
      </c>
      <c r="C534" s="43">
        <v>135.18104600000001</v>
      </c>
      <c r="D534">
        <f t="shared" si="22"/>
        <v>-0.92135457739317883</v>
      </c>
      <c r="E534">
        <v>2.4626383961615029E-2</v>
      </c>
      <c r="F534">
        <v>531</v>
      </c>
      <c r="G534">
        <f t="shared" ca="1" si="23"/>
        <v>1.5434125702385552E-2</v>
      </c>
    </row>
    <row r="535" spans="2:7">
      <c r="B535" s="58">
        <v>43446</v>
      </c>
      <c r="C535" s="43">
        <v>1718.8673100000001</v>
      </c>
      <c r="D535">
        <f t="shared" si="22"/>
        <v>10.383621800506649</v>
      </c>
      <c r="E535">
        <v>2.4625275223210327E-2</v>
      </c>
      <c r="F535">
        <v>532</v>
      </c>
      <c r="G535">
        <f t="shared" ca="1" si="23"/>
        <v>9.2504541751371218E-3</v>
      </c>
    </row>
    <row r="536" spans="2:7">
      <c r="B536" s="58">
        <v>36698</v>
      </c>
      <c r="C536" s="43">
        <v>150.994766</v>
      </c>
      <c r="D536">
        <f t="shared" si="22"/>
        <v>-0.11768196195019409</v>
      </c>
      <c r="E536">
        <v>2.4607855579733134E-2</v>
      </c>
      <c r="F536">
        <v>533</v>
      </c>
      <c r="G536">
        <f t="shared" ca="1" si="23"/>
        <v>1.1210767945768287E-2</v>
      </c>
    </row>
    <row r="537" spans="2:7">
      <c r="B537" s="58">
        <v>38911</v>
      </c>
      <c r="C537" s="43">
        <v>171.13417100000001</v>
      </c>
      <c r="D537">
        <f t="shared" si="22"/>
        <v>-0.91900246292536492</v>
      </c>
      <c r="E537">
        <v>2.4584851037118029E-2</v>
      </c>
      <c r="F537">
        <v>534</v>
      </c>
      <c r="G537">
        <f t="shared" ca="1" si="23"/>
        <v>-2.1673721297360653E-2</v>
      </c>
    </row>
    <row r="538" spans="2:7">
      <c r="B538" s="58">
        <v>44671</v>
      </c>
      <c r="C538" s="43">
        <v>2112.8317870000001</v>
      </c>
      <c r="D538">
        <f t="shared" si="22"/>
        <v>16.881500508516563</v>
      </c>
      <c r="E538">
        <v>2.4561559472045653E-2</v>
      </c>
      <c r="F538">
        <v>535</v>
      </c>
      <c r="G538">
        <f t="shared" ca="1" si="23"/>
        <v>4.9818561424792081E-4</v>
      </c>
    </row>
    <row r="539" spans="2:7">
      <c r="B539" s="58">
        <v>37057</v>
      </c>
      <c r="C539" s="43">
        <v>118.15741</v>
      </c>
      <c r="D539">
        <f t="shared" si="22"/>
        <v>-0.89683405509357017</v>
      </c>
      <c r="E539">
        <v>2.4554308239515297E-2</v>
      </c>
      <c r="F539">
        <v>536</v>
      </c>
      <c r="G539">
        <f t="shared" ca="1" si="23"/>
        <v>3.073634535500749E-2</v>
      </c>
    </row>
    <row r="540" spans="2:7">
      <c r="B540" s="58">
        <v>42990</v>
      </c>
      <c r="C540" s="43">
        <v>1145.314087</v>
      </c>
      <c r="D540">
        <f t="shared" si="22"/>
        <v>13.358312155720668</v>
      </c>
      <c r="E540">
        <v>2.451029189287247E-2</v>
      </c>
      <c r="F540">
        <v>537</v>
      </c>
      <c r="G540">
        <f t="shared" ca="1" si="23"/>
        <v>-2.297840844456725E-2</v>
      </c>
    </row>
    <row r="541" spans="2:7">
      <c r="B541" s="58">
        <v>35635</v>
      </c>
      <c r="C541" s="43">
        <v>79.766623999999993</v>
      </c>
      <c r="D541">
        <f t="shared" si="22"/>
        <v>-0.90819963321088204</v>
      </c>
      <c r="E541">
        <v>2.4413354374358143E-2</v>
      </c>
      <c r="F541">
        <v>538</v>
      </c>
      <c r="G541">
        <f t="shared" ca="1" si="23"/>
        <v>1.9651778004690455E-2</v>
      </c>
    </row>
    <row r="542" spans="2:7">
      <c r="B542" s="58">
        <v>42859</v>
      </c>
      <c r="C542" s="43">
        <v>868.91400099999998</v>
      </c>
      <c r="D542">
        <f t="shared" si="22"/>
        <v>4.4020674023535156</v>
      </c>
      <c r="E542">
        <v>2.4303992673452728E-2</v>
      </c>
      <c r="F542">
        <v>539</v>
      </c>
      <c r="G542">
        <f t="shared" ca="1" si="23"/>
        <v>7.4365724171494337E-3</v>
      </c>
    </row>
    <row r="543" spans="2:7">
      <c r="B543" s="58">
        <v>39346</v>
      </c>
      <c r="C543" s="43">
        <v>160.84841900000001</v>
      </c>
      <c r="D543">
        <f t="shared" si="22"/>
        <v>4.4668475698236315E-2</v>
      </c>
      <c r="E543">
        <v>2.4276391445872767E-2</v>
      </c>
      <c r="F543">
        <v>540</v>
      </c>
      <c r="G543">
        <f t="shared" ca="1" si="23"/>
        <v>4.8456752471191071E-2</v>
      </c>
    </row>
    <row r="544" spans="2:7">
      <c r="B544" s="58">
        <v>39409</v>
      </c>
      <c r="C544" s="43">
        <v>153.97077899999999</v>
      </c>
      <c r="D544">
        <f t="shared" si="22"/>
        <v>0.12652284492924104</v>
      </c>
      <c r="E544">
        <v>2.4269612049452868E-2</v>
      </c>
      <c r="F544">
        <v>541</v>
      </c>
      <c r="G544">
        <f t="shared" ca="1" si="23"/>
        <v>1.6444519025982658E-2</v>
      </c>
    </row>
    <row r="545" spans="2:7">
      <c r="B545" s="58">
        <v>36339</v>
      </c>
      <c r="C545" s="43">
        <v>136.67790199999999</v>
      </c>
      <c r="D545">
        <f t="shared" si="22"/>
        <v>-6.2050890696473314E-2</v>
      </c>
      <c r="E545">
        <v>2.4261084291124051E-2</v>
      </c>
      <c r="F545">
        <v>542</v>
      </c>
      <c r="G545">
        <f t="shared" ca="1" si="23"/>
        <v>-1.5988054339427526E-2</v>
      </c>
    </row>
    <row r="546" spans="2:7">
      <c r="B546" s="58">
        <v>36361</v>
      </c>
      <c r="C546" s="43">
        <v>145.719955</v>
      </c>
      <c r="D546">
        <f t="shared" si="22"/>
        <v>-0.92984823844537201</v>
      </c>
      <c r="E546">
        <v>2.4222518610199834E-2</v>
      </c>
      <c r="F546">
        <v>543</v>
      </c>
      <c r="G546">
        <f t="shared" ca="1" si="23"/>
        <v>1.2651787718114182E-3</v>
      </c>
    </row>
    <row r="547" spans="2:7">
      <c r="B547" s="58">
        <v>44655</v>
      </c>
      <c r="C547" s="43">
        <v>2077.2102049999999</v>
      </c>
      <c r="D547">
        <f t="shared" si="22"/>
        <v>13.141965800929619</v>
      </c>
      <c r="E547">
        <v>2.4204230775580985E-2</v>
      </c>
      <c r="F547">
        <v>544</v>
      </c>
      <c r="G547">
        <f t="shared" ca="1" si="23"/>
        <v>-5.1947949550795224E-3</v>
      </c>
    </row>
    <row r="548" spans="2:7">
      <c r="B548" s="58">
        <v>39233</v>
      </c>
      <c r="C548" s="43">
        <v>146.88270600000001</v>
      </c>
      <c r="D548">
        <f t="shared" si="22"/>
        <v>-0.16524840125679169</v>
      </c>
      <c r="E548">
        <v>2.4168566226820124E-2</v>
      </c>
      <c r="F548">
        <v>545</v>
      </c>
      <c r="G548">
        <f t="shared" ca="1" si="23"/>
        <v>-2.3270944173095581E-2</v>
      </c>
    </row>
    <row r="549" spans="2:7">
      <c r="B549" s="58">
        <v>39654</v>
      </c>
      <c r="C549" s="43">
        <v>175.959778</v>
      </c>
      <c r="D549">
        <f t="shared" si="22"/>
        <v>1.1975165758412374</v>
      </c>
      <c r="E549">
        <v>2.4154859022018822E-2</v>
      </c>
      <c r="F549">
        <v>546</v>
      </c>
      <c r="G549">
        <f t="shared" ca="1" si="23"/>
        <v>1.0804169437444769E-2</v>
      </c>
    </row>
    <row r="550" spans="2:7">
      <c r="B550" s="58">
        <v>38239</v>
      </c>
      <c r="C550" s="43">
        <v>80.072104999999993</v>
      </c>
      <c r="D550">
        <f t="shared" si="22"/>
        <v>-0.28727207581103742</v>
      </c>
      <c r="E550">
        <v>2.4127644159442942E-2</v>
      </c>
      <c r="F550">
        <v>547</v>
      </c>
      <c r="G550">
        <f t="shared" ca="1" si="23"/>
        <v>-2.0483665573849206E-2</v>
      </c>
    </row>
    <row r="551" spans="2:7">
      <c r="B551" s="58">
        <v>38656</v>
      </c>
      <c r="C551" s="43">
        <v>112.345963</v>
      </c>
      <c r="D551">
        <f t="shared" si="22"/>
        <v>-5.8039946041650241E-2</v>
      </c>
      <c r="E551">
        <v>2.4104064525669235E-2</v>
      </c>
      <c r="F551">
        <v>548</v>
      </c>
      <c r="G551">
        <f t="shared" ca="1" si="23"/>
        <v>3.3115782784333837E-2</v>
      </c>
    </row>
    <row r="552" spans="2:7">
      <c r="B552" s="58">
        <v>37888</v>
      </c>
      <c r="C552" s="43">
        <v>119.268288</v>
      </c>
      <c r="D552">
        <f t="shared" si="22"/>
        <v>-0.83720545429422788</v>
      </c>
      <c r="E552">
        <v>2.4093433969380865E-2</v>
      </c>
      <c r="F552">
        <v>549</v>
      </c>
      <c r="G552">
        <f t="shared" ca="1" si="23"/>
        <v>1.8153424305972676E-2</v>
      </c>
    </row>
    <row r="553" spans="2:7">
      <c r="B553" s="58">
        <v>42283</v>
      </c>
      <c r="C553" s="43">
        <v>732.63073699999995</v>
      </c>
      <c r="D553">
        <f t="shared" si="22"/>
        <v>8.3348751965150232</v>
      </c>
      <c r="E553">
        <v>2.4080093301384276E-2</v>
      </c>
      <c r="F553">
        <v>550</v>
      </c>
      <c r="G553">
        <f t="shared" ca="1" si="23"/>
        <v>-1.7233558568639066E-2</v>
      </c>
    </row>
    <row r="554" spans="2:7">
      <c r="B554" s="58">
        <v>38201</v>
      </c>
      <c r="C554" s="43">
        <v>78.483185000000006</v>
      </c>
      <c r="D554">
        <f t="shared" si="22"/>
        <v>-0.41056757035328073</v>
      </c>
      <c r="E554">
        <v>2.4075510551646875E-2</v>
      </c>
      <c r="F554">
        <v>551</v>
      </c>
      <c r="G554">
        <f t="shared" ca="1" si="23"/>
        <v>2.0736492974598116E-2</v>
      </c>
    </row>
    <row r="555" spans="2:7">
      <c r="B555" s="58">
        <v>36311</v>
      </c>
      <c r="C555" s="43">
        <v>133.15043600000001</v>
      </c>
      <c r="D555">
        <f t="shared" si="22"/>
        <v>-0.27688870891511236</v>
      </c>
      <c r="E555">
        <v>2.4073776755955009E-2</v>
      </c>
      <c r="F555">
        <v>552</v>
      </c>
      <c r="G555">
        <f t="shared" ca="1" si="23"/>
        <v>1.0860036842653929E-3</v>
      </c>
    </row>
    <row r="556" spans="2:7">
      <c r="B556" s="58">
        <v>39790</v>
      </c>
      <c r="C556" s="43">
        <v>184.135468</v>
      </c>
      <c r="D556">
        <f t="shared" si="22"/>
        <v>0.72483994769936244</v>
      </c>
      <c r="E556">
        <v>2.4067952179243155E-2</v>
      </c>
      <c r="F556">
        <v>553</v>
      </c>
      <c r="G556">
        <f t="shared" ca="1" si="23"/>
        <v>-9.2698675977675605E-3</v>
      </c>
    </row>
    <row r="557" spans="2:7">
      <c r="B557" s="58">
        <v>37588</v>
      </c>
      <c r="C557" s="43">
        <v>106.755104</v>
      </c>
      <c r="D557">
        <f t="shared" si="22"/>
        <v>-0.21700164253099477</v>
      </c>
      <c r="E557">
        <v>2.4028055588395936E-2</v>
      </c>
      <c r="F557">
        <v>554</v>
      </c>
      <c r="G557">
        <f t="shared" ca="1" si="23"/>
        <v>3.1658214260636398E-2</v>
      </c>
    </row>
    <row r="558" spans="2:7">
      <c r="B558" s="58">
        <v>36312</v>
      </c>
      <c r="C558" s="43">
        <v>136.34141500000001</v>
      </c>
      <c r="D558">
        <f t="shared" si="22"/>
        <v>0.52658609882552743</v>
      </c>
      <c r="E558">
        <v>2.3965216306163641E-2</v>
      </c>
      <c r="F558">
        <v>555</v>
      </c>
      <c r="G558">
        <f t="shared" ca="1" si="23"/>
        <v>1.7607199690946044E-2</v>
      </c>
    </row>
    <row r="559" spans="2:7">
      <c r="B559" s="58">
        <v>35984</v>
      </c>
      <c r="C559" s="43">
        <v>89.311317000000003</v>
      </c>
      <c r="D559">
        <f t="shared" si="22"/>
        <v>-0.52543225305502672</v>
      </c>
      <c r="E559">
        <v>2.3964497492562194E-2</v>
      </c>
      <c r="F559">
        <v>556</v>
      </c>
      <c r="G559">
        <f t="shared" ca="1" si="23"/>
        <v>-2.871363159080772E-3</v>
      </c>
    </row>
    <row r="560" spans="2:7">
      <c r="B560" s="58">
        <v>39666</v>
      </c>
      <c r="C560" s="43">
        <v>188.19508400000001</v>
      </c>
      <c r="D560">
        <f t="shared" si="22"/>
        <v>-0.87660585261546697</v>
      </c>
      <c r="E560">
        <v>2.3963476912995083E-2</v>
      </c>
      <c r="F560">
        <v>557</v>
      </c>
      <c r="G560">
        <f t="shared" ca="1" si="23"/>
        <v>2.0655206316581739E-2</v>
      </c>
    </row>
    <row r="561" spans="2:7">
      <c r="B561" s="58">
        <v>43280</v>
      </c>
      <c r="C561" s="43">
        <v>1525.154053</v>
      </c>
      <c r="D561">
        <f t="shared" si="22"/>
        <v>11.998494568413882</v>
      </c>
      <c r="E561">
        <v>2.3958829357706189E-2</v>
      </c>
      <c r="F561">
        <v>558</v>
      </c>
      <c r="G561">
        <f t="shared" ca="1" si="23"/>
        <v>-4.9898311867026647E-3</v>
      </c>
    </row>
    <row r="562" spans="2:7">
      <c r="B562" s="58">
        <v>37851</v>
      </c>
      <c r="C562" s="43">
        <v>117.33313</v>
      </c>
      <c r="D562">
        <f t="shared" si="22"/>
        <v>-0.8557456048350256</v>
      </c>
      <c r="E562">
        <v>2.3923344264868425E-2</v>
      </c>
      <c r="F562">
        <v>559</v>
      </c>
      <c r="G562">
        <f t="shared" ca="1" si="23"/>
        <v>-1.3415474599554758E-2</v>
      </c>
    </row>
    <row r="563" spans="2:7">
      <c r="B563" s="58">
        <v>42215</v>
      </c>
      <c r="C563" s="43">
        <v>813.37646500000005</v>
      </c>
      <c r="D563">
        <f t="shared" si="22"/>
        <v>2.4136380650106943</v>
      </c>
      <c r="E563">
        <v>2.3910342728632138E-2</v>
      </c>
      <c r="F563">
        <v>560</v>
      </c>
      <c r="G563">
        <f t="shared" ca="1" si="23"/>
        <v>8.4228131961989697E-3</v>
      </c>
    </row>
    <row r="564" spans="2:7">
      <c r="B564" s="58">
        <v>40522</v>
      </c>
      <c r="C564" s="43">
        <v>238.272614</v>
      </c>
      <c r="D564">
        <f t="shared" si="22"/>
        <v>0.82462472639640028</v>
      </c>
      <c r="E564">
        <v>2.3866945973118871E-2</v>
      </c>
      <c r="F564">
        <v>561</v>
      </c>
      <c r="G564">
        <f t="shared" ca="1" si="23"/>
        <v>-5.2016677572987377E-3</v>
      </c>
    </row>
    <row r="565" spans="2:7">
      <c r="B565" s="58">
        <v>37001</v>
      </c>
      <c r="C565" s="43">
        <v>130.587189</v>
      </c>
      <c r="D565">
        <f t="shared" si="22"/>
        <v>-0.83512580028299588</v>
      </c>
      <c r="E565">
        <v>2.3837021081476742E-2</v>
      </c>
      <c r="F565">
        <v>562</v>
      </c>
      <c r="G565">
        <f t="shared" ca="1" si="23"/>
        <v>-2.5931197169854299E-3</v>
      </c>
    </row>
    <row r="566" spans="2:7">
      <c r="B566" s="58">
        <v>42179</v>
      </c>
      <c r="C566" s="43">
        <v>792.041382</v>
      </c>
      <c r="D566">
        <f t="shared" si="22"/>
        <v>8.9433392598564971</v>
      </c>
      <c r="E566">
        <v>2.3809347766850099E-2</v>
      </c>
      <c r="F566">
        <v>563</v>
      </c>
      <c r="G566">
        <f t="shared" ca="1" si="23"/>
        <v>-5.5278736597119487E-4</v>
      </c>
    </row>
    <row r="567" spans="2:7">
      <c r="B567" s="58">
        <v>35795</v>
      </c>
      <c r="C567" s="43">
        <v>79.655472000000003</v>
      </c>
      <c r="D567">
        <f t="shared" si="22"/>
        <v>-0.82160415185091817</v>
      </c>
      <c r="E567">
        <v>2.3773116307828385E-2</v>
      </c>
      <c r="F567">
        <v>564</v>
      </c>
      <c r="G567">
        <f t="shared" ca="1" si="23"/>
        <v>3.3907867112702307E-2</v>
      </c>
    </row>
    <row r="568" spans="2:7">
      <c r="B568" s="58">
        <v>41159</v>
      </c>
      <c r="C568" s="43">
        <v>446.50967400000002</v>
      </c>
      <c r="D568">
        <f t="shared" si="22"/>
        <v>2.0594681952320228</v>
      </c>
      <c r="E568">
        <v>2.374382378586962E-2</v>
      </c>
      <c r="F568">
        <v>565</v>
      </c>
      <c r="G568">
        <f t="shared" ca="1" si="23"/>
        <v>6.1950163225173889E-3</v>
      </c>
    </row>
    <row r="569" spans="2:7">
      <c r="B569" s="58">
        <v>36425</v>
      </c>
      <c r="C569" s="43">
        <v>145.943558</v>
      </c>
      <c r="D569">
        <f t="shared" si="22"/>
        <v>2.2693450105140007</v>
      </c>
      <c r="E569">
        <v>2.3731113624508988E-2</v>
      </c>
      <c r="F569">
        <v>566</v>
      </c>
      <c r="G569">
        <f t="shared" ca="1" si="23"/>
        <v>2.4409981201956574E-2</v>
      </c>
    </row>
    <row r="570" spans="2:7">
      <c r="B570" s="58">
        <v>35172</v>
      </c>
      <c r="C570" s="43">
        <v>44.639999000000003</v>
      </c>
      <c r="D570">
        <f t="shared" si="22"/>
        <v>-0.96792528027751512</v>
      </c>
      <c r="E570">
        <v>2.3725222420592048E-2</v>
      </c>
      <c r="F570">
        <v>567</v>
      </c>
      <c r="G570">
        <f t="shared" ca="1" si="23"/>
        <v>1.1327378584991167E-2</v>
      </c>
    </row>
    <row r="571" spans="2:7">
      <c r="B571" s="58">
        <v>43220</v>
      </c>
      <c r="C571" s="43">
        <v>1391.7502440000001</v>
      </c>
      <c r="D571">
        <f t="shared" si="22"/>
        <v>6.7171956666824144</v>
      </c>
      <c r="E571">
        <v>2.3711840979558772E-2</v>
      </c>
      <c r="F571">
        <v>568</v>
      </c>
      <c r="G571">
        <f t="shared" ca="1" si="23"/>
        <v>2.3959446421147916E-3</v>
      </c>
    </row>
    <row r="572" spans="2:7">
      <c r="B572" s="58">
        <v>39918</v>
      </c>
      <c r="C572" s="43">
        <v>180.34404000000001</v>
      </c>
      <c r="D572">
        <f t="shared" si="22"/>
        <v>-0.9251436131753088</v>
      </c>
      <c r="E572">
        <v>2.3695743687767831E-2</v>
      </c>
      <c r="F572">
        <v>569</v>
      </c>
      <c r="G572">
        <f t="shared" ca="1" si="23"/>
        <v>-2.1049987572420794E-2</v>
      </c>
    </row>
    <row r="573" spans="2:7">
      <c r="B573" s="58">
        <v>44425</v>
      </c>
      <c r="C573" s="43">
        <v>2409.2004390000002</v>
      </c>
      <c r="D573">
        <f t="shared" si="22"/>
        <v>20.180546951216346</v>
      </c>
      <c r="E573">
        <v>2.3656552887663797E-2</v>
      </c>
      <c r="F573">
        <v>570</v>
      </c>
      <c r="G573">
        <f t="shared" ca="1" si="23"/>
        <v>1.6530351648310934E-3</v>
      </c>
    </row>
    <row r="574" spans="2:7">
      <c r="B574" s="58">
        <v>37053</v>
      </c>
      <c r="C574" s="43">
        <v>113.745903</v>
      </c>
      <c r="D574">
        <f t="shared" si="22"/>
        <v>0.19101080618158442</v>
      </c>
      <c r="E574">
        <v>2.3605204208899392E-2</v>
      </c>
      <c r="F574">
        <v>571</v>
      </c>
      <c r="G574">
        <f t="shared" ca="1" si="23"/>
        <v>-3.2903910594070315E-3</v>
      </c>
    </row>
    <row r="575" spans="2:7">
      <c r="B575" s="58">
        <v>36102</v>
      </c>
      <c r="C575" s="43">
        <v>95.50367</v>
      </c>
      <c r="D575">
        <f t="shared" si="22"/>
        <v>-0.95094357672850738</v>
      </c>
      <c r="E575">
        <v>2.3588686210635965E-2</v>
      </c>
      <c r="F575">
        <v>572</v>
      </c>
      <c r="G575">
        <f t="shared" ca="1" si="23"/>
        <v>2.5264252612980643E-2</v>
      </c>
    </row>
    <row r="576" spans="2:7">
      <c r="B576" s="58">
        <v>43980</v>
      </c>
      <c r="C576" s="43">
        <v>1946.8127440000001</v>
      </c>
      <c r="D576">
        <f t="shared" si="22"/>
        <v>12.63978536521565</v>
      </c>
      <c r="E576">
        <v>2.3582729555401576E-2</v>
      </c>
      <c r="F576">
        <v>573</v>
      </c>
      <c r="G576">
        <f t="shared" ca="1" si="23"/>
        <v>-2.4794944693961655E-2</v>
      </c>
    </row>
    <row r="577" spans="2:7">
      <c r="B577" s="58">
        <v>39218</v>
      </c>
      <c r="C577" s="43">
        <v>142.73045300000001</v>
      </c>
      <c r="D577">
        <f t="shared" si="22"/>
        <v>-0.94582976348129233</v>
      </c>
      <c r="E577">
        <v>2.3563000956142457E-2</v>
      </c>
      <c r="F577">
        <v>574</v>
      </c>
      <c r="G577">
        <f t="shared" ca="1" si="23"/>
        <v>-1.3333703343219939E-2</v>
      </c>
    </row>
    <row r="578" spans="2:7">
      <c r="B578" s="58">
        <v>44959</v>
      </c>
      <c r="C578" s="43">
        <v>2634.8500979999999</v>
      </c>
      <c r="D578">
        <f t="shared" si="22"/>
        <v>24.432742197090004</v>
      </c>
      <c r="E578">
        <v>2.3540875206370746E-2</v>
      </c>
      <c r="F578">
        <v>575</v>
      </c>
      <c r="G578">
        <f t="shared" ca="1" si="23"/>
        <v>-9.0070317921651186E-3</v>
      </c>
    </row>
    <row r="579" spans="2:7">
      <c r="B579" s="58">
        <v>37586</v>
      </c>
      <c r="C579" s="43">
        <v>103.600708</v>
      </c>
      <c r="D579">
        <f t="shared" si="22"/>
        <v>1.6020582692809002</v>
      </c>
      <c r="E579">
        <v>2.3525989147873117E-2</v>
      </c>
      <c r="F579">
        <v>576</v>
      </c>
      <c r="G579">
        <f t="shared" ca="1" si="23"/>
        <v>-2.6800179730380083E-2</v>
      </c>
    </row>
    <row r="580" spans="2:7">
      <c r="B580" s="58">
        <v>35107</v>
      </c>
      <c r="C580" s="43">
        <v>39.814906999999998</v>
      </c>
      <c r="D580">
        <f t="shared" ref="D580:D643" si="24">(C580-C581)/C581</f>
        <v>-0.64896784844798805</v>
      </c>
      <c r="E580">
        <v>2.3518328758659765E-2</v>
      </c>
      <c r="F580">
        <v>577</v>
      </c>
      <c r="G580">
        <f t="shared" ca="1" si="23"/>
        <v>-2.4341308893681766E-2</v>
      </c>
    </row>
    <row r="581" spans="2:7">
      <c r="B581" s="58">
        <v>38558</v>
      </c>
      <c r="C581" s="43">
        <v>113.422394</v>
      </c>
      <c r="D581">
        <f t="shared" si="24"/>
        <v>0.12010217344118808</v>
      </c>
      <c r="E581">
        <v>2.3500129983216756E-2</v>
      </c>
      <c r="F581">
        <v>578</v>
      </c>
      <c r="G581">
        <f t="shared" ref="G581:G644" ca="1" si="25">_xlfn.NORM.INV(RAND(),$N$5,$N$6)</f>
        <v>-1.0370597792972338E-2</v>
      </c>
    </row>
    <row r="582" spans="2:7">
      <c r="B582" s="58">
        <v>38414</v>
      </c>
      <c r="C582" s="43">
        <v>101.260757</v>
      </c>
      <c r="D582">
        <f t="shared" si="24"/>
        <v>8.4825278335524085E-2</v>
      </c>
      <c r="E582">
        <v>2.3493673884038824E-2</v>
      </c>
      <c r="F582">
        <v>579</v>
      </c>
      <c r="G582">
        <f t="shared" ca="1" si="25"/>
        <v>-3.897972500070063E-3</v>
      </c>
    </row>
    <row r="583" spans="2:7">
      <c r="B583" s="58">
        <v>38132</v>
      </c>
      <c r="C583" s="43">
        <v>93.342917999999997</v>
      </c>
      <c r="D583">
        <f t="shared" si="24"/>
        <v>-0.22054663358193483</v>
      </c>
      <c r="E583">
        <v>2.3482386116144283E-2</v>
      </c>
      <c r="F583">
        <v>580</v>
      </c>
      <c r="G583">
        <f t="shared" ca="1" si="25"/>
        <v>-8.7194601009540837E-3</v>
      </c>
    </row>
    <row r="584" spans="2:7">
      <c r="B584" s="58">
        <v>36879</v>
      </c>
      <c r="C584" s="43">
        <v>119.754333</v>
      </c>
      <c r="D584">
        <f t="shared" si="24"/>
        <v>0.97187269424795497</v>
      </c>
      <c r="E584">
        <v>2.3467224410909926E-2</v>
      </c>
      <c r="F584">
        <v>581</v>
      </c>
      <c r="G584">
        <f t="shared" ca="1" si="25"/>
        <v>7.2146473190282372E-4</v>
      </c>
    </row>
    <row r="585" spans="2:7">
      <c r="B585" s="58">
        <v>35529</v>
      </c>
      <c r="C585" s="43">
        <v>60.731270000000002</v>
      </c>
      <c r="D585">
        <f t="shared" si="24"/>
        <v>-0.57313784294130432</v>
      </c>
      <c r="E585">
        <v>2.3437837301491741E-2</v>
      </c>
      <c r="F585">
        <v>582</v>
      </c>
      <c r="G585">
        <f t="shared" ca="1" si="25"/>
        <v>1.4384213741746326E-2</v>
      </c>
    </row>
    <row r="586" spans="2:7">
      <c r="B586" s="58">
        <v>36360</v>
      </c>
      <c r="C586" s="43">
        <v>142.27372700000001</v>
      </c>
      <c r="D586">
        <f t="shared" si="24"/>
        <v>-0.81398437685157232</v>
      </c>
      <c r="E586">
        <v>2.3434143259733729E-2</v>
      </c>
      <c r="F586">
        <v>583</v>
      </c>
      <c r="G586">
        <f t="shared" ca="1" si="25"/>
        <v>-1.032829992402929E-2</v>
      </c>
    </row>
    <row r="587" spans="2:7">
      <c r="B587" s="58">
        <v>42353</v>
      </c>
      <c r="C587" s="43">
        <v>764.84826699999996</v>
      </c>
      <c r="D587">
        <f t="shared" si="24"/>
        <v>13.938217766291055</v>
      </c>
      <c r="E587">
        <v>2.3360963985867799E-2</v>
      </c>
      <c r="F587">
        <v>584</v>
      </c>
      <c r="G587">
        <f t="shared" ca="1" si="25"/>
        <v>-1.8935795961429032E-2</v>
      </c>
    </row>
    <row r="588" spans="2:7">
      <c r="B588" s="58">
        <v>35445</v>
      </c>
      <c r="C588" s="43">
        <v>51.200771000000003</v>
      </c>
      <c r="D588">
        <f t="shared" si="24"/>
        <v>-0.53292001756157803</v>
      </c>
      <c r="E588">
        <v>2.3355130802503704E-2</v>
      </c>
      <c r="F588">
        <v>585</v>
      </c>
      <c r="G588">
        <f t="shared" ca="1" si="25"/>
        <v>-7.4803522027907963E-3</v>
      </c>
    </row>
    <row r="589" spans="2:7">
      <c r="B589" s="58">
        <v>38551</v>
      </c>
      <c r="C589" s="43">
        <v>109.61885100000001</v>
      </c>
      <c r="D589">
        <f t="shared" si="24"/>
        <v>-0.30123183244279078</v>
      </c>
      <c r="E589">
        <v>2.3352778017883144E-2</v>
      </c>
      <c r="F589">
        <v>586</v>
      </c>
      <c r="G589">
        <f t="shared" ca="1" si="25"/>
        <v>1.5917762558846183E-2</v>
      </c>
    </row>
    <row r="590" spans="2:7">
      <c r="B590" s="58">
        <v>39427</v>
      </c>
      <c r="C590" s="43">
        <v>156.87441999999999</v>
      </c>
      <c r="D590">
        <f t="shared" si="24"/>
        <v>-0.6591323553422932</v>
      </c>
      <c r="E590">
        <v>2.3312204741944731E-2</v>
      </c>
      <c r="F590">
        <v>587</v>
      </c>
      <c r="G590">
        <f t="shared" ca="1" si="25"/>
        <v>3.5251635772855054E-2</v>
      </c>
    </row>
    <row r="591" spans="2:7">
      <c r="B591" s="58">
        <v>41185</v>
      </c>
      <c r="C591" s="43">
        <v>460.22091699999999</v>
      </c>
      <c r="D591">
        <f t="shared" si="24"/>
        <v>0.13773678271437595</v>
      </c>
      <c r="E591">
        <v>2.330267810975983E-2</v>
      </c>
      <c r="F591">
        <v>588</v>
      </c>
      <c r="G591">
        <f t="shared" ca="1" si="25"/>
        <v>-1.9084573314844314E-2</v>
      </c>
    </row>
    <row r="592" spans="2:7">
      <c r="B592" s="58">
        <v>41130</v>
      </c>
      <c r="C592" s="43">
        <v>404.50561499999998</v>
      </c>
      <c r="D592">
        <f t="shared" si="24"/>
        <v>0.9488658755354259</v>
      </c>
      <c r="E592">
        <v>2.3263052850064345E-2</v>
      </c>
      <c r="F592">
        <v>589</v>
      </c>
      <c r="G592">
        <f t="shared" ca="1" si="25"/>
        <v>-4.8481710278826329E-3</v>
      </c>
    </row>
    <row r="593" spans="2:7">
      <c r="B593" s="58">
        <v>40203</v>
      </c>
      <c r="C593" s="43">
        <v>207.559494</v>
      </c>
      <c r="D593">
        <f t="shared" si="24"/>
        <v>0.42511429092934655</v>
      </c>
      <c r="E593">
        <v>2.325993929789924E-2</v>
      </c>
      <c r="F593">
        <v>590</v>
      </c>
      <c r="G593">
        <f t="shared" ca="1" si="25"/>
        <v>9.9855669598090842E-3</v>
      </c>
    </row>
    <row r="594" spans="2:7">
      <c r="B594" s="58">
        <v>39181</v>
      </c>
      <c r="C594" s="43">
        <v>145.644104</v>
      </c>
      <c r="D594">
        <f t="shared" si="24"/>
        <v>-1.9978814805304761E-2</v>
      </c>
      <c r="E594">
        <v>2.3249859438840625E-2</v>
      </c>
      <c r="F594">
        <v>591</v>
      </c>
      <c r="G594">
        <f t="shared" ca="1" si="25"/>
        <v>-2.3728787521744383E-3</v>
      </c>
    </row>
    <row r="595" spans="2:7">
      <c r="B595" s="58">
        <v>37314</v>
      </c>
      <c r="C595" s="43">
        <v>148.61322000000001</v>
      </c>
      <c r="D595">
        <f t="shared" si="24"/>
        <v>-0.87192159988116769</v>
      </c>
      <c r="E595">
        <v>2.3246174537530934E-2</v>
      </c>
      <c r="F595">
        <v>592</v>
      </c>
      <c r="G595">
        <f t="shared" ca="1" si="25"/>
        <v>-8.1657746265036968E-3</v>
      </c>
    </row>
    <row r="596" spans="2:7">
      <c r="B596" s="58">
        <v>43040</v>
      </c>
      <c r="C596" s="43">
        <v>1160.330078</v>
      </c>
      <c r="D596">
        <f t="shared" si="24"/>
        <v>-0.4881962482796024</v>
      </c>
      <c r="E596">
        <v>2.322184777096618E-2</v>
      </c>
      <c r="F596">
        <v>593</v>
      </c>
      <c r="G596">
        <f t="shared" ca="1" si="25"/>
        <v>-1.8691450364686477E-2</v>
      </c>
    </row>
    <row r="597" spans="2:7">
      <c r="B597" s="58">
        <v>44743</v>
      </c>
      <c r="C597" s="43">
        <v>2267.138672</v>
      </c>
      <c r="D597">
        <f t="shared" si="24"/>
        <v>-2.0743012687238063E-2</v>
      </c>
      <c r="E597">
        <v>2.3200003828257987E-2</v>
      </c>
      <c r="F597">
        <v>594</v>
      </c>
      <c r="G597">
        <f t="shared" ca="1" si="25"/>
        <v>-1.7182809804339047E-2</v>
      </c>
    </row>
    <row r="598" spans="2:7">
      <c r="B598" s="58">
        <v>44411</v>
      </c>
      <c r="C598" s="43">
        <v>2315.1621089999999</v>
      </c>
      <c r="D598">
        <f t="shared" si="24"/>
        <v>-3.1634612067042512E-3</v>
      </c>
      <c r="E598">
        <v>2.3169637118039654E-2</v>
      </c>
      <c r="F598">
        <v>595</v>
      </c>
      <c r="G598">
        <f t="shared" ca="1" si="25"/>
        <v>6.2437432155831767E-3</v>
      </c>
    </row>
    <row r="599" spans="2:7">
      <c r="B599" s="58">
        <v>44704</v>
      </c>
      <c r="C599" s="43">
        <v>2322.5092770000001</v>
      </c>
      <c r="D599">
        <f t="shared" si="24"/>
        <v>7.6689470665419313</v>
      </c>
      <c r="E599">
        <v>2.3151757292071931E-2</v>
      </c>
      <c r="F599">
        <v>596</v>
      </c>
      <c r="G599">
        <f t="shared" ca="1" si="25"/>
        <v>-1.4606181140581966E-2</v>
      </c>
    </row>
    <row r="600" spans="2:7">
      <c r="B600" s="58">
        <v>40823</v>
      </c>
      <c r="C600" s="43">
        <v>267.91134599999998</v>
      </c>
      <c r="D600">
        <f t="shared" si="24"/>
        <v>-0.82272109001942062</v>
      </c>
      <c r="E600">
        <v>2.314384352130178E-2</v>
      </c>
      <c r="F600">
        <v>597</v>
      </c>
      <c r="G600">
        <f t="shared" ca="1" si="25"/>
        <v>4.6863241139504111E-3</v>
      </c>
    </row>
    <row r="601" spans="2:7">
      <c r="B601" s="58">
        <v>43263</v>
      </c>
      <c r="C601" s="43">
        <v>1511.2420649999999</v>
      </c>
      <c r="D601">
        <f t="shared" si="24"/>
        <v>15.167913800201298</v>
      </c>
      <c r="E601">
        <v>2.3135832189726084E-2</v>
      </c>
      <c r="F601">
        <v>598</v>
      </c>
      <c r="G601">
        <f t="shared" ca="1" si="25"/>
        <v>-1.7170913716250787E-2</v>
      </c>
    </row>
    <row r="602" spans="2:7">
      <c r="B602" s="58">
        <v>35877</v>
      </c>
      <c r="C602" s="43">
        <v>93.471680000000006</v>
      </c>
      <c r="D602">
        <f t="shared" si="24"/>
        <v>4.51136259156866E-2</v>
      </c>
      <c r="E602">
        <v>2.3130398531736415E-2</v>
      </c>
      <c r="F602">
        <v>599</v>
      </c>
      <c r="G602">
        <f t="shared" ca="1" si="25"/>
        <v>2.2038508473164128E-2</v>
      </c>
    </row>
    <row r="603" spans="2:7">
      <c r="B603" s="58">
        <v>38448</v>
      </c>
      <c r="C603" s="43">
        <v>89.436858999999998</v>
      </c>
      <c r="D603">
        <f t="shared" si="24"/>
        <v>-0.46021919913837722</v>
      </c>
      <c r="E603">
        <v>2.3121200546771387E-2</v>
      </c>
      <c r="F603">
        <v>600</v>
      </c>
      <c r="G603">
        <f t="shared" ca="1" si="25"/>
        <v>1.9426735546798107E-2</v>
      </c>
    </row>
    <row r="604" spans="2:7">
      <c r="B604" s="58">
        <v>36704</v>
      </c>
      <c r="C604" s="43">
        <v>165.69107099999999</v>
      </c>
      <c r="D604">
        <f t="shared" si="24"/>
        <v>-0.49182153401669432</v>
      </c>
      <c r="E604">
        <v>2.3116952422720233E-2</v>
      </c>
      <c r="F604">
        <v>601</v>
      </c>
      <c r="G604">
        <f t="shared" ca="1" si="25"/>
        <v>1.3886059641940553E-3</v>
      </c>
    </row>
    <row r="605" spans="2:7">
      <c r="B605" s="58">
        <v>40877</v>
      </c>
      <c r="C605" s="43">
        <v>326.04898100000003</v>
      </c>
      <c r="D605">
        <f t="shared" si="24"/>
        <v>-0.35518696160822982</v>
      </c>
      <c r="E605">
        <v>2.3055089948897437E-2</v>
      </c>
      <c r="F605">
        <v>602</v>
      </c>
      <c r="G605">
        <f t="shared" ca="1" si="25"/>
        <v>-5.6722115644285934E-2</v>
      </c>
    </row>
    <row r="606" spans="2:7">
      <c r="B606" s="58">
        <v>41459</v>
      </c>
      <c r="C606" s="43">
        <v>505.648865</v>
      </c>
      <c r="D606">
        <f t="shared" si="24"/>
        <v>-0.78194434472095853</v>
      </c>
      <c r="E606">
        <v>2.3050066748172785E-2</v>
      </c>
      <c r="F606">
        <v>603</v>
      </c>
      <c r="G606">
        <f t="shared" ca="1" si="25"/>
        <v>6.3531706161191505E-3</v>
      </c>
    </row>
    <row r="607" spans="2:7">
      <c r="B607" s="58">
        <v>44319</v>
      </c>
      <c r="C607" s="43">
        <v>2318.898193</v>
      </c>
      <c r="D607">
        <f t="shared" si="24"/>
        <v>24.401558243148912</v>
      </c>
      <c r="E607">
        <v>2.3048462914634017E-2</v>
      </c>
      <c r="F607">
        <v>604</v>
      </c>
      <c r="G607">
        <f t="shared" ca="1" si="25"/>
        <v>6.5068704836203179E-3</v>
      </c>
    </row>
    <row r="608" spans="2:7">
      <c r="B608" s="58">
        <v>38476</v>
      </c>
      <c r="C608" s="43">
        <v>91.289603999999997</v>
      </c>
      <c r="D608">
        <f t="shared" si="24"/>
        <v>0.14062749853044698</v>
      </c>
      <c r="E608">
        <v>2.3027520366533487E-2</v>
      </c>
      <c r="F608">
        <v>605</v>
      </c>
      <c r="G608">
        <f t="shared" ca="1" si="25"/>
        <v>1.3008812322401886E-2</v>
      </c>
    </row>
    <row r="609" spans="2:7">
      <c r="B609" s="58">
        <v>35719</v>
      </c>
      <c r="C609" s="43">
        <v>80.034546000000006</v>
      </c>
      <c r="D609">
        <f t="shared" si="24"/>
        <v>-0.94207130955629537</v>
      </c>
      <c r="E609">
        <v>2.3024045042508094E-2</v>
      </c>
      <c r="F609">
        <v>606</v>
      </c>
      <c r="G609">
        <f t="shared" ca="1" si="25"/>
        <v>-2.8358705182026933E-2</v>
      </c>
    </row>
    <row r="610" spans="2:7">
      <c r="B610" s="58">
        <v>43227</v>
      </c>
      <c r="C610" s="43">
        <v>1381.6046140000001</v>
      </c>
      <c r="D610">
        <f t="shared" si="24"/>
        <v>8.6970243366633913</v>
      </c>
      <c r="E610">
        <v>2.3016297055751086E-2</v>
      </c>
      <c r="F610">
        <v>607</v>
      </c>
      <c r="G610">
        <f t="shared" ca="1" si="25"/>
        <v>2.8166088269181242E-2</v>
      </c>
    </row>
    <row r="611" spans="2:7">
      <c r="B611" s="58">
        <v>39175</v>
      </c>
      <c r="C611" s="43">
        <v>142.47717299999999</v>
      </c>
      <c r="D611">
        <f t="shared" si="24"/>
        <v>-0.17121665226776331</v>
      </c>
      <c r="E611">
        <v>2.2994460986820845E-2</v>
      </c>
      <c r="F611">
        <v>608</v>
      </c>
      <c r="G611">
        <f t="shared" ca="1" si="25"/>
        <v>2.4277740974038838E-2</v>
      </c>
    </row>
    <row r="612" spans="2:7">
      <c r="B612" s="58">
        <v>38771</v>
      </c>
      <c r="C612" s="43">
        <v>171.91123999999999</v>
      </c>
      <c r="D612">
        <f t="shared" si="24"/>
        <v>-0.51834474244185713</v>
      </c>
      <c r="E612">
        <v>2.2980988180367246E-2</v>
      </c>
      <c r="F612">
        <v>609</v>
      </c>
      <c r="G612">
        <f t="shared" ca="1" si="25"/>
        <v>-4.5494416079767327E-3</v>
      </c>
    </row>
    <row r="613" spans="2:7">
      <c r="B613" s="58">
        <v>41032</v>
      </c>
      <c r="C613" s="43">
        <v>356.91760299999999</v>
      </c>
      <c r="D613">
        <f t="shared" si="24"/>
        <v>-0.75902295054649516</v>
      </c>
      <c r="E613">
        <v>2.2941204079011988E-2</v>
      </c>
      <c r="F613">
        <v>610</v>
      </c>
      <c r="G613">
        <f t="shared" ca="1" si="25"/>
        <v>1.8837721250494731E-2</v>
      </c>
    </row>
    <row r="614" spans="2:7">
      <c r="B614" s="58">
        <v>43238</v>
      </c>
      <c r="C614" s="43">
        <v>1481.126953</v>
      </c>
      <c r="D614">
        <f t="shared" si="24"/>
        <v>17.78776452072043</v>
      </c>
      <c r="E614">
        <v>2.2932834827289417E-2</v>
      </c>
      <c r="F614">
        <v>611</v>
      </c>
      <c r="G614">
        <f t="shared" ca="1" si="25"/>
        <v>-1.334747122576452E-2</v>
      </c>
    </row>
    <row r="615" spans="2:7">
      <c r="B615" s="58">
        <v>35598</v>
      </c>
      <c r="C615" s="43">
        <v>78.834655999999995</v>
      </c>
      <c r="D615">
        <f t="shared" si="24"/>
        <v>-0.96532149853620519</v>
      </c>
      <c r="E615">
        <v>2.2928092181670599E-2</v>
      </c>
      <c r="F615">
        <v>612</v>
      </c>
      <c r="G615">
        <f t="shared" ca="1" si="25"/>
        <v>1.2497013387462652E-2</v>
      </c>
    </row>
    <row r="616" spans="2:7">
      <c r="B616" s="58">
        <v>44312</v>
      </c>
      <c r="C616" s="43">
        <v>2273.3005370000001</v>
      </c>
      <c r="D616">
        <f t="shared" si="24"/>
        <v>21.480010832093456</v>
      </c>
      <c r="E616">
        <v>2.2922894806438505E-2</v>
      </c>
      <c r="F616">
        <v>613</v>
      </c>
      <c r="G616">
        <f t="shared" ca="1" si="25"/>
        <v>-1.085389960814713E-2</v>
      </c>
    </row>
    <row r="617" spans="2:7">
      <c r="B617" s="58">
        <v>37777</v>
      </c>
      <c r="C617" s="43">
        <v>101.12542000000001</v>
      </c>
      <c r="D617">
        <f t="shared" si="24"/>
        <v>1.5861692676750925</v>
      </c>
      <c r="E617">
        <v>2.2915032432872143E-2</v>
      </c>
      <c r="F617">
        <v>614</v>
      </c>
      <c r="G617">
        <f t="shared" ca="1" si="25"/>
        <v>2.597539721943757E-2</v>
      </c>
    </row>
    <row r="618" spans="2:7">
      <c r="B618" s="58">
        <v>35103</v>
      </c>
      <c r="C618" s="43">
        <v>39.102398000000001</v>
      </c>
      <c r="D618">
        <f t="shared" si="24"/>
        <v>-0.57202475738575387</v>
      </c>
      <c r="E618">
        <v>2.2888111483467283E-2</v>
      </c>
      <c r="F618">
        <v>615</v>
      </c>
      <c r="G618">
        <f t="shared" ca="1" si="25"/>
        <v>-1.6662721032890269E-2</v>
      </c>
    </row>
    <row r="619" spans="2:7">
      <c r="B619" s="58">
        <v>38142</v>
      </c>
      <c r="C619" s="43">
        <v>91.366028</v>
      </c>
      <c r="D619">
        <f t="shared" si="24"/>
        <v>-0.32545514561595812</v>
      </c>
      <c r="E619">
        <v>2.2869671032402748E-2</v>
      </c>
      <c r="F619">
        <v>616</v>
      </c>
      <c r="G619">
        <f t="shared" ca="1" si="25"/>
        <v>-5.6406492870226498E-3</v>
      </c>
    </row>
    <row r="620" spans="2:7">
      <c r="B620" s="58">
        <v>38754</v>
      </c>
      <c r="C620" s="43">
        <v>135.44841</v>
      </c>
      <c r="D620">
        <f t="shared" si="24"/>
        <v>4.5921714562644454E-2</v>
      </c>
      <c r="E620">
        <v>2.2858787260976104E-2</v>
      </c>
      <c r="F620">
        <v>617</v>
      </c>
      <c r="G620">
        <f t="shared" ca="1" si="25"/>
        <v>3.8697628149301213E-3</v>
      </c>
    </row>
    <row r="621" spans="2:7">
      <c r="B621" s="58">
        <v>37195</v>
      </c>
      <c r="C621" s="43">
        <v>129.50147999999999</v>
      </c>
      <c r="D621">
        <f t="shared" si="24"/>
        <v>0.16937134502263895</v>
      </c>
      <c r="E621">
        <v>2.2857160459337271E-2</v>
      </c>
      <c r="F621">
        <v>618</v>
      </c>
      <c r="G621">
        <f t="shared" ca="1" si="25"/>
        <v>1.2554114258012311E-2</v>
      </c>
    </row>
    <row r="622" spans="2:7">
      <c r="B622" s="58">
        <v>37600</v>
      </c>
      <c r="C622" s="43">
        <v>110.74453</v>
      </c>
      <c r="D622">
        <f t="shared" si="24"/>
        <v>-0.35944758437314778</v>
      </c>
      <c r="E622">
        <v>2.2850670547983249E-2</v>
      </c>
      <c r="F622">
        <v>619</v>
      </c>
      <c r="G622">
        <f t="shared" ca="1" si="25"/>
        <v>-5.7936929490993586E-3</v>
      </c>
    </row>
    <row r="623" spans="2:7">
      <c r="B623" s="58">
        <v>38925</v>
      </c>
      <c r="C623" s="43">
        <v>172.88909899999999</v>
      </c>
      <c r="D623">
        <f t="shared" si="24"/>
        <v>0.37412062358998194</v>
      </c>
      <c r="E623">
        <v>2.2840649464659971E-2</v>
      </c>
      <c r="F623">
        <v>620</v>
      </c>
      <c r="G623">
        <f t="shared" ca="1" si="25"/>
        <v>-1.2084521529067116E-2</v>
      </c>
    </row>
    <row r="624" spans="2:7">
      <c r="B624" s="58">
        <v>36998</v>
      </c>
      <c r="C624" s="43">
        <v>125.817993</v>
      </c>
      <c r="D624">
        <f t="shared" si="24"/>
        <v>-0.87867605789000502</v>
      </c>
      <c r="E624">
        <v>2.2776777894968472E-2</v>
      </c>
      <c r="F624">
        <v>621</v>
      </c>
      <c r="G624">
        <f t="shared" ca="1" si="25"/>
        <v>-5.6118107040701382E-3</v>
      </c>
    </row>
    <row r="625" spans="2:7">
      <c r="B625" s="58">
        <v>42928</v>
      </c>
      <c r="C625" s="43">
        <v>1037.0417480000001</v>
      </c>
      <c r="D625">
        <f t="shared" si="24"/>
        <v>-0.54685541103833313</v>
      </c>
      <c r="E625">
        <v>2.277570024266061E-2</v>
      </c>
      <c r="F625">
        <v>622</v>
      </c>
      <c r="G625">
        <f t="shared" ca="1" si="25"/>
        <v>-1.2102902327577767E-2</v>
      </c>
    </row>
    <row r="626" spans="2:7">
      <c r="B626" s="58">
        <v>44736</v>
      </c>
      <c r="C626" s="43">
        <v>2288.544922</v>
      </c>
      <c r="D626">
        <f t="shared" si="24"/>
        <v>2.0822607349475146</v>
      </c>
      <c r="E626">
        <v>2.2773644090054803E-2</v>
      </c>
      <c r="F626">
        <v>623</v>
      </c>
      <c r="G626">
        <f t="shared" ca="1" si="25"/>
        <v>-7.1261708126492658E-3</v>
      </c>
    </row>
    <row r="627" spans="2:7">
      <c r="B627" s="58">
        <v>42345</v>
      </c>
      <c r="C627" s="43">
        <v>742.48907499999996</v>
      </c>
      <c r="D627">
        <f t="shared" si="24"/>
        <v>-0.50889186551612342</v>
      </c>
      <c r="E627">
        <v>2.2761922858284434E-2</v>
      </c>
      <c r="F627">
        <v>624</v>
      </c>
      <c r="G627">
        <f t="shared" ca="1" si="25"/>
        <v>4.8496978067020642E-2</v>
      </c>
    </row>
    <row r="628" spans="2:7">
      <c r="B628" s="58">
        <v>43355</v>
      </c>
      <c r="C628" s="43">
        <v>1511.864746</v>
      </c>
      <c r="D628">
        <f t="shared" si="24"/>
        <v>2.7014320069963325</v>
      </c>
      <c r="E628">
        <v>2.2757965575661697E-2</v>
      </c>
      <c r="F628">
        <v>625</v>
      </c>
      <c r="G628">
        <f t="shared" ca="1" si="25"/>
        <v>-6.0061794355843637E-4</v>
      </c>
    </row>
    <row r="629" spans="2:7">
      <c r="B629" s="58">
        <v>41380</v>
      </c>
      <c r="C629" s="43">
        <v>408.45400999999998</v>
      </c>
      <c r="D629">
        <f t="shared" si="24"/>
        <v>1.2349594233954317</v>
      </c>
      <c r="E629">
        <v>2.2736953230899845E-2</v>
      </c>
      <c r="F629">
        <v>626</v>
      </c>
      <c r="G629">
        <f t="shared" ca="1" si="25"/>
        <v>3.3170532224145108E-2</v>
      </c>
    </row>
    <row r="630" spans="2:7">
      <c r="B630" s="58">
        <v>39895</v>
      </c>
      <c r="C630" s="43">
        <v>182.75679</v>
      </c>
      <c r="D630">
        <f t="shared" si="24"/>
        <v>-0.91283313102499697</v>
      </c>
      <c r="E630">
        <v>2.2717503155546805E-2</v>
      </c>
      <c r="F630">
        <v>627</v>
      </c>
      <c r="G630">
        <f t="shared" ca="1" si="25"/>
        <v>3.8706353439918149E-2</v>
      </c>
    </row>
    <row r="631" spans="2:7">
      <c r="B631" s="58">
        <v>44677</v>
      </c>
      <c r="C631" s="43">
        <v>2096.6313479999999</v>
      </c>
      <c r="D631">
        <f t="shared" si="24"/>
        <v>-6.299445403352949E-2</v>
      </c>
      <c r="E631">
        <v>2.2658456756346423E-2</v>
      </c>
      <c r="F631">
        <v>628</v>
      </c>
      <c r="G631">
        <f t="shared" ca="1" si="25"/>
        <v>3.1520906840316665E-2</v>
      </c>
    </row>
    <row r="632" spans="2:7">
      <c r="B632" s="58">
        <v>44735</v>
      </c>
      <c r="C632" s="43">
        <v>2237.586914</v>
      </c>
      <c r="D632">
        <f t="shared" si="24"/>
        <v>15.71431934331045</v>
      </c>
      <c r="E632">
        <v>2.2584393281929006E-2</v>
      </c>
      <c r="F632">
        <v>629</v>
      </c>
      <c r="G632">
        <f t="shared" ca="1" si="25"/>
        <v>-2.6920370991865256E-2</v>
      </c>
    </row>
    <row r="633" spans="2:7">
      <c r="B633" s="58">
        <v>37293</v>
      </c>
      <c r="C633" s="43">
        <v>133.87245200000001</v>
      </c>
      <c r="D633">
        <f t="shared" si="24"/>
        <v>-0.21784127749262092</v>
      </c>
      <c r="E633">
        <v>2.2565171753467967E-2</v>
      </c>
      <c r="F633">
        <v>630</v>
      </c>
      <c r="G633">
        <f t="shared" ca="1" si="25"/>
        <v>-2.9073668363202118E-2</v>
      </c>
    </row>
    <row r="634" spans="2:7">
      <c r="B634" s="58">
        <v>39052</v>
      </c>
      <c r="C634" s="43">
        <v>171.15765400000001</v>
      </c>
      <c r="D634">
        <f t="shared" si="24"/>
        <v>-0.13739954562266171</v>
      </c>
      <c r="E634">
        <v>2.2534157431327896E-2</v>
      </c>
      <c r="F634">
        <v>631</v>
      </c>
      <c r="G634">
        <f t="shared" ca="1" si="25"/>
        <v>-4.7098633802495488E-3</v>
      </c>
    </row>
    <row r="635" spans="2:7">
      <c r="B635" s="58">
        <v>39841</v>
      </c>
      <c r="C635" s="43">
        <v>198.420547</v>
      </c>
      <c r="D635">
        <f t="shared" si="24"/>
        <v>0.11261833789364287</v>
      </c>
      <c r="E635">
        <v>2.2498570453853076E-2</v>
      </c>
      <c r="F635">
        <v>632</v>
      </c>
      <c r="G635">
        <f t="shared" ca="1" si="25"/>
        <v>-1.1291278697344229E-2</v>
      </c>
    </row>
    <row r="636" spans="2:7">
      <c r="B636" s="58">
        <v>39616</v>
      </c>
      <c r="C636" s="43">
        <v>178.336578</v>
      </c>
      <c r="D636">
        <f t="shared" si="24"/>
        <v>0.23100103032911623</v>
      </c>
      <c r="E636">
        <v>2.2496114451675823E-2</v>
      </c>
      <c r="F636">
        <v>633</v>
      </c>
      <c r="G636">
        <f t="shared" ca="1" si="25"/>
        <v>2.0726839947507011E-2</v>
      </c>
    </row>
    <row r="637" spans="2:7">
      <c r="B637" s="58">
        <v>36536</v>
      </c>
      <c r="C637" s="43">
        <v>144.871185</v>
      </c>
      <c r="D637">
        <f t="shared" si="24"/>
        <v>0.19738965239980885</v>
      </c>
      <c r="E637">
        <v>2.2436846179851658E-2</v>
      </c>
      <c r="F637">
        <v>634</v>
      </c>
      <c r="G637">
        <f t="shared" ca="1" si="25"/>
        <v>3.6341082022818549E-2</v>
      </c>
    </row>
    <row r="638" spans="2:7">
      <c r="B638" s="58">
        <v>37075</v>
      </c>
      <c r="C638" s="43">
        <v>120.98917400000001</v>
      </c>
      <c r="D638">
        <f t="shared" si="24"/>
        <v>-0.92995389263254147</v>
      </c>
      <c r="E638">
        <v>2.2418195169346612E-2</v>
      </c>
      <c r="F638">
        <v>635</v>
      </c>
      <c r="G638">
        <f t="shared" ca="1" si="25"/>
        <v>1.990938078438002E-3</v>
      </c>
    </row>
    <row r="639" spans="2:7">
      <c r="B639" s="58">
        <v>43439</v>
      </c>
      <c r="C639" s="43">
        <v>1727.279053</v>
      </c>
      <c r="D639">
        <f t="shared" si="24"/>
        <v>7.2317165082740589</v>
      </c>
      <c r="E639">
        <v>2.2377114381404505E-2</v>
      </c>
      <c r="F639">
        <v>636</v>
      </c>
      <c r="G639">
        <f t="shared" ca="1" si="25"/>
        <v>-5.2441318054273926E-2</v>
      </c>
    </row>
    <row r="640" spans="2:7">
      <c r="B640" s="58">
        <v>40374</v>
      </c>
      <c r="C640" s="43">
        <v>209.83218400000001</v>
      </c>
      <c r="D640">
        <f t="shared" si="24"/>
        <v>1.3399794503700519</v>
      </c>
      <c r="E640">
        <v>2.2321395032305531E-2</v>
      </c>
      <c r="F640">
        <v>637</v>
      </c>
      <c r="G640">
        <f t="shared" ca="1" si="25"/>
        <v>-4.9548303658680948E-3</v>
      </c>
    </row>
    <row r="641" spans="2:7">
      <c r="B641" s="58">
        <v>38315</v>
      </c>
      <c r="C641" s="43">
        <v>89.672661000000005</v>
      </c>
      <c r="D641">
        <f t="shared" si="24"/>
        <v>-0.24343761083759363</v>
      </c>
      <c r="E641">
        <v>2.2273396062219966E-2</v>
      </c>
      <c r="F641">
        <v>638</v>
      </c>
      <c r="G641">
        <f t="shared" ca="1" si="25"/>
        <v>-3.5647884287021578E-2</v>
      </c>
    </row>
    <row r="642" spans="2:7">
      <c r="B642" s="58">
        <v>37894</v>
      </c>
      <c r="C642" s="43">
        <v>118.526459</v>
      </c>
      <c r="D642">
        <f t="shared" si="24"/>
        <v>-0.26762370114407358</v>
      </c>
      <c r="E642">
        <v>2.2253016361780752E-2</v>
      </c>
      <c r="F642">
        <v>639</v>
      </c>
      <c r="G642">
        <f t="shared" ca="1" si="25"/>
        <v>6.0982206536719609E-3</v>
      </c>
    </row>
    <row r="643" spans="2:7">
      <c r="B643" s="58">
        <v>39380</v>
      </c>
      <c r="C643" s="43">
        <v>161.83819600000001</v>
      </c>
      <c r="D643">
        <f t="shared" si="24"/>
        <v>-4.9582149420333748E-3</v>
      </c>
      <c r="E643">
        <v>2.2227428582747608E-2</v>
      </c>
      <c r="F643">
        <v>640</v>
      </c>
      <c r="G643">
        <f t="shared" ca="1" si="25"/>
        <v>7.9419471749538496E-3</v>
      </c>
    </row>
    <row r="644" spans="2:7">
      <c r="B644" s="58">
        <v>39448</v>
      </c>
      <c r="C644" s="43">
        <v>162.644623</v>
      </c>
      <c r="D644">
        <f t="shared" ref="D644:D707" si="26">(C644-C645)/C645</f>
        <v>0.56608058877102063</v>
      </c>
      <c r="E644">
        <v>2.2227409053430618E-2</v>
      </c>
      <c r="F644">
        <v>641</v>
      </c>
      <c r="G644">
        <f t="shared" ca="1" si="25"/>
        <v>7.3146412379212966E-3</v>
      </c>
    </row>
    <row r="645" spans="2:7">
      <c r="B645" s="58">
        <v>38328</v>
      </c>
      <c r="C645" s="43">
        <v>103.854568</v>
      </c>
      <c r="D645">
        <f t="shared" si="26"/>
        <v>1.2054002216558013</v>
      </c>
      <c r="E645">
        <v>2.2214827034045464E-2</v>
      </c>
      <c r="F645">
        <v>642</v>
      </c>
      <c r="G645">
        <f t="shared" ref="G645:G708" ca="1" si="27">_xlfn.NORM.INV(RAND(),$N$5,$N$6)</f>
        <v>-1.9027132345792144E-2</v>
      </c>
    </row>
    <row r="646" spans="2:7">
      <c r="B646" s="58">
        <v>35312</v>
      </c>
      <c r="C646" s="43">
        <v>47.091030000000003</v>
      </c>
      <c r="D646">
        <f t="shared" si="26"/>
        <v>-0.73335350417953993</v>
      </c>
      <c r="E646">
        <v>2.2209639823009993E-2</v>
      </c>
      <c r="F646">
        <v>643</v>
      </c>
      <c r="G646">
        <f t="shared" ca="1" si="27"/>
        <v>2.573993341845086E-2</v>
      </c>
    </row>
    <row r="647" spans="2:7">
      <c r="B647" s="58">
        <v>39454</v>
      </c>
      <c r="C647" s="43">
        <v>176.60472100000001</v>
      </c>
      <c r="D647">
        <f t="shared" si="26"/>
        <v>-0.2196638386658612</v>
      </c>
      <c r="E647">
        <v>2.2193336739395754E-2</v>
      </c>
      <c r="F647">
        <v>644</v>
      </c>
      <c r="G647">
        <f t="shared" ca="1" si="27"/>
        <v>5.7455022641783029E-3</v>
      </c>
    </row>
    <row r="648" spans="2:7">
      <c r="B648" s="58">
        <v>40651</v>
      </c>
      <c r="C648" s="43">
        <v>226.318771</v>
      </c>
      <c r="D648">
        <f t="shared" si="26"/>
        <v>0.23601378256787303</v>
      </c>
      <c r="E648">
        <v>2.2177884749729981E-2</v>
      </c>
      <c r="F648">
        <v>645</v>
      </c>
      <c r="G648">
        <f t="shared" ca="1" si="27"/>
        <v>-2.2839636644068805E-2</v>
      </c>
    </row>
    <row r="649" spans="2:7">
      <c r="B649" s="58">
        <v>40289</v>
      </c>
      <c r="C649" s="43">
        <v>183.10375999999999</v>
      </c>
      <c r="D649">
        <f t="shared" si="26"/>
        <v>-0.92554790790099217</v>
      </c>
      <c r="E649">
        <v>2.216831556540572E-2</v>
      </c>
      <c r="F649">
        <v>646</v>
      </c>
      <c r="G649">
        <f t="shared" ca="1" si="27"/>
        <v>1.8347558855723173E-2</v>
      </c>
    </row>
    <row r="650" spans="2:7">
      <c r="B650" s="58">
        <v>45001</v>
      </c>
      <c r="C650" s="43">
        <v>2459.3500979999999</v>
      </c>
      <c r="D650">
        <f t="shared" si="26"/>
        <v>8.1273553789304148E-2</v>
      </c>
      <c r="E650">
        <v>2.213124883884195E-2</v>
      </c>
      <c r="F650">
        <v>647</v>
      </c>
      <c r="G650">
        <f t="shared" ca="1" si="27"/>
        <v>4.7265998143513656E-3</v>
      </c>
    </row>
    <row r="651" spans="2:7">
      <c r="B651" s="58">
        <v>44708</v>
      </c>
      <c r="C651" s="43">
        <v>2274.4938959999999</v>
      </c>
      <c r="D651">
        <f t="shared" si="26"/>
        <v>7.8965563385632658</v>
      </c>
      <c r="E651">
        <v>2.2103249014849623E-2</v>
      </c>
      <c r="F651">
        <v>648</v>
      </c>
      <c r="G651">
        <f t="shared" ca="1" si="27"/>
        <v>-3.3061543667707504E-3</v>
      </c>
    </row>
    <row r="652" spans="2:7">
      <c r="B652" s="58">
        <v>40717</v>
      </c>
      <c r="C652" s="43">
        <v>255.660034</v>
      </c>
      <c r="D652">
        <f t="shared" si="26"/>
        <v>1.170774886887241</v>
      </c>
      <c r="E652">
        <v>2.2043152418327206E-2</v>
      </c>
      <c r="F652">
        <v>649</v>
      </c>
      <c r="G652">
        <f t="shared" ca="1" si="27"/>
        <v>-6.1533219574891138E-3</v>
      </c>
    </row>
    <row r="653" spans="2:7">
      <c r="B653" s="58">
        <v>38607</v>
      </c>
      <c r="C653" s="43">
        <v>117.773628</v>
      </c>
      <c r="D653">
        <f t="shared" si="26"/>
        <v>-0.94441183981709464</v>
      </c>
      <c r="E653">
        <v>2.2040899607104768E-2</v>
      </c>
      <c r="F653">
        <v>650</v>
      </c>
      <c r="G653">
        <f t="shared" ca="1" si="27"/>
        <v>-2.0091031652258746E-3</v>
      </c>
    </row>
    <row r="654" spans="2:7">
      <c r="B654" s="58">
        <v>44022</v>
      </c>
      <c r="C654" s="43">
        <v>2118.681885</v>
      </c>
      <c r="D654">
        <f t="shared" si="26"/>
        <v>4.5651107409113267</v>
      </c>
      <c r="E654">
        <v>2.2037689540185083E-2</v>
      </c>
      <c r="F654">
        <v>651</v>
      </c>
      <c r="G654">
        <f t="shared" ca="1" si="27"/>
        <v>-1.1043082941036442E-2</v>
      </c>
    </row>
    <row r="655" spans="2:7">
      <c r="B655" s="58">
        <v>41334</v>
      </c>
      <c r="C655" s="43">
        <v>380.70794699999999</v>
      </c>
      <c r="D655">
        <f t="shared" si="26"/>
        <v>-0.72321626887287849</v>
      </c>
      <c r="E655">
        <v>2.200637407801391E-2</v>
      </c>
      <c r="F655">
        <v>652</v>
      </c>
      <c r="G655">
        <f t="shared" ca="1" si="27"/>
        <v>1.3544971917634202E-2</v>
      </c>
    </row>
    <row r="656" spans="2:7">
      <c r="B656" s="58">
        <v>43216</v>
      </c>
      <c r="C656" s="43">
        <v>1375.4708250000001</v>
      </c>
      <c r="D656">
        <f t="shared" si="26"/>
        <v>6.485452934038161</v>
      </c>
      <c r="E656">
        <v>2.1964442460086629E-2</v>
      </c>
      <c r="F656">
        <v>653</v>
      </c>
      <c r="G656">
        <f t="shared" ca="1" si="27"/>
        <v>-9.2992878799064097E-3</v>
      </c>
    </row>
    <row r="657" spans="2:7">
      <c r="B657" s="58">
        <v>39937</v>
      </c>
      <c r="C657" s="43">
        <v>183.75251800000001</v>
      </c>
      <c r="D657">
        <f t="shared" si="26"/>
        <v>-0.78225275693649876</v>
      </c>
      <c r="E657">
        <v>2.1938178776288356E-2</v>
      </c>
      <c r="F657">
        <v>654</v>
      </c>
      <c r="G657">
        <f t="shared" ca="1" si="27"/>
        <v>1.6925713180661793E-2</v>
      </c>
    </row>
    <row r="658" spans="2:7">
      <c r="B658" s="58">
        <v>42027</v>
      </c>
      <c r="C658" s="43">
        <v>843.87988299999995</v>
      </c>
      <c r="D658">
        <f t="shared" si="26"/>
        <v>-0.42743385559614816</v>
      </c>
      <c r="E658">
        <v>2.1859807290930729E-2</v>
      </c>
      <c r="F658">
        <v>655</v>
      </c>
      <c r="G658">
        <f t="shared" ca="1" si="27"/>
        <v>1.1419709947197602E-2</v>
      </c>
    </row>
    <row r="659" spans="2:7">
      <c r="B659" s="58">
        <v>43397</v>
      </c>
      <c r="C659" s="43">
        <v>1473.8557129999999</v>
      </c>
      <c r="D659">
        <f t="shared" si="26"/>
        <v>15.368312706425851</v>
      </c>
      <c r="E659">
        <v>2.1842212958450534E-2</v>
      </c>
      <c r="F659">
        <v>656</v>
      </c>
      <c r="G659">
        <f t="shared" ca="1" si="27"/>
        <v>6.6116678422402791E-3</v>
      </c>
    </row>
    <row r="660" spans="2:7">
      <c r="B660" s="58">
        <v>38434</v>
      </c>
      <c r="C660" s="43">
        <v>90.043227999999999</v>
      </c>
      <c r="D660">
        <f t="shared" si="26"/>
        <v>-0.50966886196703443</v>
      </c>
      <c r="E660">
        <v>2.1789156305214018E-2</v>
      </c>
      <c r="F660">
        <v>657</v>
      </c>
      <c r="G660">
        <f t="shared" ca="1" si="27"/>
        <v>-1.5490223647544406E-2</v>
      </c>
    </row>
    <row r="661" spans="2:7">
      <c r="B661" s="58">
        <v>39898</v>
      </c>
      <c r="C661" s="43">
        <v>183.63758899999999</v>
      </c>
      <c r="D661">
        <f t="shared" si="26"/>
        <v>0.599888680646814</v>
      </c>
      <c r="E661">
        <v>2.1734436227533262E-2</v>
      </c>
      <c r="F661">
        <v>658</v>
      </c>
      <c r="G661">
        <f t="shared" ca="1" si="27"/>
        <v>-7.5058630873094589E-3</v>
      </c>
    </row>
    <row r="662" spans="2:7">
      <c r="B662" s="58">
        <v>38658</v>
      </c>
      <c r="C662" s="43">
        <v>114.781479</v>
      </c>
      <c r="D662">
        <f t="shared" si="26"/>
        <v>-0.86219260832334832</v>
      </c>
      <c r="E662">
        <v>2.1678713991707978E-2</v>
      </c>
      <c r="F662">
        <v>659</v>
      </c>
      <c r="G662">
        <f t="shared" ca="1" si="27"/>
        <v>1.0285738199126544E-2</v>
      </c>
    </row>
    <row r="663" spans="2:7">
      <c r="B663" s="58">
        <v>42612</v>
      </c>
      <c r="C663" s="43">
        <v>832.91235400000005</v>
      </c>
      <c r="D663">
        <f t="shared" si="26"/>
        <v>5.3571765719330386</v>
      </c>
      <c r="E663">
        <v>2.1652562894152842E-2</v>
      </c>
      <c r="F663">
        <v>660</v>
      </c>
      <c r="G663">
        <f t="shared" ca="1" si="27"/>
        <v>-3.3105058818688034E-2</v>
      </c>
    </row>
    <row r="664" spans="2:7">
      <c r="B664" s="58">
        <v>39161</v>
      </c>
      <c r="C664" s="43">
        <v>131.019226</v>
      </c>
      <c r="D664">
        <f t="shared" si="26"/>
        <v>1.9649277435463108</v>
      </c>
      <c r="E664">
        <v>2.164297379803256E-2</v>
      </c>
      <c r="F664">
        <v>661</v>
      </c>
      <c r="G664">
        <f t="shared" ca="1" si="27"/>
        <v>-5.8799393678949305E-3</v>
      </c>
    </row>
    <row r="665" spans="2:7">
      <c r="B665" s="58">
        <v>35179</v>
      </c>
      <c r="C665" s="43">
        <v>44.189686000000002</v>
      </c>
      <c r="D665">
        <f t="shared" si="26"/>
        <v>-0.48717606100881949</v>
      </c>
      <c r="E665">
        <v>2.1611596694097773E-2</v>
      </c>
      <c r="F665">
        <v>662</v>
      </c>
      <c r="G665">
        <f t="shared" ca="1" si="27"/>
        <v>1.4959519570341875E-3</v>
      </c>
    </row>
    <row r="666" spans="2:7">
      <c r="B666" s="58">
        <v>38293</v>
      </c>
      <c r="C666" s="43">
        <v>86.169312000000005</v>
      </c>
      <c r="D666">
        <f t="shared" si="26"/>
        <v>-0.84199610204553732</v>
      </c>
      <c r="E666">
        <v>2.1565482348613663E-2</v>
      </c>
      <c r="F666">
        <v>663</v>
      </c>
      <c r="G666">
        <f t="shared" ca="1" si="27"/>
        <v>-5.0071301886539426E-3</v>
      </c>
    </row>
    <row r="667" spans="2:7">
      <c r="B667" s="58">
        <v>41535</v>
      </c>
      <c r="C667" s="43">
        <v>545.36193800000001</v>
      </c>
      <c r="D667">
        <f t="shared" si="26"/>
        <v>2.9984176627727637</v>
      </c>
      <c r="E667">
        <v>2.1554228732360781E-2</v>
      </c>
      <c r="F667">
        <v>664</v>
      </c>
      <c r="G667">
        <f t="shared" ca="1" si="27"/>
        <v>1.8510137723056277E-5</v>
      </c>
    </row>
    <row r="668" spans="2:7">
      <c r="B668" s="58">
        <v>36488</v>
      </c>
      <c r="C668" s="43">
        <v>136.39444</v>
      </c>
      <c r="D668">
        <f t="shared" si="26"/>
        <v>-0.71314827740727038</v>
      </c>
      <c r="E668">
        <v>2.1541082855669073E-2</v>
      </c>
      <c r="F668">
        <v>665</v>
      </c>
      <c r="G668">
        <f t="shared" ca="1" si="27"/>
        <v>7.094831228969028E-3</v>
      </c>
    </row>
    <row r="669" spans="2:7">
      <c r="B669" s="58">
        <v>41702</v>
      </c>
      <c r="C669" s="43">
        <v>475.48761000000002</v>
      </c>
      <c r="D669">
        <f t="shared" si="26"/>
        <v>8.9036024245900176</v>
      </c>
      <c r="E669">
        <v>2.1538838639314575E-2</v>
      </c>
      <c r="F669">
        <v>666</v>
      </c>
      <c r="G669">
        <f t="shared" ca="1" si="27"/>
        <v>-2.1525548848131074E-2</v>
      </c>
    </row>
    <row r="670" spans="2:7">
      <c r="B670" s="58">
        <v>35298</v>
      </c>
      <c r="C670" s="43">
        <v>48.011581</v>
      </c>
      <c r="D670">
        <f t="shared" si="26"/>
        <v>-0.94278986863409908</v>
      </c>
      <c r="E670">
        <v>2.1526564475671736E-2</v>
      </c>
      <c r="F670">
        <v>667</v>
      </c>
      <c r="G670">
        <f t="shared" ca="1" si="27"/>
        <v>1.3422587449786871E-2</v>
      </c>
    </row>
    <row r="671" spans="2:7">
      <c r="B671" s="58">
        <v>42850</v>
      </c>
      <c r="C671" s="43">
        <v>839.21466099999998</v>
      </c>
      <c r="D671">
        <f t="shared" si="26"/>
        <v>8.1624542004025393</v>
      </c>
      <c r="E671">
        <v>2.1502704208927692E-2</v>
      </c>
      <c r="F671">
        <v>668</v>
      </c>
      <c r="G671">
        <f t="shared" ca="1" si="27"/>
        <v>1.3297630373192032E-2</v>
      </c>
    </row>
    <row r="672" spans="2:7">
      <c r="B672" s="58">
        <v>38316</v>
      </c>
      <c r="C672" s="43">
        <v>91.592781000000002</v>
      </c>
      <c r="D672">
        <f t="shared" si="26"/>
        <v>-0.30070434700404775</v>
      </c>
      <c r="E672">
        <v>2.1412546238591013E-2</v>
      </c>
      <c r="F672">
        <v>669</v>
      </c>
      <c r="G672">
        <f t="shared" ca="1" si="27"/>
        <v>-1.5235833888402115E-2</v>
      </c>
    </row>
    <row r="673" spans="2:7">
      <c r="B673" s="58">
        <v>37112</v>
      </c>
      <c r="C673" s="43">
        <v>130.978622</v>
      </c>
      <c r="D673">
        <f t="shared" si="26"/>
        <v>0.78176130059441507</v>
      </c>
      <c r="E673">
        <v>2.1392104396885013E-2</v>
      </c>
      <c r="F673">
        <v>670</v>
      </c>
      <c r="G673">
        <f t="shared" ca="1" si="27"/>
        <v>-6.2589989692936549E-3</v>
      </c>
    </row>
    <row r="674" spans="2:7">
      <c r="B674" s="58">
        <v>35754</v>
      </c>
      <c r="C674" s="43">
        <v>73.510756999999998</v>
      </c>
      <c r="D674">
        <f t="shared" si="26"/>
        <v>-0.55665960376982249</v>
      </c>
      <c r="E674">
        <v>2.1383075719164871E-2</v>
      </c>
      <c r="F674">
        <v>671</v>
      </c>
      <c r="G674">
        <f t="shared" ca="1" si="27"/>
        <v>4.2249842139995717E-3</v>
      </c>
    </row>
    <row r="675" spans="2:7">
      <c r="B675" s="58">
        <v>39646</v>
      </c>
      <c r="C675" s="43">
        <v>165.81109599999999</v>
      </c>
      <c r="D675">
        <f t="shared" si="26"/>
        <v>-0.14337105630655456</v>
      </c>
      <c r="E675">
        <v>2.1380322225774986E-2</v>
      </c>
      <c r="F675">
        <v>672</v>
      </c>
      <c r="G675">
        <f t="shared" ca="1" si="27"/>
        <v>-1.3925836603658742E-2</v>
      </c>
    </row>
    <row r="676" spans="2:7">
      <c r="B676" s="58">
        <v>40231</v>
      </c>
      <c r="C676" s="43">
        <v>193.562332</v>
      </c>
      <c r="D676">
        <f t="shared" si="26"/>
        <v>1.0109001400953852</v>
      </c>
      <c r="E676">
        <v>2.1369175002207173E-2</v>
      </c>
      <c r="F676">
        <v>673</v>
      </c>
      <c r="G676">
        <f t="shared" ca="1" si="27"/>
        <v>-1.0665317792844306E-2</v>
      </c>
    </row>
    <row r="677" spans="2:7">
      <c r="B677" s="58">
        <v>36046</v>
      </c>
      <c r="C677" s="43">
        <v>96.256561000000005</v>
      </c>
      <c r="D677">
        <f t="shared" si="26"/>
        <v>-0.19669989086962561</v>
      </c>
      <c r="E677">
        <v>2.1364350445196533E-2</v>
      </c>
      <c r="F677">
        <v>674</v>
      </c>
      <c r="G677">
        <f t="shared" ca="1" si="27"/>
        <v>-1.4672450811053396E-2</v>
      </c>
    </row>
    <row r="678" spans="2:7">
      <c r="B678" s="58">
        <v>38667</v>
      </c>
      <c r="C678" s="43">
        <v>119.826401</v>
      </c>
      <c r="D678">
        <f t="shared" si="26"/>
        <v>-0.45503835921151914</v>
      </c>
      <c r="E678">
        <v>2.1352177760336592E-2</v>
      </c>
      <c r="F678">
        <v>675</v>
      </c>
      <c r="G678">
        <f t="shared" ca="1" si="27"/>
        <v>1.3557644750491963E-3</v>
      </c>
    </row>
    <row r="679" spans="2:7">
      <c r="B679" s="58">
        <v>40018</v>
      </c>
      <c r="C679" s="43">
        <v>219.88043200000001</v>
      </c>
      <c r="D679">
        <f t="shared" si="26"/>
        <v>-0.73750027704303378</v>
      </c>
      <c r="E679">
        <v>2.1318571243154467E-2</v>
      </c>
      <c r="F679">
        <v>676</v>
      </c>
      <c r="G679">
        <f t="shared" ca="1" si="27"/>
        <v>1.4784091452559406E-2</v>
      </c>
    </row>
    <row r="680" spans="2:7">
      <c r="B680" s="58">
        <v>42604</v>
      </c>
      <c r="C680" s="43">
        <v>837.640625</v>
      </c>
      <c r="D680">
        <f t="shared" si="26"/>
        <v>5.9484049464072193</v>
      </c>
      <c r="E680">
        <v>2.1303373409930271E-2</v>
      </c>
      <c r="F680">
        <v>677</v>
      </c>
      <c r="G680">
        <f t="shared" ca="1" si="27"/>
        <v>-3.3043168091765038E-2</v>
      </c>
    </row>
    <row r="681" spans="2:7">
      <c r="B681" s="58">
        <v>36908</v>
      </c>
      <c r="C681" s="43">
        <v>120.551498</v>
      </c>
      <c r="D681">
        <f t="shared" si="26"/>
        <v>1.660441685652561</v>
      </c>
      <c r="E681">
        <v>2.1260888005254729E-2</v>
      </c>
      <c r="F681">
        <v>678</v>
      </c>
      <c r="G681">
        <f t="shared" ca="1" si="27"/>
        <v>-1.8308240246763988E-2</v>
      </c>
    </row>
    <row r="682" spans="2:7">
      <c r="B682" s="58">
        <v>35410</v>
      </c>
      <c r="C682" s="43">
        <v>45.312587999999998</v>
      </c>
      <c r="D682">
        <f t="shared" si="26"/>
        <v>-0.82645084921987522</v>
      </c>
      <c r="E682">
        <v>2.1260868927290368E-2</v>
      </c>
      <c r="F682">
        <v>679</v>
      </c>
      <c r="G682">
        <f t="shared" ca="1" si="27"/>
        <v>7.6313993007783403E-3</v>
      </c>
    </row>
    <row r="683" spans="2:7">
      <c r="B683" s="58">
        <v>40718</v>
      </c>
      <c r="C683" s="43">
        <v>261.09368899999998</v>
      </c>
      <c r="D683">
        <f t="shared" si="26"/>
        <v>0.24560531973250188</v>
      </c>
      <c r="E683">
        <v>2.125343924502485E-2</v>
      </c>
      <c r="F683">
        <v>680</v>
      </c>
      <c r="G683">
        <f t="shared" ca="1" si="27"/>
        <v>6.0439991740384369E-3</v>
      </c>
    </row>
    <row r="684" spans="2:7">
      <c r="B684" s="58">
        <v>40008</v>
      </c>
      <c r="C684" s="43">
        <v>209.61189300000001</v>
      </c>
      <c r="D684">
        <f t="shared" si="26"/>
        <v>0.87620402768790651</v>
      </c>
      <c r="E684">
        <v>2.1224125495399582E-2</v>
      </c>
      <c r="F684">
        <v>681</v>
      </c>
      <c r="G684">
        <f t="shared" ca="1" si="27"/>
        <v>1.6290954890927245E-2</v>
      </c>
    </row>
    <row r="685" spans="2:7">
      <c r="B685" s="58">
        <v>37846</v>
      </c>
      <c r="C685" s="43">
        <v>111.72126799999999</v>
      </c>
      <c r="D685">
        <f t="shared" si="26"/>
        <v>-0.93554821077716932</v>
      </c>
      <c r="E685">
        <v>2.12143819649078E-2</v>
      </c>
      <c r="F685">
        <v>682</v>
      </c>
      <c r="G685">
        <f t="shared" ca="1" si="27"/>
        <v>-2.418104129779387E-2</v>
      </c>
    </row>
    <row r="686" spans="2:7">
      <c r="B686" s="58">
        <v>43686</v>
      </c>
      <c r="C686" s="43">
        <v>1733.4083250000001</v>
      </c>
      <c r="D686">
        <f t="shared" si="26"/>
        <v>9.2217658774680444</v>
      </c>
      <c r="E686">
        <v>2.1213503662939011E-2</v>
      </c>
      <c r="F686">
        <v>683</v>
      </c>
      <c r="G686">
        <f t="shared" ca="1" si="27"/>
        <v>7.8990765933354048E-3</v>
      </c>
    </row>
    <row r="687" spans="2:7">
      <c r="B687" s="58">
        <v>38776</v>
      </c>
      <c r="C687" s="43">
        <v>169.58012400000001</v>
      </c>
      <c r="D687">
        <f t="shared" si="26"/>
        <v>-0.7938687276378561</v>
      </c>
      <c r="E687">
        <v>2.1160571685952746E-2</v>
      </c>
      <c r="F687">
        <v>684</v>
      </c>
      <c r="G687">
        <f t="shared" ca="1" si="27"/>
        <v>-5.1818085155412863E-3</v>
      </c>
    </row>
    <row r="688" spans="2:7">
      <c r="B688" s="58">
        <v>42020</v>
      </c>
      <c r="C688" s="43">
        <v>822.68023700000003</v>
      </c>
      <c r="D688">
        <f t="shared" si="26"/>
        <v>-0.25325858840149895</v>
      </c>
      <c r="E688">
        <v>2.115998077770042E-2</v>
      </c>
      <c r="F688">
        <v>685</v>
      </c>
      <c r="G688">
        <f t="shared" ca="1" si="27"/>
        <v>-2.8875745403390022E-3</v>
      </c>
    </row>
    <row r="689" spans="2:7">
      <c r="B689" s="58">
        <v>42965</v>
      </c>
      <c r="C689" s="43">
        <v>1101.6936040000001</v>
      </c>
      <c r="D689">
        <f t="shared" si="26"/>
        <v>7.5142257757490469</v>
      </c>
      <c r="E689">
        <v>2.1150137726211448E-2</v>
      </c>
      <c r="F689">
        <v>686</v>
      </c>
      <c r="G689">
        <f t="shared" ca="1" si="27"/>
        <v>-2.3329475210324326E-3</v>
      </c>
    </row>
    <row r="690" spans="2:7">
      <c r="B690" s="58">
        <v>38687</v>
      </c>
      <c r="C690" s="43">
        <v>129.39445499999999</v>
      </c>
      <c r="D690">
        <f t="shared" si="26"/>
        <v>-0.43638339919080615</v>
      </c>
      <c r="E690">
        <v>2.11424208670478E-2</v>
      </c>
      <c r="F690">
        <v>687</v>
      </c>
      <c r="G690">
        <f t="shared" ca="1" si="27"/>
        <v>-3.9383922612977939E-3</v>
      </c>
    </row>
    <row r="691" spans="2:7">
      <c r="B691" s="58">
        <v>40662</v>
      </c>
      <c r="C691" s="43">
        <v>229.578857</v>
      </c>
      <c r="D691">
        <f t="shared" si="26"/>
        <v>0.74796961407930973</v>
      </c>
      <c r="E691">
        <v>2.1124129117398947E-2</v>
      </c>
      <c r="F691">
        <v>688</v>
      </c>
      <c r="G691">
        <f t="shared" ca="1" si="27"/>
        <v>-3.0189861757263729E-2</v>
      </c>
    </row>
    <row r="692" spans="2:7">
      <c r="B692" s="58">
        <v>37230</v>
      </c>
      <c r="C692" s="43">
        <v>131.34030200000001</v>
      </c>
      <c r="D692">
        <f t="shared" si="26"/>
        <v>-0.91394420631638162</v>
      </c>
      <c r="E692">
        <v>2.1092413525492539E-2</v>
      </c>
      <c r="F692">
        <v>689</v>
      </c>
      <c r="G692">
        <f t="shared" ca="1" si="27"/>
        <v>3.3594532035301152E-4</v>
      </c>
    </row>
    <row r="693" spans="2:7">
      <c r="B693" s="58">
        <v>43374</v>
      </c>
      <c r="C693" s="43">
        <v>1526.2226559999999</v>
      </c>
      <c r="D693">
        <f t="shared" si="26"/>
        <v>16.249953736518815</v>
      </c>
      <c r="E693">
        <v>2.1076728601042243E-2</v>
      </c>
      <c r="F693">
        <v>690</v>
      </c>
      <c r="G693">
        <f t="shared" ca="1" si="27"/>
        <v>1.3426194767166551E-3</v>
      </c>
    </row>
    <row r="694" spans="2:7">
      <c r="B694" s="58">
        <v>37754</v>
      </c>
      <c r="C694" s="43">
        <v>88.476912999999996</v>
      </c>
      <c r="D694">
        <f t="shared" si="26"/>
        <v>0.12920904608154291</v>
      </c>
      <c r="E694">
        <v>2.1060782760181179E-2</v>
      </c>
      <c r="F694">
        <v>691</v>
      </c>
      <c r="G694">
        <f t="shared" ca="1" si="27"/>
        <v>1.9399823152160992E-2</v>
      </c>
    </row>
    <row r="695" spans="2:7">
      <c r="B695" s="58">
        <v>35607</v>
      </c>
      <c r="C695" s="43">
        <v>78.352997000000002</v>
      </c>
      <c r="D695">
        <f t="shared" si="26"/>
        <v>-0.18036701666951518</v>
      </c>
      <c r="E695">
        <v>2.1058503306682543E-2</v>
      </c>
      <c r="F695">
        <v>692</v>
      </c>
      <c r="G695">
        <f t="shared" ca="1" si="27"/>
        <v>-7.8635016811746386E-4</v>
      </c>
    </row>
    <row r="696" spans="2:7">
      <c r="B696" s="58">
        <v>38065</v>
      </c>
      <c r="C696" s="43">
        <v>95.595222000000007</v>
      </c>
      <c r="D696">
        <f t="shared" si="26"/>
        <v>-0.42510406407152967</v>
      </c>
      <c r="E696">
        <v>2.1012723073859901E-2</v>
      </c>
      <c r="F696">
        <v>693</v>
      </c>
      <c r="G696">
        <f t="shared" ca="1" si="27"/>
        <v>-1.6562037613629756E-2</v>
      </c>
    </row>
    <row r="697" spans="2:7">
      <c r="B697" s="58">
        <v>39021</v>
      </c>
      <c r="C697" s="43">
        <v>166.28265400000001</v>
      </c>
      <c r="D697">
        <f t="shared" si="26"/>
        <v>-5.9001284905653824E-2</v>
      </c>
      <c r="E697">
        <v>2.0974119634017973E-2</v>
      </c>
      <c r="F697">
        <v>694</v>
      </c>
      <c r="G697">
        <f t="shared" ca="1" si="27"/>
        <v>1.512940490547378E-2</v>
      </c>
    </row>
    <row r="698" spans="2:7">
      <c r="B698" s="58">
        <v>39042</v>
      </c>
      <c r="C698" s="43">
        <v>176.70869400000001</v>
      </c>
      <c r="D698">
        <f t="shared" si="26"/>
        <v>-0.89309061745501062</v>
      </c>
      <c r="E698">
        <v>2.0970535026718425E-2</v>
      </c>
      <c r="F698">
        <v>695</v>
      </c>
      <c r="G698">
        <f t="shared" ca="1" si="27"/>
        <v>-1.7402627151759414E-2</v>
      </c>
    </row>
    <row r="699" spans="2:7">
      <c r="B699" s="58">
        <v>43433</v>
      </c>
      <c r="C699" s="43">
        <v>1652.8829350000001</v>
      </c>
      <c r="D699">
        <f t="shared" si="26"/>
        <v>2.1689672211752558</v>
      </c>
      <c r="E699">
        <v>2.0956176672323051E-2</v>
      </c>
      <c r="F699">
        <v>696</v>
      </c>
      <c r="G699">
        <f t="shared" ca="1" si="27"/>
        <v>1.4459023661613781E-2</v>
      </c>
    </row>
    <row r="700" spans="2:7">
      <c r="B700" s="58">
        <v>41470</v>
      </c>
      <c r="C700" s="43">
        <v>521.58410600000002</v>
      </c>
      <c r="D700">
        <f t="shared" si="26"/>
        <v>1.1861641831082495E-2</v>
      </c>
      <c r="E700">
        <v>2.094410870423383E-2</v>
      </c>
      <c r="F700">
        <v>697</v>
      </c>
      <c r="G700">
        <f t="shared" ca="1" si="27"/>
        <v>-6.5441418687938293E-4</v>
      </c>
    </row>
    <row r="701" spans="2:7">
      <c r="B701" s="58">
        <v>41515</v>
      </c>
      <c r="C701" s="43">
        <v>515.46978799999999</v>
      </c>
      <c r="D701">
        <f t="shared" si="26"/>
        <v>-0.75077307784301495</v>
      </c>
      <c r="E701">
        <v>2.0940169447102211E-2</v>
      </c>
      <c r="F701">
        <v>698</v>
      </c>
      <c r="G701">
        <f t="shared" ca="1" si="27"/>
        <v>2.3588094178652402E-2</v>
      </c>
    </row>
    <row r="702" spans="2:7">
      <c r="B702" s="58">
        <v>44075</v>
      </c>
      <c r="C702" s="43">
        <v>2068.2749020000001</v>
      </c>
      <c r="D702">
        <f t="shared" si="26"/>
        <v>15.422119201148178</v>
      </c>
      <c r="E702">
        <v>2.0922166889430775E-2</v>
      </c>
      <c r="F702">
        <v>699</v>
      </c>
      <c r="G702">
        <f t="shared" ca="1" si="27"/>
        <v>2.4974616460085764E-3</v>
      </c>
    </row>
    <row r="703" spans="2:7">
      <c r="B703" s="58">
        <v>37911</v>
      </c>
      <c r="C703" s="43">
        <v>125.944458</v>
      </c>
      <c r="D703">
        <f t="shared" si="26"/>
        <v>-0.93328050025381071</v>
      </c>
      <c r="E703">
        <v>2.0914857620369612E-2</v>
      </c>
      <c r="F703">
        <v>700</v>
      </c>
      <c r="G703">
        <f t="shared" ca="1" si="27"/>
        <v>5.3825539545015073E-3</v>
      </c>
    </row>
    <row r="704" spans="2:7">
      <c r="B704" s="58">
        <v>43843</v>
      </c>
      <c r="C704" s="43">
        <v>1887.6708980000001</v>
      </c>
      <c r="D704">
        <f t="shared" si="26"/>
        <v>8.9776050821419258</v>
      </c>
      <c r="E704">
        <v>2.090579870004761E-2</v>
      </c>
      <c r="F704">
        <v>701</v>
      </c>
      <c r="G704">
        <f t="shared" ca="1" si="27"/>
        <v>-1.4035473460344913E-2</v>
      </c>
    </row>
    <row r="705" spans="2:7">
      <c r="B705" s="58">
        <v>39693</v>
      </c>
      <c r="C705" s="43">
        <v>189.19078099999999</v>
      </c>
      <c r="D705">
        <f t="shared" si="26"/>
        <v>-0.88374051609985371</v>
      </c>
      <c r="E705">
        <v>2.0872094098689627E-2</v>
      </c>
      <c r="F705">
        <v>702</v>
      </c>
      <c r="G705">
        <f t="shared" ca="1" si="27"/>
        <v>-1.4302446689527206E-2</v>
      </c>
    </row>
    <row r="706" spans="2:7">
      <c r="B706" s="58">
        <v>43670</v>
      </c>
      <c r="C706" s="43">
        <v>1627.3148189999999</v>
      </c>
      <c r="D706">
        <f t="shared" si="26"/>
        <v>3.2439813724165938</v>
      </c>
      <c r="E706">
        <v>2.0846194570813919E-2</v>
      </c>
      <c r="F706">
        <v>703</v>
      </c>
      <c r="G706">
        <f t="shared" ca="1" si="27"/>
        <v>4.6141219528301539E-3</v>
      </c>
    </row>
    <row r="707" spans="2:7">
      <c r="B707" s="58">
        <v>41347</v>
      </c>
      <c r="C707" s="43">
        <v>383.44061299999998</v>
      </c>
      <c r="D707">
        <f t="shared" si="26"/>
        <v>-0.42717614198062592</v>
      </c>
      <c r="E707">
        <v>2.0817074214887897E-2</v>
      </c>
      <c r="F707">
        <v>704</v>
      </c>
      <c r="G707">
        <f t="shared" ca="1" si="27"/>
        <v>2.9342082315729255E-3</v>
      </c>
    </row>
    <row r="708" spans="2:7">
      <c r="B708" s="58">
        <v>41968</v>
      </c>
      <c r="C708" s="43">
        <v>669.38659700000005</v>
      </c>
      <c r="D708">
        <f t="shared" ref="D708:D771" si="28">(C708-C709)/C709</f>
        <v>4.8054187861372117</v>
      </c>
      <c r="E708">
        <v>2.0797036351237176E-2</v>
      </c>
      <c r="F708">
        <v>705</v>
      </c>
      <c r="G708">
        <f t="shared" ca="1" si="27"/>
        <v>-1.771558577749948E-2</v>
      </c>
    </row>
    <row r="709" spans="2:7">
      <c r="B709" s="58">
        <v>37410</v>
      </c>
      <c r="C709" s="43">
        <v>115.303757</v>
      </c>
      <c r="D709">
        <f t="shared" si="28"/>
        <v>7.8463612247329631E-2</v>
      </c>
      <c r="E709">
        <v>2.0776760306913257E-2</v>
      </c>
      <c r="F709">
        <v>706</v>
      </c>
      <c r="G709">
        <f t="shared" ref="G709:G772" ca="1" si="29">_xlfn.NORM.INV(RAND(),$N$5,$N$6)</f>
        <v>3.1676247253652028E-3</v>
      </c>
    </row>
    <row r="710" spans="2:7">
      <c r="B710" s="58">
        <v>37789</v>
      </c>
      <c r="C710" s="43">
        <v>106.914833</v>
      </c>
      <c r="D710">
        <f t="shared" si="28"/>
        <v>-0.29404345402907989</v>
      </c>
      <c r="E710">
        <v>2.0727030109322524E-2</v>
      </c>
      <c r="F710">
        <v>707</v>
      </c>
      <c r="G710">
        <f t="shared" ca="1" si="29"/>
        <v>-1.3475676122068339E-2</v>
      </c>
    </row>
    <row r="711" spans="2:7">
      <c r="B711" s="58">
        <v>37322</v>
      </c>
      <c r="C711" s="43">
        <v>151.44676200000001</v>
      </c>
      <c r="D711">
        <f t="shared" si="28"/>
        <v>2.6690381264940841</v>
      </c>
      <c r="E711">
        <v>2.0723158560382246E-2</v>
      </c>
      <c r="F711">
        <v>708</v>
      </c>
      <c r="G711">
        <f t="shared" ca="1" si="29"/>
        <v>6.5352041555382552E-3</v>
      </c>
    </row>
    <row r="712" spans="2:7">
      <c r="B712" s="58">
        <v>35170</v>
      </c>
      <c r="C712" s="43">
        <v>41.276966000000002</v>
      </c>
      <c r="D712">
        <f t="shared" si="28"/>
        <v>-0.7548613111150565</v>
      </c>
      <c r="E712">
        <v>2.0720113601046742E-2</v>
      </c>
      <c r="F712">
        <v>709</v>
      </c>
      <c r="G712">
        <f t="shared" ca="1" si="29"/>
        <v>-7.3346940268005567E-3</v>
      </c>
    </row>
    <row r="713" spans="2:7">
      <c r="B713" s="58">
        <v>38954</v>
      </c>
      <c r="C713" s="43">
        <v>168.38209499999999</v>
      </c>
      <c r="D713">
        <f t="shared" si="28"/>
        <v>-0.10378594842524229</v>
      </c>
      <c r="E713">
        <v>2.070747714511758E-2</v>
      </c>
      <c r="F713">
        <v>710</v>
      </c>
      <c r="G713">
        <f t="shared" ca="1" si="29"/>
        <v>6.9582125838208745E-3</v>
      </c>
    </row>
    <row r="714" spans="2:7">
      <c r="B714" s="58">
        <v>39562</v>
      </c>
      <c r="C714" s="43">
        <v>187.881561</v>
      </c>
      <c r="D714">
        <f t="shared" si="28"/>
        <v>-0.57828271864928971</v>
      </c>
      <c r="E714">
        <v>2.0701077932981933E-2</v>
      </c>
      <c r="F714">
        <v>711</v>
      </c>
      <c r="G714">
        <f t="shared" ca="1" si="29"/>
        <v>-1.5072327313996344E-2</v>
      </c>
    </row>
    <row r="715" spans="2:7">
      <c r="B715" s="58">
        <v>41179</v>
      </c>
      <c r="C715" s="43">
        <v>445.51544200000001</v>
      </c>
      <c r="D715">
        <f t="shared" si="28"/>
        <v>-0.80077452379321623</v>
      </c>
      <c r="E715">
        <v>2.0688901218393622E-2</v>
      </c>
      <c r="F715">
        <v>712</v>
      </c>
      <c r="G715">
        <f t="shared" ca="1" si="29"/>
        <v>3.561686824785773E-2</v>
      </c>
    </row>
    <row r="716" spans="2:7">
      <c r="B716" s="58">
        <v>44699</v>
      </c>
      <c r="C716" s="43">
        <v>2236.2373050000001</v>
      </c>
      <c r="D716">
        <f t="shared" si="28"/>
        <v>1.9881505731294646</v>
      </c>
      <c r="E716">
        <v>2.0668029911108419E-2</v>
      </c>
      <c r="F716">
        <v>713</v>
      </c>
      <c r="G716">
        <f t="shared" ca="1" si="29"/>
        <v>2.2076550069745276E-2</v>
      </c>
    </row>
    <row r="717" spans="2:7">
      <c r="B717" s="58">
        <v>42515</v>
      </c>
      <c r="C717" s="43">
        <v>748.36834699999997</v>
      </c>
      <c r="D717">
        <f t="shared" si="28"/>
        <v>4.6409672129259416</v>
      </c>
      <c r="E717">
        <v>2.0653529019966043E-2</v>
      </c>
      <c r="F717">
        <v>714</v>
      </c>
      <c r="G717">
        <f t="shared" ca="1" si="29"/>
        <v>1.8904925624856482E-2</v>
      </c>
    </row>
    <row r="718" spans="2:7">
      <c r="B718" s="58">
        <v>37280</v>
      </c>
      <c r="C718" s="43">
        <v>132.66667200000001</v>
      </c>
      <c r="D718">
        <f t="shared" si="28"/>
        <v>-0.24441962242769166</v>
      </c>
      <c r="E718">
        <v>2.0640323812746924E-2</v>
      </c>
      <c r="F718">
        <v>715</v>
      </c>
      <c r="G718">
        <f t="shared" ca="1" si="29"/>
        <v>1.2701640648141959E-2</v>
      </c>
    </row>
    <row r="719" spans="2:7">
      <c r="B719" s="58">
        <v>39651</v>
      </c>
      <c r="C719" s="43">
        <v>175.58247399999999</v>
      </c>
      <c r="D719">
        <f t="shared" si="28"/>
        <v>0.35080310991145691</v>
      </c>
      <c r="E719">
        <v>2.0614204041969297E-2</v>
      </c>
      <c r="F719">
        <v>716</v>
      </c>
      <c r="G719">
        <f t="shared" ca="1" si="29"/>
        <v>-1.7837445726690295E-2</v>
      </c>
    </row>
    <row r="720" spans="2:7">
      <c r="B720" s="58">
        <v>37279</v>
      </c>
      <c r="C720" s="43">
        <v>129.98376500000001</v>
      </c>
      <c r="D720">
        <f t="shared" si="28"/>
        <v>-0.30135180854369098</v>
      </c>
      <c r="E720">
        <v>2.0591441598538793E-2</v>
      </c>
      <c r="F720">
        <v>717</v>
      </c>
      <c r="G720">
        <f t="shared" ca="1" si="29"/>
        <v>-3.3459178785100151E-2</v>
      </c>
    </row>
    <row r="721" spans="2:7">
      <c r="B721" s="58">
        <v>39924</v>
      </c>
      <c r="C721" s="43">
        <v>186.05038500000001</v>
      </c>
      <c r="D721">
        <f t="shared" si="28"/>
        <v>0.16173446415497422</v>
      </c>
      <c r="E721">
        <v>2.0588303621457357E-2</v>
      </c>
      <c r="F721">
        <v>718</v>
      </c>
      <c r="G721">
        <f t="shared" ca="1" si="29"/>
        <v>-2.2917560939124334E-2</v>
      </c>
    </row>
    <row r="722" spans="2:7">
      <c r="B722" s="58">
        <v>38922</v>
      </c>
      <c r="C722" s="43">
        <v>160.14880400000001</v>
      </c>
      <c r="D722">
        <f t="shared" si="28"/>
        <v>-5.2936507750650438E-2</v>
      </c>
      <c r="E722">
        <v>2.0577220864947548E-2</v>
      </c>
      <c r="F722">
        <v>719</v>
      </c>
      <c r="G722">
        <f t="shared" ca="1" si="29"/>
        <v>4.066613338821105E-3</v>
      </c>
    </row>
    <row r="723" spans="2:7">
      <c r="B723" s="58">
        <v>36705</v>
      </c>
      <c r="C723" s="43">
        <v>169.10038800000001</v>
      </c>
      <c r="D723">
        <f t="shared" si="28"/>
        <v>1.960130235628627</v>
      </c>
      <c r="E723">
        <v>2.0576347170814146E-2</v>
      </c>
      <c r="F723">
        <v>720</v>
      </c>
      <c r="G723">
        <f t="shared" ca="1" si="29"/>
        <v>-3.6878723893925183E-3</v>
      </c>
    </row>
    <row r="724" spans="2:7">
      <c r="B724" s="58">
        <v>35509</v>
      </c>
      <c r="C724" s="43">
        <v>57.125996000000001</v>
      </c>
      <c r="D724">
        <f t="shared" si="28"/>
        <v>-0.97504217398210424</v>
      </c>
      <c r="E724">
        <v>2.0570702118962687E-2</v>
      </c>
      <c r="F724">
        <v>721</v>
      </c>
      <c r="G724">
        <f t="shared" ca="1" si="29"/>
        <v>-3.6210088994043953E-2</v>
      </c>
    </row>
    <row r="725" spans="2:7">
      <c r="B725" s="58">
        <v>44330</v>
      </c>
      <c r="C725" s="43">
        <v>2288.9011230000001</v>
      </c>
      <c r="D725">
        <f t="shared" si="28"/>
        <v>23.594794781633759</v>
      </c>
      <c r="E725">
        <v>2.0567251340881953E-2</v>
      </c>
      <c r="F725">
        <v>722</v>
      </c>
      <c r="G725">
        <f t="shared" ca="1" si="29"/>
        <v>-7.3987328182651474E-3</v>
      </c>
    </row>
    <row r="726" spans="2:7">
      <c r="B726" s="58">
        <v>35991</v>
      </c>
      <c r="C726" s="43">
        <v>93.064453</v>
      </c>
      <c r="D726">
        <f t="shared" si="28"/>
        <v>-0.87548049404824313</v>
      </c>
      <c r="E726">
        <v>2.056269638668573E-2</v>
      </c>
      <c r="F726">
        <v>723</v>
      </c>
      <c r="G726">
        <f t="shared" ca="1" si="29"/>
        <v>-1.0006613623561519E-2</v>
      </c>
    </row>
    <row r="727" spans="2:7">
      <c r="B727" s="58">
        <v>42352</v>
      </c>
      <c r="C727" s="43">
        <v>747.38855000000001</v>
      </c>
      <c r="D727">
        <f t="shared" si="28"/>
        <v>-0.54884768603650569</v>
      </c>
      <c r="E727">
        <v>2.05572226482552E-2</v>
      </c>
      <c r="F727">
        <v>724</v>
      </c>
      <c r="G727">
        <f t="shared" ca="1" si="29"/>
        <v>-4.2277457831161073E-3</v>
      </c>
    </row>
    <row r="728" spans="2:7">
      <c r="B728" s="58">
        <v>43605</v>
      </c>
      <c r="C728" s="43">
        <v>1656.6213379999999</v>
      </c>
      <c r="D728">
        <f t="shared" si="28"/>
        <v>-0.18173682745450279</v>
      </c>
      <c r="E728">
        <v>2.0555047655354833E-2</v>
      </c>
      <c r="F728">
        <v>725</v>
      </c>
      <c r="G728">
        <f t="shared" ca="1" si="29"/>
        <v>-6.4415023231909714E-3</v>
      </c>
    </row>
    <row r="729" spans="2:7">
      <c r="B729" s="58">
        <v>44140</v>
      </c>
      <c r="C729" s="43">
        <v>2024.5581050000001</v>
      </c>
      <c r="D729">
        <f t="shared" si="28"/>
        <v>10.00283333440759</v>
      </c>
      <c r="E729">
        <v>2.0533514346234346E-2</v>
      </c>
      <c r="F729">
        <v>726</v>
      </c>
      <c r="G729">
        <f t="shared" ca="1" si="29"/>
        <v>9.357110527173914E-3</v>
      </c>
    </row>
    <row r="730" spans="2:7">
      <c r="B730" s="58">
        <v>38986</v>
      </c>
      <c r="C730" s="43">
        <v>184.003342</v>
      </c>
      <c r="D730">
        <f t="shared" si="28"/>
        <v>0.66040794778451151</v>
      </c>
      <c r="E730">
        <v>2.0525104761100147E-2</v>
      </c>
      <c r="F730">
        <v>727</v>
      </c>
      <c r="G730">
        <f t="shared" ca="1" si="29"/>
        <v>-3.0926273556873309E-3</v>
      </c>
    </row>
    <row r="731" spans="2:7">
      <c r="B731" s="58">
        <v>38555</v>
      </c>
      <c r="C731" s="43">
        <v>110.818153</v>
      </c>
      <c r="D731">
        <f t="shared" si="28"/>
        <v>0.20415939146103107</v>
      </c>
      <c r="E731">
        <v>2.0510813496965662E-2</v>
      </c>
      <c r="F731">
        <v>728</v>
      </c>
      <c r="G731">
        <f t="shared" ca="1" si="29"/>
        <v>8.9357497270670713E-3</v>
      </c>
    </row>
    <row r="732" spans="2:7">
      <c r="B732" s="58">
        <v>36027</v>
      </c>
      <c r="C732" s="43">
        <v>92.029471999999998</v>
      </c>
      <c r="D732">
        <f t="shared" si="28"/>
        <v>-0.24671564540964272</v>
      </c>
      <c r="E732">
        <v>2.0507890718069813E-2</v>
      </c>
      <c r="F732">
        <v>729</v>
      </c>
      <c r="G732">
        <f t="shared" ca="1" si="29"/>
        <v>2.9537885841850273E-3</v>
      </c>
    </row>
    <row r="733" spans="2:7">
      <c r="B733" s="58">
        <v>37865</v>
      </c>
      <c r="C733" s="43">
        <v>122.170959</v>
      </c>
      <c r="D733">
        <f t="shared" si="28"/>
        <v>-0.94089425278561478</v>
      </c>
      <c r="E733">
        <v>2.0474106526887598E-2</v>
      </c>
      <c r="F733">
        <v>730</v>
      </c>
      <c r="G733">
        <f t="shared" ca="1" si="29"/>
        <v>1.2697631440939947E-3</v>
      </c>
    </row>
    <row r="734" spans="2:7">
      <c r="B734" s="58">
        <v>43920</v>
      </c>
      <c r="C734" s="43">
        <v>2066.9895019999999</v>
      </c>
      <c r="D734">
        <f t="shared" si="28"/>
        <v>15.095513536197064</v>
      </c>
      <c r="E734">
        <v>2.0462183543047605E-2</v>
      </c>
      <c r="F734">
        <v>731</v>
      </c>
      <c r="G734">
        <f t="shared" ca="1" si="29"/>
        <v>2.6195293314296854E-2</v>
      </c>
    </row>
    <row r="735" spans="2:7">
      <c r="B735" s="58">
        <v>38623</v>
      </c>
      <c r="C735" s="43">
        <v>128.42022700000001</v>
      </c>
      <c r="D735">
        <f t="shared" si="28"/>
        <v>-0.92363526201228385</v>
      </c>
      <c r="E735">
        <v>2.0458463476587231E-2</v>
      </c>
      <c r="F735">
        <v>732</v>
      </c>
      <c r="G735">
        <f t="shared" ca="1" si="29"/>
        <v>7.0918394630139943E-3</v>
      </c>
    </row>
    <row r="736" spans="2:7">
      <c r="B736" s="58">
        <v>43497</v>
      </c>
      <c r="C736" s="43">
        <v>1681.669189</v>
      </c>
      <c r="D736">
        <f t="shared" si="28"/>
        <v>6.9264285979584441</v>
      </c>
      <c r="E736">
        <v>2.0445072618026992E-2</v>
      </c>
      <c r="F736">
        <v>733</v>
      </c>
      <c r="G736">
        <f t="shared" ca="1" si="29"/>
        <v>-2.2616509666739698E-2</v>
      </c>
    </row>
    <row r="737" spans="2:7">
      <c r="B737" s="58">
        <v>40130</v>
      </c>
      <c r="C737" s="43">
        <v>212.15976000000001</v>
      </c>
      <c r="D737">
        <f t="shared" si="28"/>
        <v>-0.86488586132338352</v>
      </c>
      <c r="E737">
        <v>2.0423514041567302E-2</v>
      </c>
      <c r="F737">
        <v>734</v>
      </c>
      <c r="G737">
        <f t="shared" ca="1" si="29"/>
        <v>-2.163919019752979E-2</v>
      </c>
    </row>
    <row r="738" spans="2:7">
      <c r="B738" s="58">
        <v>43304</v>
      </c>
      <c r="C738" s="43">
        <v>1570.2261960000001</v>
      </c>
      <c r="D738">
        <f t="shared" si="28"/>
        <v>-0.29402527284864405</v>
      </c>
      <c r="E738">
        <v>2.0412626731832584E-2</v>
      </c>
      <c r="F738">
        <v>735</v>
      </c>
      <c r="G738">
        <f t="shared" ca="1" si="29"/>
        <v>2.3359705517180317E-2</v>
      </c>
    </row>
    <row r="739" spans="2:7">
      <c r="B739" s="58">
        <v>44029</v>
      </c>
      <c r="C739" s="43">
        <v>2224.1960450000001</v>
      </c>
      <c r="D739">
        <f t="shared" si="28"/>
        <v>-0.15629095395439707</v>
      </c>
      <c r="E739">
        <v>2.0412033431567292E-2</v>
      </c>
      <c r="F739">
        <v>736</v>
      </c>
      <c r="G739">
        <f t="shared" ca="1" si="29"/>
        <v>2.98455008745124E-2</v>
      </c>
    </row>
    <row r="740" spans="2:7">
      <c r="B740" s="58">
        <v>44855</v>
      </c>
      <c r="C740" s="43">
        <v>2636.2121579999998</v>
      </c>
      <c r="D740">
        <f t="shared" si="28"/>
        <v>0.78292233211149564</v>
      </c>
      <c r="E740">
        <v>2.0377547782871406E-2</v>
      </c>
      <c r="F740">
        <v>737</v>
      </c>
      <c r="G740">
        <f t="shared" ca="1" si="29"/>
        <v>7.7236010712102956E-3</v>
      </c>
    </row>
    <row r="741" spans="2:7">
      <c r="B741" s="58">
        <v>43258</v>
      </c>
      <c r="C741" s="43">
        <v>1478.5905760000001</v>
      </c>
      <c r="D741">
        <f t="shared" si="28"/>
        <v>2.9088252684910305</v>
      </c>
      <c r="E741">
        <v>2.0303705290955126E-2</v>
      </c>
      <c r="F741">
        <v>738</v>
      </c>
      <c r="G741">
        <f t="shared" ca="1" si="29"/>
        <v>-1.9768496950542766E-2</v>
      </c>
    </row>
    <row r="742" spans="2:7">
      <c r="B742" s="58">
        <v>41338</v>
      </c>
      <c r="C742" s="43">
        <v>378.26980600000002</v>
      </c>
      <c r="D742">
        <f t="shared" si="28"/>
        <v>1.1801523512707626</v>
      </c>
      <c r="E742">
        <v>2.0297131597151078E-2</v>
      </c>
      <c r="F742">
        <v>739</v>
      </c>
      <c r="G742">
        <f t="shared" ca="1" si="29"/>
        <v>1.2101552544222841E-3</v>
      </c>
    </row>
    <row r="743" spans="2:7">
      <c r="B743" s="58">
        <v>38975</v>
      </c>
      <c r="C743" s="43">
        <v>173.506134</v>
      </c>
      <c r="D743">
        <f t="shared" si="28"/>
        <v>0.28649598155127654</v>
      </c>
      <c r="E743">
        <v>2.0297012367238638E-2</v>
      </c>
      <c r="F743">
        <v>740</v>
      </c>
      <c r="G743">
        <f t="shared" ca="1" si="29"/>
        <v>-2.0464977879039149E-2</v>
      </c>
    </row>
    <row r="744" spans="2:7">
      <c r="B744" s="58">
        <v>37124</v>
      </c>
      <c r="C744" s="43">
        <v>134.86721800000001</v>
      </c>
      <c r="D744">
        <f t="shared" si="28"/>
        <v>3.2052546309501884E-2</v>
      </c>
      <c r="E744">
        <v>2.029624197934694E-2</v>
      </c>
      <c r="F744">
        <v>741</v>
      </c>
      <c r="G744">
        <f t="shared" ca="1" si="29"/>
        <v>-1.3224093466177216E-2</v>
      </c>
    </row>
    <row r="745" spans="2:7">
      <c r="B745" s="58">
        <v>36965</v>
      </c>
      <c r="C745" s="43">
        <v>130.67863500000001</v>
      </c>
      <c r="D745">
        <f t="shared" si="28"/>
        <v>-0.6928877243088134</v>
      </c>
      <c r="E745">
        <v>2.0285737799956967E-2</v>
      </c>
      <c r="F745">
        <v>742</v>
      </c>
      <c r="G745">
        <f t="shared" ca="1" si="29"/>
        <v>1.8398868855153398E-2</v>
      </c>
    </row>
    <row r="746" spans="2:7">
      <c r="B746" s="58">
        <v>41142</v>
      </c>
      <c r="C746" s="43">
        <v>425.50769000000003</v>
      </c>
      <c r="D746">
        <f t="shared" si="28"/>
        <v>-0.83391968927701232</v>
      </c>
      <c r="E746">
        <v>2.0262583412541835E-2</v>
      </c>
      <c r="F746">
        <v>743</v>
      </c>
      <c r="G746">
        <f t="shared" ca="1" si="29"/>
        <v>1.3413491830584642E-2</v>
      </c>
    </row>
    <row r="747" spans="2:7">
      <c r="B747" s="58">
        <v>44823</v>
      </c>
      <c r="C747" s="43">
        <v>2562.0598140000002</v>
      </c>
      <c r="D747">
        <f t="shared" si="28"/>
        <v>0.2849968168182091</v>
      </c>
      <c r="E747">
        <v>2.0212445776193126E-2</v>
      </c>
      <c r="F747">
        <v>744</v>
      </c>
      <c r="G747">
        <f t="shared" ca="1" si="29"/>
        <v>2.687125467388083E-2</v>
      </c>
    </row>
    <row r="748" spans="2:7">
      <c r="B748" s="58">
        <v>44001</v>
      </c>
      <c r="C748" s="43">
        <v>1993.8258060000001</v>
      </c>
      <c r="D748">
        <f t="shared" si="28"/>
        <v>8.3865784916573727</v>
      </c>
      <c r="E748">
        <v>2.0181751638145555E-2</v>
      </c>
      <c r="F748">
        <v>745</v>
      </c>
      <c r="G748">
        <f t="shared" ca="1" si="29"/>
        <v>5.8546315823686506E-3</v>
      </c>
    </row>
    <row r="749" spans="2:7">
      <c r="B749" s="58">
        <v>40060</v>
      </c>
      <c r="C749" s="43">
        <v>212.41241500000001</v>
      </c>
      <c r="D749">
        <f t="shared" si="28"/>
        <v>-0.73418541159524464</v>
      </c>
      <c r="E749">
        <v>2.0175730463885787E-2</v>
      </c>
      <c r="F749">
        <v>746</v>
      </c>
      <c r="G749">
        <f t="shared" ca="1" si="29"/>
        <v>6.2692368776379034E-3</v>
      </c>
    </row>
    <row r="750" spans="2:7">
      <c r="B750" s="58">
        <v>42528</v>
      </c>
      <c r="C750" s="43">
        <v>799.09991500000001</v>
      </c>
      <c r="D750">
        <f t="shared" si="28"/>
        <v>-0.6140406457186367</v>
      </c>
      <c r="E750">
        <v>2.0128371941596279E-2</v>
      </c>
      <c r="F750">
        <v>747</v>
      </c>
      <c r="G750">
        <f t="shared" ca="1" si="29"/>
        <v>-1.5770274575205939E-2</v>
      </c>
    </row>
    <row r="751" spans="2:7">
      <c r="B751" s="58">
        <v>44007</v>
      </c>
      <c r="C751" s="43">
        <v>2070.4250489999999</v>
      </c>
      <c r="D751">
        <f t="shared" si="28"/>
        <v>22.272286049443814</v>
      </c>
      <c r="E751">
        <v>2.0114346595950915E-2</v>
      </c>
      <c r="F751">
        <v>748</v>
      </c>
      <c r="G751">
        <f t="shared" ca="1" si="29"/>
        <v>-2.2049962255975462E-2</v>
      </c>
    </row>
    <row r="752" spans="2:7">
      <c r="B752" s="58">
        <v>38498</v>
      </c>
      <c r="C752" s="43">
        <v>88.965262999999993</v>
      </c>
      <c r="D752">
        <f t="shared" si="28"/>
        <v>-0.88423199108567241</v>
      </c>
      <c r="E752">
        <v>2.0085014974216598E-2</v>
      </c>
      <c r="F752">
        <v>749</v>
      </c>
      <c r="G752">
        <f t="shared" ca="1" si="29"/>
        <v>6.266581126723768E-3</v>
      </c>
    </row>
    <row r="753" spans="2:7">
      <c r="B753" s="58">
        <v>42129</v>
      </c>
      <c r="C753" s="43">
        <v>768.47882100000004</v>
      </c>
      <c r="D753">
        <f t="shared" si="28"/>
        <v>2.6145094877994712E-4</v>
      </c>
      <c r="E753">
        <v>2.0075400874896315E-2</v>
      </c>
      <c r="F753">
        <v>750</v>
      </c>
      <c r="G753">
        <f t="shared" ca="1" si="29"/>
        <v>-1.3991279966513266E-2</v>
      </c>
    </row>
    <row r="754" spans="2:7">
      <c r="B754" s="58">
        <v>42500</v>
      </c>
      <c r="C754" s="43">
        <v>768.27795400000002</v>
      </c>
      <c r="D754">
        <f t="shared" si="28"/>
        <v>3.6596691424737609</v>
      </c>
      <c r="E754">
        <v>2.0047192430857876E-2</v>
      </c>
      <c r="F754">
        <v>751</v>
      </c>
      <c r="G754">
        <f t="shared" ca="1" si="29"/>
        <v>2.0657022457292465E-2</v>
      </c>
    </row>
    <row r="755" spans="2:7">
      <c r="B755" s="58">
        <v>39497</v>
      </c>
      <c r="C755" s="43">
        <v>164.87822</v>
      </c>
      <c r="D755">
        <f t="shared" si="28"/>
        <v>0.10982747966948511</v>
      </c>
      <c r="E755">
        <v>2.0036711819492375E-2</v>
      </c>
      <c r="F755">
        <v>752</v>
      </c>
      <c r="G755">
        <f t="shared" ca="1" si="29"/>
        <v>1.5170952876916463E-2</v>
      </c>
    </row>
    <row r="756" spans="2:7">
      <c r="B756" s="58">
        <v>39182</v>
      </c>
      <c r="C756" s="43">
        <v>148.562027</v>
      </c>
      <c r="D756">
        <f t="shared" si="28"/>
        <v>0.1647643565518967</v>
      </c>
      <c r="E756">
        <v>2.0034611219140061E-2</v>
      </c>
      <c r="F756">
        <v>753</v>
      </c>
      <c r="G756">
        <f t="shared" ca="1" si="29"/>
        <v>-9.1212888829630724E-3</v>
      </c>
    </row>
    <row r="757" spans="2:7">
      <c r="B757" s="58">
        <v>37000</v>
      </c>
      <c r="C757" s="43">
        <v>127.546852</v>
      </c>
      <c r="D757">
        <f t="shared" si="28"/>
        <v>-0.39909203038231755</v>
      </c>
      <c r="E757">
        <v>2.0023870667153727E-2</v>
      </c>
      <c r="F757">
        <v>754</v>
      </c>
      <c r="G757">
        <f t="shared" ca="1" si="29"/>
        <v>4.0338121122849143E-3</v>
      </c>
    </row>
    <row r="758" spans="2:7">
      <c r="B758" s="58">
        <v>39995</v>
      </c>
      <c r="C758" s="43">
        <v>212.25688199999999</v>
      </c>
      <c r="D758">
        <f t="shared" si="28"/>
        <v>0.6043002378096749</v>
      </c>
      <c r="E758">
        <v>2.0000055647668696E-2</v>
      </c>
      <c r="F758">
        <v>755</v>
      </c>
      <c r="G758">
        <f t="shared" ca="1" si="29"/>
        <v>3.9886625793386768E-2</v>
      </c>
    </row>
    <row r="759" spans="2:7">
      <c r="B759" s="58">
        <v>37140</v>
      </c>
      <c r="C759" s="43">
        <v>132.30496199999999</v>
      </c>
      <c r="D759">
        <f t="shared" si="28"/>
        <v>-0.69777457700392698</v>
      </c>
      <c r="E759">
        <v>1.9986380801495493E-2</v>
      </c>
      <c r="F759">
        <v>756</v>
      </c>
      <c r="G759">
        <f t="shared" ca="1" si="29"/>
        <v>-2.9401358478880386E-2</v>
      </c>
    </row>
    <row r="760" spans="2:7">
      <c r="B760" s="58">
        <v>41177</v>
      </c>
      <c r="C760" s="43">
        <v>437.76913500000001</v>
      </c>
      <c r="D760">
        <f t="shared" si="28"/>
        <v>8.5511511879509108</v>
      </c>
      <c r="E760">
        <v>1.9978826095225971E-2</v>
      </c>
      <c r="F760">
        <v>757</v>
      </c>
      <c r="G760">
        <f t="shared" ca="1" si="29"/>
        <v>-1.3233250623122509E-2</v>
      </c>
    </row>
    <row r="761" spans="2:7">
      <c r="B761" s="58">
        <v>35353</v>
      </c>
      <c r="C761" s="43">
        <v>45.834175000000002</v>
      </c>
      <c r="D761">
        <f t="shared" si="28"/>
        <v>-0.7942225708890861</v>
      </c>
      <c r="E761">
        <v>1.9978338283290115E-2</v>
      </c>
      <c r="F761">
        <v>758</v>
      </c>
      <c r="G761">
        <f t="shared" ca="1" si="29"/>
        <v>6.1083648364399258E-3</v>
      </c>
    </row>
    <row r="762" spans="2:7">
      <c r="B762" s="58">
        <v>40630</v>
      </c>
      <c r="C762" s="43">
        <v>222.736649</v>
      </c>
      <c r="D762">
        <f t="shared" si="28"/>
        <v>2.5375904418757393</v>
      </c>
      <c r="E762">
        <v>1.9904294503192203E-2</v>
      </c>
      <c r="F762">
        <v>759</v>
      </c>
      <c r="G762">
        <f t="shared" ca="1" si="29"/>
        <v>1.3655831105201079E-2</v>
      </c>
    </row>
    <row r="763" spans="2:7">
      <c r="B763" s="58">
        <v>35559</v>
      </c>
      <c r="C763" s="43">
        <v>62.962814000000002</v>
      </c>
      <c r="D763">
        <f t="shared" si="28"/>
        <v>-0.72005329740690405</v>
      </c>
      <c r="E763">
        <v>1.9897214635518856E-2</v>
      </c>
      <c r="F763">
        <v>760</v>
      </c>
      <c r="G763">
        <f t="shared" ca="1" si="29"/>
        <v>1.8569959645191002E-2</v>
      </c>
    </row>
    <row r="764" spans="2:7">
      <c r="B764" s="58">
        <v>40592</v>
      </c>
      <c r="C764" s="43">
        <v>224.91000399999999</v>
      </c>
      <c r="D764">
        <f t="shared" si="28"/>
        <v>-0.9169261470224529</v>
      </c>
      <c r="E764">
        <v>1.9893870546779126E-2</v>
      </c>
      <c r="F764">
        <v>761</v>
      </c>
      <c r="G764">
        <f t="shared" ca="1" si="29"/>
        <v>-3.7422857920296621E-2</v>
      </c>
    </row>
    <row r="765" spans="2:7">
      <c r="B765" s="58">
        <v>44902</v>
      </c>
      <c r="C765" s="43">
        <v>2707.3500979999999</v>
      </c>
      <c r="D765">
        <f t="shared" si="28"/>
        <v>2.1590849806454404</v>
      </c>
      <c r="E765">
        <v>1.9890394991757772E-2</v>
      </c>
      <c r="F765">
        <v>762</v>
      </c>
      <c r="G765">
        <f t="shared" ca="1" si="29"/>
        <v>1.9932302021816551E-2</v>
      </c>
    </row>
    <row r="766" spans="2:7">
      <c r="B766" s="58">
        <v>42621</v>
      </c>
      <c r="C766" s="43">
        <v>857.00451699999996</v>
      </c>
      <c r="D766">
        <f t="shared" si="28"/>
        <v>5.2859477908358299</v>
      </c>
      <c r="E766">
        <v>1.9882134449539131E-2</v>
      </c>
      <c r="F766">
        <v>763</v>
      </c>
      <c r="G766">
        <f t="shared" ca="1" si="29"/>
        <v>1.9916236852269953E-2</v>
      </c>
    </row>
    <row r="767" spans="2:7">
      <c r="B767" s="58">
        <v>36661</v>
      </c>
      <c r="C767" s="43">
        <v>136.33656300000001</v>
      </c>
      <c r="D767">
        <f t="shared" si="28"/>
        <v>-0.25932658811697912</v>
      </c>
      <c r="E767">
        <v>1.986259784043852E-2</v>
      </c>
      <c r="F767">
        <v>764</v>
      </c>
      <c r="G767">
        <f t="shared" ca="1" si="29"/>
        <v>-2.2363414496839942E-3</v>
      </c>
    </row>
    <row r="768" spans="2:7">
      <c r="B768" s="58">
        <v>39561</v>
      </c>
      <c r="C768" s="43">
        <v>184.071091</v>
      </c>
      <c r="D768">
        <f t="shared" si="28"/>
        <v>-2.0994993477744278E-2</v>
      </c>
      <c r="E768">
        <v>1.9857890041942085E-2</v>
      </c>
      <c r="F768">
        <v>765</v>
      </c>
      <c r="G768">
        <f t="shared" ca="1" si="29"/>
        <v>-2.1492704525065735E-2</v>
      </c>
    </row>
    <row r="769" spans="2:7">
      <c r="B769" s="58">
        <v>40240</v>
      </c>
      <c r="C769" s="43">
        <v>188.018539</v>
      </c>
      <c r="D769">
        <f t="shared" si="28"/>
        <v>-0.6274386755024558</v>
      </c>
      <c r="E769">
        <v>1.9833817325135707E-2</v>
      </c>
      <c r="F769">
        <v>766</v>
      </c>
      <c r="G769">
        <f t="shared" ca="1" si="29"/>
        <v>-3.0247771189711888E-2</v>
      </c>
    </row>
    <row r="770" spans="2:7">
      <c r="B770" s="58">
        <v>41774</v>
      </c>
      <c r="C770" s="43">
        <v>504.66467299999999</v>
      </c>
      <c r="D770">
        <f t="shared" si="28"/>
        <v>-0.2864034586722487</v>
      </c>
      <c r="E770">
        <v>1.9826953098605587E-2</v>
      </c>
      <c r="F770">
        <v>767</v>
      </c>
      <c r="G770">
        <f t="shared" ca="1" si="29"/>
        <v>1.9478778372862791E-2</v>
      </c>
    </row>
    <row r="771" spans="2:7">
      <c r="B771" s="58">
        <v>42296</v>
      </c>
      <c r="C771" s="43">
        <v>707.21289100000001</v>
      </c>
      <c r="D771">
        <f t="shared" si="28"/>
        <v>-0.54594261404409805</v>
      </c>
      <c r="E771">
        <v>1.9781352913693553E-2</v>
      </c>
      <c r="F771">
        <v>768</v>
      </c>
      <c r="G771">
        <f t="shared" ca="1" si="29"/>
        <v>-2.9148969986271898E-2</v>
      </c>
    </row>
    <row r="772" spans="2:7">
      <c r="B772" s="58">
        <v>43285</v>
      </c>
      <c r="C772" s="43">
        <v>1557.5407709999999</v>
      </c>
      <c r="D772">
        <f t="shared" ref="D772:D835" si="30">(C772-C773)/C773</f>
        <v>9.8629997473294022</v>
      </c>
      <c r="E772">
        <v>1.9774851509920442E-2</v>
      </c>
      <c r="F772">
        <v>769</v>
      </c>
      <c r="G772">
        <f t="shared" ca="1" si="29"/>
        <v>3.3042524831684343E-2</v>
      </c>
    </row>
    <row r="773" spans="2:7">
      <c r="B773" s="58">
        <v>39225</v>
      </c>
      <c r="C773" s="43">
        <v>143.38035600000001</v>
      </c>
      <c r="D773">
        <f t="shared" si="30"/>
        <v>-0.20105147561074149</v>
      </c>
      <c r="E773">
        <v>1.9773782759378071E-2</v>
      </c>
      <c r="F773">
        <v>770</v>
      </c>
      <c r="G773">
        <f t="shared" ref="G773:G836" ca="1" si="31">_xlfn.NORM.INV(RAND(),$N$5,$N$6)</f>
        <v>-3.4284448090379912E-3</v>
      </c>
    </row>
    <row r="774" spans="2:7">
      <c r="B774" s="58">
        <v>38790</v>
      </c>
      <c r="C774" s="43">
        <v>179.461319</v>
      </c>
      <c r="D774">
        <f t="shared" si="30"/>
        <v>2.3057679516423457</v>
      </c>
      <c r="E774">
        <v>1.9770555470723691E-2</v>
      </c>
      <c r="F774">
        <v>771</v>
      </c>
      <c r="G774">
        <f t="shared" ca="1" si="31"/>
        <v>-2.4153746695078727E-2</v>
      </c>
    </row>
    <row r="775" spans="2:7">
      <c r="B775" s="58">
        <v>35521</v>
      </c>
      <c r="C775" s="43">
        <v>54.287331000000002</v>
      </c>
      <c r="D775">
        <f t="shared" si="30"/>
        <v>-0.29642100970713275</v>
      </c>
      <c r="E775">
        <v>1.9754339639972803E-2</v>
      </c>
      <c r="F775">
        <v>772</v>
      </c>
      <c r="G775">
        <f t="shared" ca="1" si="31"/>
        <v>-6.0396436524873089E-3</v>
      </c>
    </row>
    <row r="776" spans="2:7">
      <c r="B776" s="58">
        <v>35814</v>
      </c>
      <c r="C776" s="43">
        <v>77.158828999999997</v>
      </c>
      <c r="D776">
        <f t="shared" si="30"/>
        <v>0.47151927154037199</v>
      </c>
      <c r="E776">
        <v>1.9737102340272646E-2</v>
      </c>
      <c r="F776">
        <v>773</v>
      </c>
      <c r="G776">
        <f t="shared" ca="1" si="31"/>
        <v>9.2756858416784705E-3</v>
      </c>
    </row>
    <row r="777" spans="2:7">
      <c r="B777" s="58">
        <v>35235</v>
      </c>
      <c r="C777" s="43">
        <v>52.434806999999999</v>
      </c>
      <c r="D777">
        <f t="shared" si="30"/>
        <v>-0.84159428018238014</v>
      </c>
      <c r="E777">
        <v>1.9731364022274735E-2</v>
      </c>
      <c r="F777">
        <v>774</v>
      </c>
      <c r="G777">
        <f t="shared" ca="1" si="31"/>
        <v>9.3169231478617588E-3</v>
      </c>
    </row>
    <row r="778" spans="2:7">
      <c r="B778" s="58">
        <v>40989</v>
      </c>
      <c r="C778" s="43">
        <v>331.01586900000001</v>
      </c>
      <c r="D778">
        <f t="shared" si="30"/>
        <v>6.0854526918442042</v>
      </c>
      <c r="E778">
        <v>1.9726997728403719E-2</v>
      </c>
      <c r="F778">
        <v>775</v>
      </c>
      <c r="G778">
        <f t="shared" ca="1" si="31"/>
        <v>5.5106745064315843E-3</v>
      </c>
    </row>
    <row r="779" spans="2:7">
      <c r="B779" s="58">
        <v>35360</v>
      </c>
      <c r="C779" s="43">
        <v>46.717674000000002</v>
      </c>
      <c r="D779">
        <f t="shared" si="30"/>
        <v>-0.91007736464901312</v>
      </c>
      <c r="E779">
        <v>1.9720013986051603E-2</v>
      </c>
      <c r="F779">
        <v>776</v>
      </c>
      <c r="G779">
        <f t="shared" ca="1" si="31"/>
        <v>-9.1165396542355437E-4</v>
      </c>
    </row>
    <row r="780" spans="2:7">
      <c r="B780" s="58">
        <v>41732</v>
      </c>
      <c r="C780" s="43">
        <v>519.53186000000005</v>
      </c>
      <c r="D780">
        <f t="shared" si="30"/>
        <v>-0.79060447940036305</v>
      </c>
      <c r="E780">
        <v>1.9677341117153416E-2</v>
      </c>
      <c r="F780">
        <v>777</v>
      </c>
      <c r="G780">
        <f t="shared" ca="1" si="31"/>
        <v>-1.1131847210018937E-3</v>
      </c>
    </row>
    <row r="781" spans="2:7">
      <c r="B781" s="58">
        <v>44755</v>
      </c>
      <c r="C781" s="43">
        <v>2481.1030270000001</v>
      </c>
      <c r="D781">
        <f t="shared" si="30"/>
        <v>59.963155924402145</v>
      </c>
      <c r="E781">
        <v>1.9677043633417698E-2</v>
      </c>
      <c r="F781">
        <v>778</v>
      </c>
      <c r="G781">
        <f t="shared" ca="1" si="31"/>
        <v>-7.9773960576149799E-3</v>
      </c>
    </row>
    <row r="782" spans="2:7">
      <c r="B782" s="58">
        <v>35142</v>
      </c>
      <c r="C782" s="43">
        <v>40.698402000000002</v>
      </c>
      <c r="D782">
        <f t="shared" si="30"/>
        <v>-0.5846812766427345</v>
      </c>
      <c r="E782">
        <v>1.9635595488313711E-2</v>
      </c>
      <c r="F782">
        <v>779</v>
      </c>
      <c r="G782">
        <f t="shared" ca="1" si="31"/>
        <v>8.6121772170711861E-3</v>
      </c>
    </row>
    <row r="783" spans="2:7">
      <c r="B783" s="58">
        <v>38405</v>
      </c>
      <c r="C783" s="43">
        <v>97.993178999999998</v>
      </c>
      <c r="D783">
        <f t="shared" si="30"/>
        <v>-0.73442563812204831</v>
      </c>
      <c r="E783">
        <v>1.9628634767376058E-2</v>
      </c>
      <c r="F783">
        <v>780</v>
      </c>
      <c r="G783">
        <f t="shared" ca="1" si="31"/>
        <v>6.547611707182834E-3</v>
      </c>
    </row>
    <row r="784" spans="2:7">
      <c r="B784" s="58">
        <v>41075</v>
      </c>
      <c r="C784" s="43">
        <v>368.98584</v>
      </c>
      <c r="D784">
        <f t="shared" si="30"/>
        <v>1.4165563647546071</v>
      </c>
      <c r="E784">
        <v>1.9623247684300377E-2</v>
      </c>
      <c r="F784">
        <v>781</v>
      </c>
      <c r="G784">
        <f t="shared" ca="1" si="31"/>
        <v>-1.0565907744968534E-3</v>
      </c>
    </row>
    <row r="785" spans="2:7">
      <c r="B785" s="58">
        <v>36397</v>
      </c>
      <c r="C785" s="43">
        <v>152.690765</v>
      </c>
      <c r="D785">
        <f t="shared" si="30"/>
        <v>2.3841926392749309</v>
      </c>
      <c r="E785">
        <v>1.9603132570526947E-2</v>
      </c>
      <c r="F785">
        <v>782</v>
      </c>
      <c r="G785">
        <f t="shared" ca="1" si="31"/>
        <v>3.4185609966133332E-2</v>
      </c>
    </row>
    <row r="786" spans="2:7">
      <c r="B786" s="58">
        <v>35348</v>
      </c>
      <c r="C786" s="43">
        <v>45.118816000000002</v>
      </c>
      <c r="D786">
        <f t="shared" si="30"/>
        <v>-0.90803561078520789</v>
      </c>
      <c r="E786">
        <v>1.9578983729221226E-2</v>
      </c>
      <c r="F786">
        <v>783</v>
      </c>
      <c r="G786">
        <f t="shared" ca="1" si="31"/>
        <v>-5.0028995988071201E-3</v>
      </c>
    </row>
    <row r="787" spans="2:7">
      <c r="B787" s="58">
        <v>41718</v>
      </c>
      <c r="C787" s="43">
        <v>490.61181599999998</v>
      </c>
      <c r="D787">
        <f t="shared" si="30"/>
        <v>3.0946912521498802</v>
      </c>
      <c r="E787">
        <v>1.9498056215630766E-2</v>
      </c>
      <c r="F787">
        <v>784</v>
      </c>
      <c r="G787">
        <f t="shared" ca="1" si="31"/>
        <v>-2.644577592777126E-2</v>
      </c>
    </row>
    <row r="788" spans="2:7">
      <c r="B788" s="58">
        <v>37929</v>
      </c>
      <c r="C788" s="43">
        <v>119.816559</v>
      </c>
      <c r="D788">
        <f t="shared" si="30"/>
        <v>-0.72774464535572081</v>
      </c>
      <c r="E788">
        <v>1.9483838428255591E-2</v>
      </c>
      <c r="F788">
        <v>785</v>
      </c>
      <c r="G788">
        <f t="shared" ca="1" si="31"/>
        <v>4.2755908411875486E-3</v>
      </c>
    </row>
    <row r="789" spans="2:7">
      <c r="B789" s="58">
        <v>41157</v>
      </c>
      <c r="C789" s="43">
        <v>440.08889799999997</v>
      </c>
      <c r="D789">
        <f t="shared" si="30"/>
        <v>2.177507757653824</v>
      </c>
      <c r="E789">
        <v>1.9479775558031476E-2</v>
      </c>
      <c r="F789">
        <v>786</v>
      </c>
      <c r="G789">
        <f t="shared" ca="1" si="31"/>
        <v>-7.8702734814747443E-4</v>
      </c>
    </row>
    <row r="790" spans="2:7">
      <c r="B790" s="58">
        <v>36567</v>
      </c>
      <c r="C790" s="43">
        <v>138.501282</v>
      </c>
      <c r="D790">
        <f t="shared" si="30"/>
        <v>-0.20076661756437653</v>
      </c>
      <c r="E790">
        <v>1.9476239765666585E-2</v>
      </c>
      <c r="F790">
        <v>787</v>
      </c>
      <c r="G790">
        <f t="shared" ca="1" si="31"/>
        <v>2.7561051108861241E-3</v>
      </c>
    </row>
    <row r="791" spans="2:7">
      <c r="B791" s="58">
        <v>38964</v>
      </c>
      <c r="C791" s="43">
        <v>173.292664</v>
      </c>
      <c r="D791">
        <f t="shared" si="30"/>
        <v>0.28923553458528539</v>
      </c>
      <c r="E791">
        <v>1.9468441712642344E-2</v>
      </c>
      <c r="F791">
        <v>788</v>
      </c>
      <c r="G791">
        <f t="shared" ca="1" si="31"/>
        <v>1.4069590941371668E-2</v>
      </c>
    </row>
    <row r="792" spans="2:7">
      <c r="B792" s="58">
        <v>37256</v>
      </c>
      <c r="C792" s="43">
        <v>134.415054</v>
      </c>
      <c r="D792">
        <f t="shared" si="30"/>
        <v>-0.13566287126910787</v>
      </c>
      <c r="E792">
        <v>1.9432932951396215E-2</v>
      </c>
      <c r="F792">
        <v>789</v>
      </c>
      <c r="G792">
        <f t="shared" ca="1" si="31"/>
        <v>-3.2348104586590095E-4</v>
      </c>
    </row>
    <row r="793" spans="2:7">
      <c r="B793" s="58">
        <v>39198</v>
      </c>
      <c r="C793" s="43">
        <v>155.51229900000001</v>
      </c>
      <c r="D793">
        <f t="shared" si="30"/>
        <v>-0.10836731723680802</v>
      </c>
      <c r="E793">
        <v>1.9408427503381027E-2</v>
      </c>
      <c r="F793">
        <v>790</v>
      </c>
      <c r="G793">
        <f t="shared" ca="1" si="31"/>
        <v>7.153705655308284E-3</v>
      </c>
    </row>
    <row r="794" spans="2:7">
      <c r="B794" s="58">
        <v>39615</v>
      </c>
      <c r="C794" s="43">
        <v>174.41296399999999</v>
      </c>
      <c r="D794">
        <f t="shared" si="30"/>
        <v>0.62868826466144456</v>
      </c>
      <c r="E794">
        <v>1.9404881765830474E-2</v>
      </c>
      <c r="F794">
        <v>791</v>
      </c>
      <c r="G794">
        <f t="shared" ca="1" si="31"/>
        <v>-4.2517127691148425E-3</v>
      </c>
    </row>
    <row r="795" spans="2:7">
      <c r="B795" s="58">
        <v>36831</v>
      </c>
      <c r="C795" s="43">
        <v>107.087997</v>
      </c>
      <c r="D795">
        <f t="shared" si="30"/>
        <v>-0.44008880507184356</v>
      </c>
      <c r="E795">
        <v>1.9393047034422253E-2</v>
      </c>
      <c r="F795">
        <v>792</v>
      </c>
      <c r="G795">
        <f t="shared" ca="1" si="31"/>
        <v>2.1176441632633942E-2</v>
      </c>
    </row>
    <row r="796" spans="2:7">
      <c r="B796" s="58">
        <v>39759</v>
      </c>
      <c r="C796" s="43">
        <v>191.25889599999999</v>
      </c>
      <c r="D796">
        <f t="shared" si="30"/>
        <v>-0.63104143525440082</v>
      </c>
      <c r="E796">
        <v>1.9391989875736333E-2</v>
      </c>
      <c r="F796">
        <v>793</v>
      </c>
      <c r="G796">
        <f t="shared" ca="1" si="31"/>
        <v>7.7229150662747638E-3</v>
      </c>
    </row>
    <row r="797" spans="2:7">
      <c r="B797" s="58">
        <v>41794</v>
      </c>
      <c r="C797" s="43">
        <v>518.375</v>
      </c>
      <c r="D797">
        <f t="shared" si="30"/>
        <v>2.0772856362083769</v>
      </c>
      <c r="E797">
        <v>1.9377954579861318E-2</v>
      </c>
      <c r="F797">
        <v>794</v>
      </c>
      <c r="G797">
        <f t="shared" ca="1" si="31"/>
        <v>-1.5067683126902086E-2</v>
      </c>
    </row>
    <row r="798" spans="2:7">
      <c r="B798" s="58">
        <v>39521</v>
      </c>
      <c r="C798" s="43">
        <v>168.45202599999999</v>
      </c>
      <c r="D798">
        <f t="shared" si="30"/>
        <v>-0.32593451353090863</v>
      </c>
      <c r="E798">
        <v>1.937394151967111E-2</v>
      </c>
      <c r="F798">
        <v>795</v>
      </c>
      <c r="G798">
        <f t="shared" ca="1" si="31"/>
        <v>-1.6413086100502093E-2</v>
      </c>
    </row>
    <row r="799" spans="2:7">
      <c r="B799" s="58">
        <v>40695</v>
      </c>
      <c r="C799" s="43">
        <v>249.90454099999999</v>
      </c>
      <c r="D799">
        <f t="shared" si="30"/>
        <v>-0.88093158699016183</v>
      </c>
      <c r="E799">
        <v>1.9372930451023243E-2</v>
      </c>
      <c r="F799">
        <v>796</v>
      </c>
      <c r="G799">
        <f t="shared" ca="1" si="31"/>
        <v>-1.6097555986986014E-3</v>
      </c>
    </row>
    <row r="800" spans="2:7">
      <c r="B800" s="58">
        <v>43895</v>
      </c>
      <c r="C800" s="43">
        <v>2098.8315429999998</v>
      </c>
      <c r="D800">
        <f t="shared" si="30"/>
        <v>25.20168320189244</v>
      </c>
      <c r="E800">
        <v>1.9371803402453727E-2</v>
      </c>
      <c r="F800">
        <v>797</v>
      </c>
      <c r="G800">
        <f t="shared" ca="1" si="31"/>
        <v>-8.7527687930426985E-3</v>
      </c>
    </row>
    <row r="801" spans="2:7">
      <c r="B801" s="58">
        <v>35669</v>
      </c>
      <c r="C801" s="43">
        <v>80.102928000000006</v>
      </c>
      <c r="D801">
        <f t="shared" si="30"/>
        <v>-0.11174292477814318</v>
      </c>
      <c r="E801">
        <v>1.9367620425196738E-2</v>
      </c>
      <c r="F801">
        <v>798</v>
      </c>
      <c r="G801">
        <f t="shared" ca="1" si="31"/>
        <v>-1.7144245657642734E-2</v>
      </c>
    </row>
    <row r="802" spans="2:7">
      <c r="B802" s="58">
        <v>38127</v>
      </c>
      <c r="C802" s="43">
        <v>90.179893000000007</v>
      </c>
      <c r="D802">
        <f t="shared" si="30"/>
        <v>-9.1862917944581346E-2</v>
      </c>
      <c r="E802">
        <v>1.9367093459603905E-2</v>
      </c>
      <c r="F802">
        <v>799</v>
      </c>
      <c r="G802">
        <f t="shared" ca="1" si="31"/>
        <v>9.2505027913643983E-3</v>
      </c>
    </row>
    <row r="803" spans="2:7">
      <c r="B803" s="58">
        <v>37700</v>
      </c>
      <c r="C803" s="43">
        <v>99.302070999999998</v>
      </c>
      <c r="D803">
        <f t="shared" si="30"/>
        <v>-0.75917124555523186</v>
      </c>
      <c r="E803">
        <v>1.9365141954054876E-2</v>
      </c>
      <c r="F803">
        <v>800</v>
      </c>
      <c r="G803">
        <f t="shared" ca="1" si="31"/>
        <v>-3.8029182774863314E-3</v>
      </c>
    </row>
    <row r="804" spans="2:7">
      <c r="B804" s="58">
        <v>41131</v>
      </c>
      <c r="C804" s="43">
        <v>412.33477800000003</v>
      </c>
      <c r="D804">
        <f t="shared" si="30"/>
        <v>-0.83707657030898563</v>
      </c>
      <c r="E804">
        <v>1.9354893256549852E-2</v>
      </c>
      <c r="F804">
        <v>801</v>
      </c>
      <c r="G804">
        <f t="shared" ca="1" si="31"/>
        <v>2.9147629871745535E-3</v>
      </c>
    </row>
    <row r="805" spans="2:7">
      <c r="B805" s="58">
        <v>45014</v>
      </c>
      <c r="C805" s="43">
        <v>2530.8500979999999</v>
      </c>
      <c r="D805">
        <f t="shared" si="30"/>
        <v>9.9375884850269127</v>
      </c>
      <c r="E805">
        <v>1.9353169023559959E-2</v>
      </c>
      <c r="F805">
        <v>802</v>
      </c>
      <c r="G805">
        <f t="shared" ca="1" si="31"/>
        <v>4.7357041075024734E-3</v>
      </c>
    </row>
    <row r="806" spans="2:7">
      <c r="B806" s="58">
        <v>40603</v>
      </c>
      <c r="C806" s="43">
        <v>231.39013700000001</v>
      </c>
      <c r="D806">
        <f t="shared" si="30"/>
        <v>0.23975132014497461</v>
      </c>
      <c r="E806">
        <v>1.9326586269618654E-2</v>
      </c>
      <c r="F806">
        <v>803</v>
      </c>
      <c r="G806">
        <f t="shared" ca="1" si="31"/>
        <v>-1.4246153189775797E-2</v>
      </c>
    </row>
    <row r="807" spans="2:7">
      <c r="B807" s="58">
        <v>40290</v>
      </c>
      <c r="C807" s="43">
        <v>186.64238</v>
      </c>
      <c r="D807">
        <f t="shared" si="30"/>
        <v>-0.14314082070113787</v>
      </c>
      <c r="E807">
        <v>1.932576370905769E-2</v>
      </c>
      <c r="F807">
        <v>804</v>
      </c>
      <c r="G807">
        <f t="shared" ca="1" si="31"/>
        <v>5.3838289212332531E-3</v>
      </c>
    </row>
    <row r="808" spans="2:7">
      <c r="B808" s="58">
        <v>40155</v>
      </c>
      <c r="C808" s="43">
        <v>217.82153299999999</v>
      </c>
      <c r="D808">
        <f t="shared" si="30"/>
        <v>-0.44232315580340886</v>
      </c>
      <c r="E808">
        <v>1.9319010406283685E-2</v>
      </c>
      <c r="F808">
        <v>805</v>
      </c>
      <c r="G808">
        <f t="shared" ca="1" si="31"/>
        <v>9.3327141056172395E-3</v>
      </c>
    </row>
    <row r="809" spans="2:7">
      <c r="B809" s="58">
        <v>41319</v>
      </c>
      <c r="C809" s="43">
        <v>390.58737200000002</v>
      </c>
      <c r="D809">
        <f t="shared" si="30"/>
        <v>3.8174493607848352</v>
      </c>
      <c r="E809">
        <v>1.9309168720913306E-2</v>
      </c>
      <c r="F809">
        <v>806</v>
      </c>
      <c r="G809">
        <f t="shared" ca="1" si="31"/>
        <v>2.4187878841310694E-2</v>
      </c>
    </row>
    <row r="810" spans="2:7">
      <c r="B810" s="58">
        <v>35831</v>
      </c>
      <c r="C810" s="43">
        <v>81.077629000000002</v>
      </c>
      <c r="D810">
        <f t="shared" si="30"/>
        <v>-0.50467891123823561</v>
      </c>
      <c r="E810">
        <v>1.9276364527622304E-2</v>
      </c>
      <c r="F810">
        <v>807</v>
      </c>
      <c r="G810">
        <f t="shared" ca="1" si="31"/>
        <v>-2.5960301611984645E-2</v>
      </c>
    </row>
    <row r="811" spans="2:7">
      <c r="B811" s="58">
        <v>39504</v>
      </c>
      <c r="C811" s="43">
        <v>163.68701200000001</v>
      </c>
      <c r="D811">
        <f t="shared" si="30"/>
        <v>0.83206673603703007</v>
      </c>
      <c r="E811">
        <v>1.9239811804135896E-2</v>
      </c>
      <c r="F811">
        <v>808</v>
      </c>
      <c r="G811">
        <f t="shared" ca="1" si="31"/>
        <v>3.2206245759689743E-2</v>
      </c>
    </row>
    <row r="812" spans="2:7">
      <c r="B812" s="58">
        <v>35648</v>
      </c>
      <c r="C812" s="43">
        <v>89.345551</v>
      </c>
      <c r="D812">
        <f t="shared" si="30"/>
        <v>-0.39697926575144465</v>
      </c>
      <c r="E812">
        <v>1.9214222792660787E-2</v>
      </c>
      <c r="F812">
        <v>809</v>
      </c>
      <c r="G812">
        <f t="shared" ca="1" si="31"/>
        <v>1.9460524915672933E-2</v>
      </c>
    </row>
    <row r="813" spans="2:7">
      <c r="B813" s="58">
        <v>39398</v>
      </c>
      <c r="C813" s="43">
        <v>148.16331500000001</v>
      </c>
      <c r="D813">
        <f t="shared" si="30"/>
        <v>-0.81203084310998896</v>
      </c>
      <c r="E813">
        <v>1.9206256267529517E-2</v>
      </c>
      <c r="F813">
        <v>810</v>
      </c>
      <c r="G813">
        <f t="shared" ca="1" si="31"/>
        <v>-2.8156802573782589E-2</v>
      </c>
    </row>
    <row r="814" spans="2:7">
      <c r="B814" s="58">
        <v>42524</v>
      </c>
      <c r="C814" s="43">
        <v>788.23205600000006</v>
      </c>
      <c r="D814">
        <f t="shared" si="30"/>
        <v>2.0625566367324875</v>
      </c>
      <c r="E814">
        <v>1.9177537108972964E-2</v>
      </c>
      <c r="F814">
        <v>811</v>
      </c>
      <c r="G814">
        <f t="shared" ca="1" si="31"/>
        <v>-4.4295642595831193E-3</v>
      </c>
    </row>
    <row r="815" spans="2:7">
      <c r="B815" s="58">
        <v>40772</v>
      </c>
      <c r="C815" s="43">
        <v>257.37713600000001</v>
      </c>
      <c r="D815">
        <f t="shared" si="30"/>
        <v>3.2878704112441346</v>
      </c>
      <c r="E815">
        <v>1.9165421420859811E-2</v>
      </c>
      <c r="F815">
        <v>812</v>
      </c>
      <c r="G815">
        <f t="shared" ca="1" si="31"/>
        <v>-1.6224785145727252E-2</v>
      </c>
    </row>
    <row r="816" spans="2:7">
      <c r="B816" s="58">
        <v>35578</v>
      </c>
      <c r="C816" s="43">
        <v>60.024467000000001</v>
      </c>
      <c r="D816">
        <f t="shared" si="30"/>
        <v>-0.96080251982042186</v>
      </c>
      <c r="E816">
        <v>1.916265226493152E-2</v>
      </c>
      <c r="F816">
        <v>813</v>
      </c>
      <c r="G816">
        <f t="shared" ca="1" si="31"/>
        <v>2.1371245736675815E-2</v>
      </c>
    </row>
    <row r="817" spans="2:7">
      <c r="B817" s="58">
        <v>43406</v>
      </c>
      <c r="C817" s="43">
        <v>1531.3348390000001</v>
      </c>
      <c r="D817">
        <f t="shared" si="30"/>
        <v>7.8710563908690974</v>
      </c>
      <c r="E817">
        <v>1.9158368417404249E-2</v>
      </c>
      <c r="F817">
        <v>814</v>
      </c>
      <c r="G817">
        <f t="shared" ca="1" si="31"/>
        <v>1.4436247424297008E-2</v>
      </c>
    </row>
    <row r="818" spans="2:7">
      <c r="B818" s="58">
        <v>39510</v>
      </c>
      <c r="C818" s="43">
        <v>172.621475</v>
      </c>
      <c r="D818">
        <f t="shared" si="30"/>
        <v>-0.93428637639781109</v>
      </c>
      <c r="E818">
        <v>1.9120923202077974E-2</v>
      </c>
      <c r="F818">
        <v>815</v>
      </c>
      <c r="G818">
        <f t="shared" ca="1" si="31"/>
        <v>1.7112689615583831E-2</v>
      </c>
    </row>
    <row r="819" spans="2:7">
      <c r="B819" s="58">
        <v>44789</v>
      </c>
      <c r="C819" s="43">
        <v>2626.875</v>
      </c>
      <c r="D819">
        <f t="shared" si="30"/>
        <v>14.713582282457205</v>
      </c>
      <c r="E819">
        <v>1.9094863527605109E-2</v>
      </c>
      <c r="F819">
        <v>816</v>
      </c>
      <c r="G819">
        <f t="shared" ca="1" si="31"/>
        <v>1.6839238986507998E-3</v>
      </c>
    </row>
    <row r="820" spans="2:7">
      <c r="B820" s="58">
        <v>38946</v>
      </c>
      <c r="C820" s="43">
        <v>167.172256</v>
      </c>
      <c r="D820">
        <f t="shared" si="30"/>
        <v>0.35408610562461323</v>
      </c>
      <c r="E820">
        <v>1.9089103426626102E-2</v>
      </c>
      <c r="F820">
        <v>817</v>
      </c>
      <c r="G820">
        <f t="shared" ca="1" si="31"/>
        <v>-1.60923185476105E-2</v>
      </c>
    </row>
    <row r="821" spans="2:7">
      <c r="B821" s="58">
        <v>36228</v>
      </c>
      <c r="C821" s="43">
        <v>123.457626</v>
      </c>
      <c r="D821">
        <f t="shared" si="30"/>
        <v>0.18297879443384849</v>
      </c>
      <c r="E821">
        <v>1.9047794194544988E-2</v>
      </c>
      <c r="F821">
        <v>818</v>
      </c>
      <c r="G821">
        <f t="shared" ca="1" si="31"/>
        <v>2.5968614377032601E-2</v>
      </c>
    </row>
    <row r="822" spans="2:7">
      <c r="B822" s="58">
        <v>37470</v>
      </c>
      <c r="C822" s="43">
        <v>104.361656</v>
      </c>
      <c r="D822">
        <f t="shared" si="30"/>
        <v>1.2360619605594152</v>
      </c>
      <c r="E822">
        <v>1.9047149790074325E-2</v>
      </c>
      <c r="F822">
        <v>819</v>
      </c>
      <c r="G822">
        <f t="shared" ca="1" si="31"/>
        <v>2.1554667702007362E-2</v>
      </c>
    </row>
    <row r="823" spans="2:7">
      <c r="B823" s="58">
        <v>35221</v>
      </c>
      <c r="C823" s="43">
        <v>46.672077000000002</v>
      </c>
      <c r="D823">
        <f t="shared" si="30"/>
        <v>-0.98261326753362999</v>
      </c>
      <c r="E823">
        <v>1.9041850275811331E-2</v>
      </c>
      <c r="F823">
        <v>820</v>
      </c>
      <c r="G823">
        <f t="shared" ca="1" si="31"/>
        <v>5.3758970150732043E-4</v>
      </c>
    </row>
    <row r="824" spans="2:7">
      <c r="B824" s="58">
        <v>44895</v>
      </c>
      <c r="C824" s="43">
        <v>2684.3500979999999</v>
      </c>
      <c r="D824">
        <f t="shared" si="30"/>
        <v>5.81029563526904</v>
      </c>
      <c r="E824">
        <v>1.9038094272593748E-2</v>
      </c>
      <c r="F824">
        <v>821</v>
      </c>
      <c r="G824">
        <f t="shared" ca="1" si="31"/>
        <v>-7.8818170334456344E-3</v>
      </c>
    </row>
    <row r="825" spans="2:7">
      <c r="B825" s="58">
        <v>41298</v>
      </c>
      <c r="C825" s="43">
        <v>394.16058299999997</v>
      </c>
      <c r="D825">
        <f t="shared" si="30"/>
        <v>-0.76440819964022499</v>
      </c>
      <c r="E825">
        <v>1.9019573029413827E-2</v>
      </c>
      <c r="F825">
        <v>822</v>
      </c>
      <c r="G825">
        <f t="shared" ca="1" si="31"/>
        <v>3.0128222283890942E-2</v>
      </c>
    </row>
    <row r="826" spans="2:7">
      <c r="B826" s="58">
        <v>43684</v>
      </c>
      <c r="C826" s="43">
        <v>1673.0657960000001</v>
      </c>
      <c r="D826">
        <f t="shared" si="30"/>
        <v>3.1677293173786181</v>
      </c>
      <c r="E826">
        <v>1.9006983443119796E-2</v>
      </c>
      <c r="F826">
        <v>823</v>
      </c>
      <c r="G826">
        <f t="shared" ca="1" si="31"/>
        <v>1.7895108810810464E-2</v>
      </c>
    </row>
    <row r="827" spans="2:7">
      <c r="B827" s="58">
        <v>41304</v>
      </c>
      <c r="C827" s="43">
        <v>401.43341099999998</v>
      </c>
      <c r="D827">
        <f t="shared" si="30"/>
        <v>1.3887835808373874</v>
      </c>
      <c r="E827">
        <v>1.8994861835111572E-2</v>
      </c>
      <c r="F827">
        <v>824</v>
      </c>
      <c r="G827">
        <f t="shared" ca="1" si="31"/>
        <v>7.3478850097289019E-3</v>
      </c>
    </row>
    <row r="828" spans="2:7">
      <c r="B828" s="58">
        <v>38770</v>
      </c>
      <c r="C828" s="43">
        <v>168.04930100000001</v>
      </c>
      <c r="D828">
        <f t="shared" si="30"/>
        <v>-0.84617039791186754</v>
      </c>
      <c r="E828">
        <v>1.8987400873275665E-2</v>
      </c>
      <c r="F828">
        <v>825</v>
      </c>
      <c r="G828">
        <f t="shared" ca="1" si="31"/>
        <v>-2.2524634507226991E-2</v>
      </c>
    </row>
    <row r="829" spans="2:7">
      <c r="B829" s="58">
        <v>42951</v>
      </c>
      <c r="C829" s="43">
        <v>1092.4379879999999</v>
      </c>
      <c r="D829">
        <f t="shared" si="30"/>
        <v>8.2662299978980354</v>
      </c>
      <c r="E829">
        <v>1.8975826558868942E-2</v>
      </c>
      <c r="F829">
        <v>826</v>
      </c>
      <c r="G829">
        <f t="shared" ca="1" si="31"/>
        <v>-1.0524794730933542E-2</v>
      </c>
    </row>
    <row r="830" spans="2:7">
      <c r="B830" s="58">
        <v>37427</v>
      </c>
      <c r="C830" s="43">
        <v>117.894547</v>
      </c>
      <c r="D830">
        <f t="shared" si="30"/>
        <v>-0.20930419709209008</v>
      </c>
      <c r="E830">
        <v>1.8967324873657956E-2</v>
      </c>
      <c r="F830">
        <v>827</v>
      </c>
      <c r="G830">
        <f t="shared" ca="1" si="31"/>
        <v>3.3719135862857443E-2</v>
      </c>
    </row>
    <row r="831" spans="2:7">
      <c r="B831" s="58">
        <v>36418</v>
      </c>
      <c r="C831" s="43">
        <v>149.10228000000001</v>
      </c>
      <c r="D831">
        <f t="shared" si="30"/>
        <v>-0.2946022326363707</v>
      </c>
      <c r="E831">
        <v>1.8957813174201477E-2</v>
      </c>
      <c r="F831">
        <v>828</v>
      </c>
      <c r="G831">
        <f t="shared" ca="1" si="31"/>
        <v>-7.1174120659968096E-3</v>
      </c>
    </row>
    <row r="832" spans="2:7">
      <c r="B832" s="58">
        <v>40164</v>
      </c>
      <c r="C832" s="43">
        <v>211.37333699999999</v>
      </c>
      <c r="D832">
        <f t="shared" si="30"/>
        <v>3.3636926723945186</v>
      </c>
      <c r="E832">
        <v>1.8953518525159384E-2</v>
      </c>
      <c r="F832">
        <v>829</v>
      </c>
      <c r="G832">
        <f t="shared" ca="1" si="31"/>
        <v>-6.4689474766059674E-3</v>
      </c>
    </row>
    <row r="833" spans="2:7">
      <c r="B833" s="58">
        <v>35226</v>
      </c>
      <c r="C833" s="43">
        <v>48.439098000000001</v>
      </c>
      <c r="D833">
        <f t="shared" si="30"/>
        <v>-0.92847726752464999</v>
      </c>
      <c r="E833">
        <v>1.8945052911768567E-2</v>
      </c>
      <c r="F833">
        <v>830</v>
      </c>
      <c r="G833">
        <f t="shared" ca="1" si="31"/>
        <v>2.1117612290196187E-2</v>
      </c>
    </row>
    <row r="834" spans="2:7">
      <c r="B834" s="58">
        <v>42010</v>
      </c>
      <c r="C834" s="43">
        <v>677.25457800000004</v>
      </c>
      <c r="D834">
        <f t="shared" si="30"/>
        <v>5.8254614668595073</v>
      </c>
      <c r="E834">
        <v>1.8939961067624213E-2</v>
      </c>
      <c r="F834">
        <v>831</v>
      </c>
      <c r="G834">
        <f t="shared" ca="1" si="31"/>
        <v>-1.9752597800810094E-3</v>
      </c>
    </row>
    <row r="835" spans="2:7">
      <c r="B835" s="58">
        <v>36178</v>
      </c>
      <c r="C835" s="43">
        <v>99.224731000000006</v>
      </c>
      <c r="D835">
        <f t="shared" si="30"/>
        <v>-0.86108378431455257</v>
      </c>
      <c r="E835">
        <v>1.8927770645920123E-2</v>
      </c>
      <c r="F835">
        <v>832</v>
      </c>
      <c r="G835">
        <f t="shared" ca="1" si="31"/>
        <v>-5.9089147367177271E-3</v>
      </c>
    </row>
    <row r="836" spans="2:7">
      <c r="B836" s="58">
        <v>42012</v>
      </c>
      <c r="C836" s="43">
        <v>714.27752699999996</v>
      </c>
      <c r="D836">
        <f t="shared" ref="D836:D899" si="32">(C836-C837)/C837</f>
        <v>6.6001028722195665</v>
      </c>
      <c r="E836">
        <v>1.8892488673690002E-2</v>
      </c>
      <c r="F836">
        <v>833</v>
      </c>
      <c r="G836">
        <f t="shared" ca="1" si="31"/>
        <v>-2.8147401501702959E-3</v>
      </c>
    </row>
    <row r="837" spans="2:7">
      <c r="B837" s="58">
        <v>38113</v>
      </c>
      <c r="C837" s="43">
        <v>93.982613000000001</v>
      </c>
      <c r="D837">
        <f t="shared" si="32"/>
        <v>3.3695308377944558E-2</v>
      </c>
      <c r="E837">
        <v>1.8881314598320278E-2</v>
      </c>
      <c r="F837">
        <v>834</v>
      </c>
      <c r="G837">
        <f t="shared" ref="G837:G900" ca="1" si="33">_xlfn.NORM.INV(RAND(),$N$5,$N$6)</f>
        <v>2.5115726739132687E-2</v>
      </c>
    </row>
    <row r="838" spans="2:7">
      <c r="B838" s="58">
        <v>38455</v>
      </c>
      <c r="C838" s="43">
        <v>90.919066999999998</v>
      </c>
      <c r="D838">
        <f t="shared" si="32"/>
        <v>-0.37825792991014406</v>
      </c>
      <c r="E838">
        <v>1.8875135738881325E-2</v>
      </c>
      <c r="F838">
        <v>835</v>
      </c>
      <c r="G838">
        <f t="shared" ca="1" si="33"/>
        <v>1.6425124040962722E-2</v>
      </c>
    </row>
    <row r="839" spans="2:7">
      <c r="B839" s="58">
        <v>39274</v>
      </c>
      <c r="C839" s="43">
        <v>146.23277300000001</v>
      </c>
      <c r="D839">
        <f t="shared" si="32"/>
        <v>-1.4119060216213689E-2</v>
      </c>
      <c r="E839">
        <v>1.8867553150792925E-2</v>
      </c>
      <c r="F839">
        <v>836</v>
      </c>
      <c r="G839">
        <f t="shared" ca="1" si="33"/>
        <v>-5.2952804288505951E-3</v>
      </c>
    </row>
    <row r="840" spans="2:7">
      <c r="B840" s="58">
        <v>39297</v>
      </c>
      <c r="C840" s="43">
        <v>148.327011</v>
      </c>
      <c r="D840">
        <f t="shared" si="32"/>
        <v>0.66221133204509841</v>
      </c>
      <c r="E840">
        <v>1.8848905996755164E-2</v>
      </c>
      <c r="F840">
        <v>837</v>
      </c>
      <c r="G840">
        <f t="shared" ca="1" si="33"/>
        <v>1.6145751534358391E-2</v>
      </c>
    </row>
    <row r="841" spans="2:7">
      <c r="B841" s="58">
        <v>38454</v>
      </c>
      <c r="C841" s="43">
        <v>89.234748999999994</v>
      </c>
      <c r="D841">
        <f t="shared" si="32"/>
        <v>-0.92153459862093923</v>
      </c>
      <c r="E841">
        <v>1.8845922398397413E-2</v>
      </c>
      <c r="F841">
        <v>838</v>
      </c>
      <c r="G841">
        <f t="shared" ca="1" si="33"/>
        <v>5.9235108370108624E-3</v>
      </c>
    </row>
    <row r="842" spans="2:7">
      <c r="B842" s="58">
        <v>43020</v>
      </c>
      <c r="C842" s="43">
        <v>1137.249634</v>
      </c>
      <c r="D842">
        <f t="shared" si="32"/>
        <v>6.1699928267264328</v>
      </c>
      <c r="E842">
        <v>1.8841519098291432E-2</v>
      </c>
      <c r="F842">
        <v>839</v>
      </c>
      <c r="G842">
        <f t="shared" ca="1" si="33"/>
        <v>-2.1252801073653335E-2</v>
      </c>
    </row>
    <row r="843" spans="2:7">
      <c r="B843" s="58">
        <v>39331</v>
      </c>
      <c r="C843" s="43">
        <v>158.612381</v>
      </c>
      <c r="D843">
        <f t="shared" si="32"/>
        <v>1.0983671744257109</v>
      </c>
      <c r="E843">
        <v>1.8836599851126564E-2</v>
      </c>
      <c r="F843">
        <v>840</v>
      </c>
      <c r="G843">
        <f t="shared" ca="1" si="33"/>
        <v>1.0072699965902864E-2</v>
      </c>
    </row>
    <row r="844" spans="2:7">
      <c r="B844" s="58">
        <v>35738</v>
      </c>
      <c r="C844" s="43">
        <v>75.588477999999995</v>
      </c>
      <c r="D844">
        <f t="shared" si="32"/>
        <v>-0.61809853489614197</v>
      </c>
      <c r="E844">
        <v>1.8822885834910624E-2</v>
      </c>
      <c r="F844">
        <v>841</v>
      </c>
      <c r="G844">
        <f t="shared" ca="1" si="33"/>
        <v>-1.7472731584190288E-2</v>
      </c>
    </row>
    <row r="845" spans="2:7">
      <c r="B845" s="58">
        <v>40333</v>
      </c>
      <c r="C845" s="43">
        <v>197.92665099999999</v>
      </c>
      <c r="D845">
        <f t="shared" si="32"/>
        <v>3.3589778425925387</v>
      </c>
      <c r="E845">
        <v>1.882217932031888E-2</v>
      </c>
      <c r="F845">
        <v>842</v>
      </c>
      <c r="G845">
        <f t="shared" ca="1" si="33"/>
        <v>5.279193750750634E-2</v>
      </c>
    </row>
    <row r="846" spans="2:7">
      <c r="B846" s="58">
        <v>35398</v>
      </c>
      <c r="C846" s="43">
        <v>45.406666000000001</v>
      </c>
      <c r="D846">
        <f t="shared" si="32"/>
        <v>-0.90089006427754525</v>
      </c>
      <c r="E846">
        <v>1.8800298684549535E-2</v>
      </c>
      <c r="F846">
        <v>843</v>
      </c>
      <c r="G846">
        <f t="shared" ca="1" si="33"/>
        <v>-2.3882494711136074E-2</v>
      </c>
    </row>
    <row r="847" spans="2:7">
      <c r="B847" s="58">
        <v>41254</v>
      </c>
      <c r="C847" s="43">
        <v>458.14443999999997</v>
      </c>
      <c r="D847">
        <f t="shared" si="32"/>
        <v>-0.46414125933223682</v>
      </c>
      <c r="E847">
        <v>1.8790425959611879E-2</v>
      </c>
      <c r="F847">
        <v>844</v>
      </c>
      <c r="G847">
        <f t="shared" ca="1" si="33"/>
        <v>3.3547021414861489E-2</v>
      </c>
    </row>
    <row r="848" spans="2:7">
      <c r="B848" s="58">
        <v>42851</v>
      </c>
      <c r="C848" s="43">
        <v>854.97241199999996</v>
      </c>
      <c r="D848">
        <f t="shared" si="32"/>
        <v>3.2182507516018286</v>
      </c>
      <c r="E848">
        <v>1.8776782308859097E-2</v>
      </c>
      <c r="F848">
        <v>845</v>
      </c>
      <c r="G848">
        <f t="shared" ca="1" si="33"/>
        <v>4.3930467234364837E-3</v>
      </c>
    </row>
    <row r="849" spans="2:7">
      <c r="B849" s="58">
        <v>40347</v>
      </c>
      <c r="C849" s="43">
        <v>202.684113</v>
      </c>
      <c r="D849">
        <f t="shared" si="32"/>
        <v>-0.92155276663547847</v>
      </c>
      <c r="E849">
        <v>1.8774587120295602E-2</v>
      </c>
      <c r="F849">
        <v>846</v>
      </c>
      <c r="G849">
        <f t="shared" ca="1" si="33"/>
        <v>-4.1513341301166939E-3</v>
      </c>
    </row>
    <row r="850" spans="2:7">
      <c r="B850" s="58">
        <v>44931</v>
      </c>
      <c r="C850" s="43">
        <v>2583.6999510000001</v>
      </c>
      <c r="D850">
        <f t="shared" si="32"/>
        <v>14.199723416445375</v>
      </c>
      <c r="E850">
        <v>1.8768917298468621E-2</v>
      </c>
      <c r="F850">
        <v>847</v>
      </c>
      <c r="G850">
        <f t="shared" ca="1" si="33"/>
        <v>1.2041856444698976E-3</v>
      </c>
    </row>
    <row r="851" spans="2:7">
      <c r="B851" s="58">
        <v>38961</v>
      </c>
      <c r="C851" s="43">
        <v>169.98335299999999</v>
      </c>
      <c r="D851">
        <f t="shared" si="32"/>
        <v>0.26110856482370032</v>
      </c>
      <c r="E851">
        <v>1.8767499157741386E-2</v>
      </c>
      <c r="F851">
        <v>848</v>
      </c>
      <c r="G851">
        <f t="shared" ca="1" si="33"/>
        <v>4.0950428146111974E-2</v>
      </c>
    </row>
    <row r="852" spans="2:7">
      <c r="B852" s="58">
        <v>36516</v>
      </c>
      <c r="C852" s="43">
        <v>134.78883400000001</v>
      </c>
      <c r="D852">
        <f t="shared" si="32"/>
        <v>-0.91149336301971029</v>
      </c>
      <c r="E852">
        <v>1.8764906434186174E-2</v>
      </c>
      <c r="F852">
        <v>849</v>
      </c>
      <c r="G852">
        <f t="shared" ca="1" si="33"/>
        <v>1.8800512026033483E-2</v>
      </c>
    </row>
    <row r="853" spans="2:7">
      <c r="B853" s="58">
        <v>43350</v>
      </c>
      <c r="C853" s="43">
        <v>1522.923462</v>
      </c>
      <c r="D853">
        <f t="shared" si="32"/>
        <v>7.4070563998140777</v>
      </c>
      <c r="E853">
        <v>1.8742866815179601E-2</v>
      </c>
      <c r="F853">
        <v>850</v>
      </c>
      <c r="G853">
        <f t="shared" ca="1" si="33"/>
        <v>3.8457073084322516E-2</v>
      </c>
    </row>
    <row r="854" spans="2:7">
      <c r="B854" s="58">
        <v>39786</v>
      </c>
      <c r="C854" s="43">
        <v>181.14823899999999</v>
      </c>
      <c r="D854">
        <f t="shared" si="32"/>
        <v>0.94204534086893543</v>
      </c>
      <c r="E854">
        <v>1.8737838751549957E-2</v>
      </c>
      <c r="F854">
        <v>851</v>
      </c>
      <c r="G854">
        <f t="shared" ca="1" si="33"/>
        <v>-3.8363781312402895E-2</v>
      </c>
    </row>
    <row r="855" spans="2:7">
      <c r="B855" s="58">
        <v>38121</v>
      </c>
      <c r="C855" s="43">
        <v>93.277039000000002</v>
      </c>
      <c r="D855">
        <f t="shared" si="32"/>
        <v>-0.5033491188277508</v>
      </c>
      <c r="E855">
        <v>1.8711755936611629E-2</v>
      </c>
      <c r="F855">
        <v>852</v>
      </c>
      <c r="G855">
        <f t="shared" ca="1" si="33"/>
        <v>5.0217380204684641E-3</v>
      </c>
    </row>
    <row r="856" spans="2:7">
      <c r="B856" s="58">
        <v>39710</v>
      </c>
      <c r="C856" s="43">
        <v>187.81208799999999</v>
      </c>
      <c r="D856">
        <f t="shared" si="32"/>
        <v>-0.92766442185761566</v>
      </c>
      <c r="E856">
        <v>1.8695537467792067E-2</v>
      </c>
      <c r="F856">
        <v>853</v>
      </c>
      <c r="G856">
        <f t="shared" ca="1" si="33"/>
        <v>-2.8372172615502133E-2</v>
      </c>
    </row>
    <row r="857" spans="2:7">
      <c r="B857" s="58">
        <v>44949</v>
      </c>
      <c r="C857" s="43">
        <v>2596.3999020000001</v>
      </c>
      <c r="D857">
        <f t="shared" si="32"/>
        <v>14.845786377052749</v>
      </c>
      <c r="E857">
        <v>1.8695400490436533E-2</v>
      </c>
      <c r="F857">
        <v>854</v>
      </c>
      <c r="G857">
        <f t="shared" ca="1" si="33"/>
        <v>-3.4185822002150257E-2</v>
      </c>
    </row>
    <row r="858" spans="2:7">
      <c r="B858" s="58">
        <v>39349</v>
      </c>
      <c r="C858" s="43">
        <v>163.85427899999999</v>
      </c>
      <c r="D858">
        <f t="shared" si="32"/>
        <v>-0.92785641792066365</v>
      </c>
      <c r="E858">
        <v>1.8687532141674231E-2</v>
      </c>
      <c r="F858">
        <v>855</v>
      </c>
      <c r="G858">
        <f t="shared" ca="1" si="33"/>
        <v>6.4788135520000966E-3</v>
      </c>
    </row>
    <row r="859" spans="2:7">
      <c r="B859" s="58">
        <v>44586</v>
      </c>
      <c r="C859" s="43">
        <v>2271.2246089999999</v>
      </c>
      <c r="D859">
        <f t="shared" si="32"/>
        <v>9.7952865348473424</v>
      </c>
      <c r="E859">
        <v>1.8668490489293782E-2</v>
      </c>
      <c r="F859">
        <v>856</v>
      </c>
      <c r="G859">
        <f t="shared" ca="1" si="33"/>
        <v>-1.269799008808121E-3</v>
      </c>
    </row>
    <row r="860" spans="2:7">
      <c r="B860" s="58">
        <v>40359</v>
      </c>
      <c r="C860" s="43">
        <v>210.39039600000001</v>
      </c>
      <c r="D860">
        <f t="shared" si="32"/>
        <v>-0.60549568989804714</v>
      </c>
      <c r="E860">
        <v>1.8655503345356393E-2</v>
      </c>
      <c r="F860">
        <v>857</v>
      </c>
      <c r="G860">
        <f t="shared" ca="1" si="33"/>
        <v>9.4323803923199289E-3</v>
      </c>
    </row>
    <row r="861" spans="2:7">
      <c r="B861" s="58">
        <v>41522</v>
      </c>
      <c r="C861" s="43">
        <v>533.30316200000004</v>
      </c>
      <c r="D861">
        <f t="shared" si="32"/>
        <v>0.19070952182476467</v>
      </c>
      <c r="E861">
        <v>1.8653270200661001E-2</v>
      </c>
      <c r="F861">
        <v>858</v>
      </c>
      <c r="G861">
        <f t="shared" ca="1" si="33"/>
        <v>-2.3165121830083044E-2</v>
      </c>
    </row>
    <row r="862" spans="2:7">
      <c r="B862" s="58">
        <v>41263</v>
      </c>
      <c r="C862" s="43">
        <v>447.88687099999999</v>
      </c>
      <c r="D862">
        <f t="shared" si="32"/>
        <v>-0.79246936960243153</v>
      </c>
      <c r="E862">
        <v>1.8644360538095421E-2</v>
      </c>
      <c r="F862">
        <v>859</v>
      </c>
      <c r="G862">
        <f t="shared" ca="1" si="33"/>
        <v>-6.1074654201554238E-4</v>
      </c>
    </row>
    <row r="863" spans="2:7">
      <c r="B863" s="58">
        <v>44025</v>
      </c>
      <c r="C863" s="43">
        <v>2158.1723630000001</v>
      </c>
      <c r="D863">
        <f t="shared" si="32"/>
        <v>3.3249153675346901</v>
      </c>
      <c r="E863">
        <v>1.8639172911982568E-2</v>
      </c>
      <c r="F863">
        <v>860</v>
      </c>
      <c r="G863">
        <f t="shared" ca="1" si="33"/>
        <v>-1.5238381109624355E-2</v>
      </c>
    </row>
    <row r="864" spans="2:7">
      <c r="B864" s="58">
        <v>41722</v>
      </c>
      <c r="C864" s="43">
        <v>499.00915500000002</v>
      </c>
      <c r="D864">
        <f t="shared" si="32"/>
        <v>-0.40922290428955616</v>
      </c>
      <c r="E864">
        <v>1.862837477560458E-2</v>
      </c>
      <c r="F864">
        <v>861</v>
      </c>
      <c r="G864">
        <f t="shared" ca="1" si="33"/>
        <v>2.1686299739248339E-2</v>
      </c>
    </row>
    <row r="865" spans="2:7">
      <c r="B865" s="58">
        <v>42619</v>
      </c>
      <c r="C865" s="43">
        <v>844.66570999999999</v>
      </c>
      <c r="D865">
        <f t="shared" si="32"/>
        <v>9.6355755368054705</v>
      </c>
      <c r="E865">
        <v>1.8571950507167919E-2</v>
      </c>
      <c r="F865">
        <v>862</v>
      </c>
      <c r="G865">
        <f t="shared" ca="1" si="33"/>
        <v>6.2247562907954282E-3</v>
      </c>
    </row>
    <row r="866" spans="2:7">
      <c r="B866" s="58">
        <v>35761</v>
      </c>
      <c r="C866" s="43">
        <v>79.418899999999994</v>
      </c>
      <c r="D866">
        <f t="shared" si="32"/>
        <v>-0.46534971137101538</v>
      </c>
      <c r="E866">
        <v>1.8569019215772028E-2</v>
      </c>
      <c r="F866">
        <v>863</v>
      </c>
      <c r="G866">
        <f t="shared" ca="1" si="33"/>
        <v>-4.9688517684410198E-3</v>
      </c>
    </row>
    <row r="867" spans="2:7">
      <c r="B867" s="58">
        <v>39289</v>
      </c>
      <c r="C867" s="43">
        <v>148.54364000000001</v>
      </c>
      <c r="D867">
        <f t="shared" si="32"/>
        <v>-0.30678738481397744</v>
      </c>
      <c r="E867">
        <v>1.8568905025899338E-2</v>
      </c>
      <c r="F867">
        <v>864</v>
      </c>
      <c r="G867">
        <f t="shared" ca="1" si="33"/>
        <v>9.0868044743357915E-3</v>
      </c>
    </row>
    <row r="868" spans="2:7">
      <c r="B868" s="58">
        <v>40360</v>
      </c>
      <c r="C868" s="43">
        <v>214.28294399999999</v>
      </c>
      <c r="D868">
        <f t="shared" si="32"/>
        <v>0.14140882547785083</v>
      </c>
      <c r="E868">
        <v>1.8501547950886391E-2</v>
      </c>
      <c r="F868">
        <v>865</v>
      </c>
      <c r="G868">
        <f t="shared" ca="1" si="33"/>
        <v>1.8165484624455296E-2</v>
      </c>
    </row>
    <row r="869" spans="2:7">
      <c r="B869" s="58">
        <v>39696</v>
      </c>
      <c r="C869" s="43">
        <v>187.735489</v>
      </c>
      <c r="D869">
        <f t="shared" si="32"/>
        <v>0.55347631445694545</v>
      </c>
      <c r="E869">
        <v>1.849155616901603E-2</v>
      </c>
      <c r="F869">
        <v>866</v>
      </c>
      <c r="G869">
        <f t="shared" ca="1" si="33"/>
        <v>1.7333745728609705E-2</v>
      </c>
    </row>
    <row r="870" spans="2:7">
      <c r="B870" s="58">
        <v>37880</v>
      </c>
      <c r="C870" s="43">
        <v>120.84863300000001</v>
      </c>
      <c r="D870">
        <f t="shared" si="32"/>
        <v>-9.0733478425370648E-2</v>
      </c>
      <c r="E870">
        <v>1.8483506162008789E-2</v>
      </c>
      <c r="F870">
        <v>867</v>
      </c>
      <c r="G870">
        <f t="shared" ca="1" si="33"/>
        <v>-4.2830363889602978E-2</v>
      </c>
    </row>
    <row r="871" spans="2:7">
      <c r="B871" s="58">
        <v>37214</v>
      </c>
      <c r="C871" s="43">
        <v>132.90782200000001</v>
      </c>
      <c r="D871">
        <f t="shared" si="32"/>
        <v>-0.94935011927434465</v>
      </c>
      <c r="E871">
        <v>1.847991630595525E-2</v>
      </c>
      <c r="F871">
        <v>868</v>
      </c>
      <c r="G871">
        <f t="shared" ca="1" si="33"/>
        <v>2.983273359510806E-2</v>
      </c>
    </row>
    <row r="872" spans="2:7">
      <c r="B872" s="58">
        <v>44935</v>
      </c>
      <c r="C872" s="43">
        <v>2624.0500489999999</v>
      </c>
      <c r="D872">
        <f t="shared" si="32"/>
        <v>20.077877424006061</v>
      </c>
      <c r="E872">
        <v>1.8475071864495103E-2</v>
      </c>
      <c r="F872">
        <v>869</v>
      </c>
      <c r="G872">
        <f t="shared" ca="1" si="33"/>
        <v>1.3609140921062473E-2</v>
      </c>
    </row>
    <row r="873" spans="2:7">
      <c r="B873" s="58">
        <v>38026</v>
      </c>
      <c r="C873" s="43">
        <v>124.493088</v>
      </c>
      <c r="D873">
        <f t="shared" si="32"/>
        <v>-0.92203158477081004</v>
      </c>
      <c r="E873">
        <v>1.8469576391549475E-2</v>
      </c>
      <c r="F873">
        <v>870</v>
      </c>
      <c r="G873">
        <f t="shared" ca="1" si="33"/>
        <v>-1.9362926117830328E-2</v>
      </c>
    </row>
    <row r="874" spans="2:7">
      <c r="B874" s="58">
        <v>43292</v>
      </c>
      <c r="C874" s="43">
        <v>1596.7117920000001</v>
      </c>
      <c r="D874">
        <f t="shared" si="32"/>
        <v>12.577601183058073</v>
      </c>
      <c r="E874">
        <v>1.8464673451554711E-2</v>
      </c>
      <c r="F874">
        <v>871</v>
      </c>
      <c r="G874">
        <f t="shared" ca="1" si="33"/>
        <v>-2.2331151228935364E-3</v>
      </c>
    </row>
    <row r="875" spans="2:7">
      <c r="B875" s="58">
        <v>36881</v>
      </c>
      <c r="C875" s="43">
        <v>117.598961</v>
      </c>
      <c r="D875">
        <f t="shared" si="32"/>
        <v>-0.3810395572482097</v>
      </c>
      <c r="E875">
        <v>1.8409613767772587E-2</v>
      </c>
      <c r="F875">
        <v>872</v>
      </c>
      <c r="G875">
        <f t="shared" ca="1" si="33"/>
        <v>-1.6966290873959334E-2</v>
      </c>
    </row>
    <row r="876" spans="2:7">
      <c r="B876" s="58">
        <v>39567</v>
      </c>
      <c r="C876" s="43">
        <v>189.99430799999999</v>
      </c>
      <c r="D876">
        <f t="shared" si="32"/>
        <v>0.34488715672930098</v>
      </c>
      <c r="E876">
        <v>1.840269675538591E-2</v>
      </c>
      <c r="F876">
        <v>873</v>
      </c>
      <c r="G876">
        <f t="shared" ca="1" si="33"/>
        <v>8.313799283751826E-3</v>
      </c>
    </row>
    <row r="877" spans="2:7">
      <c r="B877" s="58">
        <v>36738</v>
      </c>
      <c r="C877" s="43">
        <v>141.27156099999999</v>
      </c>
      <c r="D877">
        <f t="shared" si="32"/>
        <v>-0.30942651235670249</v>
      </c>
      <c r="E877">
        <v>1.840143911718236E-2</v>
      </c>
      <c r="F877">
        <v>874</v>
      </c>
      <c r="G877">
        <f t="shared" ca="1" si="33"/>
        <v>-1.5297085198195495E-2</v>
      </c>
    </row>
    <row r="878" spans="2:7">
      <c r="B878" s="58">
        <v>40344</v>
      </c>
      <c r="C878" s="43">
        <v>204.57136499999999</v>
      </c>
      <c r="D878">
        <f t="shared" si="32"/>
        <v>-0.92079319910947643</v>
      </c>
      <c r="E878">
        <v>1.839892120627383E-2</v>
      </c>
      <c r="F878">
        <v>875</v>
      </c>
      <c r="G878">
        <f t="shared" ca="1" si="33"/>
        <v>2.9905168264624762E-2</v>
      </c>
    </row>
    <row r="879" spans="2:7">
      <c r="B879" s="58">
        <v>45021</v>
      </c>
      <c r="C879" s="43">
        <v>2582.75</v>
      </c>
      <c r="D879">
        <f t="shared" si="32"/>
        <v>2.8796637728878847</v>
      </c>
      <c r="E879">
        <v>1.8394345726648883E-2</v>
      </c>
      <c r="F879">
        <v>876</v>
      </c>
      <c r="G879">
        <f t="shared" ca="1" si="33"/>
        <v>-3.6097020758443898E-2</v>
      </c>
    </row>
    <row r="880" spans="2:7">
      <c r="B880" s="58">
        <v>41950</v>
      </c>
      <c r="C880" s="43">
        <v>665.71490500000004</v>
      </c>
      <c r="D880">
        <f t="shared" si="32"/>
        <v>3.3605455809244282</v>
      </c>
      <c r="E880">
        <v>1.8388479285531879E-2</v>
      </c>
      <c r="F880">
        <v>877</v>
      </c>
      <c r="G880">
        <f t="shared" ca="1" si="33"/>
        <v>-1.3520641397397119E-2</v>
      </c>
    </row>
    <row r="881" spans="2:7">
      <c r="B881" s="58">
        <v>39405</v>
      </c>
      <c r="C881" s="43">
        <v>152.667801</v>
      </c>
      <c r="D881">
        <f t="shared" si="32"/>
        <v>0.19045113437661618</v>
      </c>
      <c r="E881">
        <v>1.837634452778325E-2</v>
      </c>
      <c r="F881">
        <v>878</v>
      </c>
      <c r="G881">
        <f t="shared" ca="1" si="33"/>
        <v>4.2542016962858658E-3</v>
      </c>
    </row>
    <row r="882" spans="2:7">
      <c r="B882" s="58">
        <v>39160</v>
      </c>
      <c r="C882" s="43">
        <v>128.243652</v>
      </c>
      <c r="D882">
        <f t="shared" si="32"/>
        <v>-0.83380252005563438</v>
      </c>
      <c r="E882">
        <v>1.8366661511716082E-2</v>
      </c>
      <c r="F882">
        <v>879</v>
      </c>
      <c r="G882">
        <f t="shared" ca="1" si="33"/>
        <v>1.5656118741124905E-2</v>
      </c>
    </row>
    <row r="883" spans="2:7">
      <c r="B883" s="58">
        <v>42177</v>
      </c>
      <c r="C883" s="43">
        <v>771.63415499999996</v>
      </c>
      <c r="D883">
        <f t="shared" si="32"/>
        <v>2.4908279321352467</v>
      </c>
      <c r="E883">
        <v>1.8363063258505861E-2</v>
      </c>
      <c r="F883">
        <v>880</v>
      </c>
      <c r="G883">
        <f t="shared" ca="1" si="33"/>
        <v>1.2157832459657489E-3</v>
      </c>
    </row>
    <row r="884" spans="2:7">
      <c r="B884" s="58">
        <v>40576</v>
      </c>
      <c r="C884" s="43">
        <v>221.04617300000001</v>
      </c>
      <c r="D884">
        <f t="shared" si="32"/>
        <v>0.67301972057793669</v>
      </c>
      <c r="E884">
        <v>1.835709238495551E-2</v>
      </c>
      <c r="F884">
        <v>881</v>
      </c>
      <c r="G884">
        <f t="shared" ca="1" si="33"/>
        <v>-2.906486185593026E-3</v>
      </c>
    </row>
    <row r="885" spans="2:7">
      <c r="B885" s="58">
        <v>37197</v>
      </c>
      <c r="C885" s="43">
        <v>132.12406899999999</v>
      </c>
      <c r="D885">
        <f t="shared" si="32"/>
        <v>-0.30918732794525805</v>
      </c>
      <c r="E885">
        <v>1.8354982665876599E-2</v>
      </c>
      <c r="F885">
        <v>882</v>
      </c>
      <c r="G885">
        <f t="shared" ca="1" si="33"/>
        <v>1.3930356457900164E-2</v>
      </c>
    </row>
    <row r="886" spans="2:7">
      <c r="B886" s="58">
        <v>39713</v>
      </c>
      <c r="C886" s="43">
        <v>191.25889599999999</v>
      </c>
      <c r="D886">
        <f t="shared" si="32"/>
        <v>-0.85655428273101064</v>
      </c>
      <c r="E886">
        <v>1.8352428944829177E-2</v>
      </c>
      <c r="F886">
        <v>883</v>
      </c>
      <c r="G886">
        <f t="shared" ca="1" si="33"/>
        <v>-1.5548710393724746E-2</v>
      </c>
    </row>
    <row r="887" spans="2:7">
      <c r="B887" s="58">
        <v>43207</v>
      </c>
      <c r="C887" s="43">
        <v>1333.31897</v>
      </c>
      <c r="D887">
        <f t="shared" si="32"/>
        <v>20.068512665388553</v>
      </c>
      <c r="E887">
        <v>1.8351786934648898E-2</v>
      </c>
      <c r="F887">
        <v>884</v>
      </c>
      <c r="G887">
        <f t="shared" ca="1" si="33"/>
        <v>-8.3716525434065093E-3</v>
      </c>
    </row>
    <row r="888" spans="2:7">
      <c r="B888" s="58">
        <v>35580</v>
      </c>
      <c r="C888" s="43">
        <v>63.284911999999998</v>
      </c>
      <c r="D888">
        <f t="shared" si="32"/>
        <v>-0.96918403773785877</v>
      </c>
      <c r="E888">
        <v>1.8344335710224306E-2</v>
      </c>
      <c r="F888">
        <v>885</v>
      </c>
      <c r="G888">
        <f t="shared" ca="1" si="33"/>
        <v>-8.2689188236481272E-3</v>
      </c>
    </row>
    <row r="889" spans="2:7">
      <c r="B889" s="58">
        <v>44144</v>
      </c>
      <c r="C889" s="43">
        <v>2053.640625</v>
      </c>
      <c r="D889">
        <f t="shared" si="32"/>
        <v>5.2055927475146868</v>
      </c>
      <c r="E889">
        <v>1.8336803681895428E-2</v>
      </c>
      <c r="F889">
        <v>886</v>
      </c>
      <c r="G889">
        <f t="shared" ca="1" si="33"/>
        <v>2.203622275978148E-3</v>
      </c>
    </row>
    <row r="890" spans="2:7">
      <c r="B890" s="58">
        <v>40991</v>
      </c>
      <c r="C890" s="43">
        <v>330.93383799999998</v>
      </c>
      <c r="D890">
        <f t="shared" si="32"/>
        <v>-0.55100530304304318</v>
      </c>
      <c r="E890">
        <v>1.831514538893339E-2</v>
      </c>
      <c r="F890">
        <v>887</v>
      </c>
      <c r="G890">
        <f t="shared" ca="1" si="33"/>
        <v>-1.4739459067108766E-2</v>
      </c>
    </row>
    <row r="891" spans="2:7">
      <c r="B891" s="58">
        <v>42418</v>
      </c>
      <c r="C891" s="43">
        <v>737.055115</v>
      </c>
      <c r="D891">
        <f t="shared" si="32"/>
        <v>-0.60943182504286575</v>
      </c>
      <c r="E891">
        <v>1.8275808070988026E-2</v>
      </c>
      <c r="F891">
        <v>888</v>
      </c>
      <c r="G891">
        <f t="shared" ca="1" si="33"/>
        <v>-1.108426727593209E-2</v>
      </c>
    </row>
    <row r="892" spans="2:7">
      <c r="B892" s="58">
        <v>43749</v>
      </c>
      <c r="C892" s="43">
        <v>1887.13562</v>
      </c>
      <c r="D892">
        <f t="shared" si="32"/>
        <v>9.4819311104119723</v>
      </c>
      <c r="E892">
        <v>1.8234865794014121E-2</v>
      </c>
      <c r="F892">
        <v>889</v>
      </c>
      <c r="G892">
        <f t="shared" ca="1" si="33"/>
        <v>5.6544153925057843E-3</v>
      </c>
    </row>
    <row r="893" spans="2:7">
      <c r="B893" s="58">
        <v>40256</v>
      </c>
      <c r="C893" s="43">
        <v>180.03701799999999</v>
      </c>
      <c r="D893">
        <f t="shared" si="32"/>
        <v>-0.85878197579466498</v>
      </c>
      <c r="E893">
        <v>1.8234826870573859E-2</v>
      </c>
      <c r="F893">
        <v>890</v>
      </c>
      <c r="G893">
        <f t="shared" ca="1" si="33"/>
        <v>-1.7854951908955929E-2</v>
      </c>
    </row>
    <row r="894" spans="2:7">
      <c r="B894" s="58">
        <v>43195</v>
      </c>
      <c r="C894" s="43">
        <v>1274.8869629999999</v>
      </c>
      <c r="D894">
        <f t="shared" si="32"/>
        <v>0.55624514287158244</v>
      </c>
      <c r="E894">
        <v>1.8232569054692734E-2</v>
      </c>
      <c r="F894">
        <v>891</v>
      </c>
      <c r="G894">
        <f t="shared" ca="1" si="33"/>
        <v>6.1259907762455683E-3</v>
      </c>
    </row>
    <row r="895" spans="2:7">
      <c r="B895" s="58">
        <v>42199</v>
      </c>
      <c r="C895" s="43">
        <v>819.20703100000003</v>
      </c>
      <c r="D895">
        <f t="shared" si="32"/>
        <v>1.380367955352491</v>
      </c>
      <c r="E895">
        <v>1.8227424530297961E-2</v>
      </c>
      <c r="F895">
        <v>892</v>
      </c>
      <c r="G895">
        <f t="shared" ca="1" si="33"/>
        <v>-3.8328139568124227E-3</v>
      </c>
    </row>
    <row r="896" spans="2:7">
      <c r="B896" s="58">
        <v>40903</v>
      </c>
      <c r="C896" s="43">
        <v>344.15142800000001</v>
      </c>
      <c r="D896">
        <f t="shared" si="32"/>
        <v>0.27335916355327977</v>
      </c>
      <c r="E896">
        <v>1.8217141225533837E-2</v>
      </c>
      <c r="F896">
        <v>893</v>
      </c>
      <c r="G896">
        <f t="shared" ca="1" si="33"/>
        <v>1.7721326457244033E-2</v>
      </c>
    </row>
    <row r="897" spans="2:7">
      <c r="B897" s="58">
        <v>40731</v>
      </c>
      <c r="C897" s="43">
        <v>270.27050800000001</v>
      </c>
      <c r="D897">
        <f t="shared" si="32"/>
        <v>0.41178263939265353</v>
      </c>
      <c r="E897">
        <v>1.819588385320825E-2</v>
      </c>
      <c r="F897">
        <v>894</v>
      </c>
      <c r="G897">
        <f t="shared" ca="1" si="33"/>
        <v>-2.7928400784915808E-3</v>
      </c>
    </row>
    <row r="898" spans="2:7">
      <c r="B898" s="58">
        <v>40241</v>
      </c>
      <c r="C898" s="43">
        <v>191.439178</v>
      </c>
      <c r="D898">
        <f t="shared" si="32"/>
        <v>-9.674485434179167E-2</v>
      </c>
      <c r="E898">
        <v>1.8193094245881752E-2</v>
      </c>
      <c r="F898">
        <v>895</v>
      </c>
      <c r="G898">
        <f t="shared" ca="1" si="33"/>
        <v>-2.0882744092708856E-3</v>
      </c>
    </row>
    <row r="899" spans="2:7">
      <c r="B899" s="58">
        <v>40402</v>
      </c>
      <c r="C899" s="43">
        <v>211.943634</v>
      </c>
      <c r="D899">
        <f t="shared" si="32"/>
        <v>0.33902099822360687</v>
      </c>
      <c r="E899">
        <v>1.8181770490986713E-2</v>
      </c>
      <c r="F899">
        <v>896</v>
      </c>
      <c r="G899">
        <f t="shared" ca="1" si="33"/>
        <v>1.7118282468490283E-2</v>
      </c>
    </row>
    <row r="900" spans="2:7">
      <c r="B900" s="58">
        <v>39342</v>
      </c>
      <c r="C900" s="43">
        <v>158.282532</v>
      </c>
      <c r="D900">
        <f t="shared" ref="D900:D963" si="34">(C900-C901)/C901</f>
        <v>0.68151108699156548</v>
      </c>
      <c r="E900">
        <v>1.8156060487614468E-2</v>
      </c>
      <c r="F900">
        <v>897</v>
      </c>
      <c r="G900">
        <f t="shared" ca="1" si="33"/>
        <v>1.3886846632762968E-3</v>
      </c>
    </row>
    <row r="901" spans="2:7">
      <c r="B901" s="58">
        <v>35892</v>
      </c>
      <c r="C901" s="43">
        <v>94.131125999999995</v>
      </c>
      <c r="D901">
        <f t="shared" si="34"/>
        <v>1.0649036217269925</v>
      </c>
      <c r="E901">
        <v>1.8142271355324542E-2</v>
      </c>
      <c r="F901">
        <v>898</v>
      </c>
      <c r="G901">
        <f t="shared" ref="G901:G964" ca="1" si="35">_xlfn.NORM.INV(RAND(),$N$5,$N$6)</f>
        <v>-1.0951720351011583E-2</v>
      </c>
    </row>
    <row r="902" spans="2:7">
      <c r="B902" s="58">
        <v>35416</v>
      </c>
      <c r="C902" s="43">
        <v>45.586207999999999</v>
      </c>
      <c r="D902">
        <f t="shared" si="34"/>
        <v>-0.68931970867963821</v>
      </c>
      <c r="E902">
        <v>1.8141330352611902E-2</v>
      </c>
      <c r="F902">
        <v>899</v>
      </c>
      <c r="G902">
        <f t="shared" ca="1" si="35"/>
        <v>-1.3485014772791792E-2</v>
      </c>
    </row>
    <row r="903" spans="2:7">
      <c r="B903" s="58">
        <v>36503</v>
      </c>
      <c r="C903" s="43">
        <v>146.73028600000001</v>
      </c>
      <c r="D903">
        <f t="shared" si="34"/>
        <v>-0.79366676116006551</v>
      </c>
      <c r="E903">
        <v>1.8116237451332538E-2</v>
      </c>
      <c r="F903">
        <v>900</v>
      </c>
      <c r="G903">
        <f t="shared" ca="1" si="35"/>
        <v>1.3009959284520209E-2</v>
      </c>
    </row>
    <row r="904" spans="2:7">
      <c r="B904" s="58">
        <v>42325</v>
      </c>
      <c r="C904" s="43">
        <v>711.13256799999999</v>
      </c>
      <c r="D904">
        <f t="shared" si="34"/>
        <v>-0.12188797771778515</v>
      </c>
      <c r="E904">
        <v>1.8109922955572438E-2</v>
      </c>
      <c r="F904">
        <v>901</v>
      </c>
      <c r="G904">
        <f t="shared" ca="1" si="35"/>
        <v>1.6156622297279783E-2</v>
      </c>
    </row>
    <row r="905" spans="2:7">
      <c r="B905" s="58">
        <v>42185</v>
      </c>
      <c r="C905" s="43">
        <v>809.84265100000005</v>
      </c>
      <c r="D905">
        <f t="shared" si="34"/>
        <v>8.9342068383561628</v>
      </c>
      <c r="E905">
        <v>1.8103002407279467E-2</v>
      </c>
      <c r="F905">
        <v>902</v>
      </c>
      <c r="G905">
        <f t="shared" ca="1" si="35"/>
        <v>1.773701436574221E-2</v>
      </c>
    </row>
    <row r="906" spans="2:7">
      <c r="B906" s="58">
        <v>38240</v>
      </c>
      <c r="C906" s="43">
        <v>81.520615000000006</v>
      </c>
      <c r="D906">
        <f t="shared" si="34"/>
        <v>-0.96239137091020066</v>
      </c>
      <c r="E906">
        <v>1.8090070193608788E-2</v>
      </c>
      <c r="F906">
        <v>903</v>
      </c>
      <c r="G906">
        <f t="shared" ca="1" si="35"/>
        <v>-1.3678465843949678E-2</v>
      </c>
    </row>
    <row r="907" spans="2:7">
      <c r="B907" s="58">
        <v>44027</v>
      </c>
      <c r="C907" s="43">
        <v>2167.6040039999998</v>
      </c>
      <c r="D907">
        <f t="shared" si="34"/>
        <v>56.648401781065303</v>
      </c>
      <c r="E907">
        <v>1.8078054137989946E-2</v>
      </c>
      <c r="F907">
        <v>904</v>
      </c>
      <c r="G907">
        <f t="shared" ca="1" si="35"/>
        <v>3.860053796288368E-2</v>
      </c>
    </row>
    <row r="908" spans="2:7">
      <c r="B908" s="58">
        <v>35097</v>
      </c>
      <c r="C908" s="43">
        <v>37.600417999999998</v>
      </c>
      <c r="D908">
        <f t="shared" si="34"/>
        <v>-0.73114392633030778</v>
      </c>
      <c r="E908">
        <v>1.8056465711684296E-2</v>
      </c>
      <c r="F908">
        <v>905</v>
      </c>
      <c r="G908">
        <f t="shared" ca="1" si="35"/>
        <v>-9.911094794167765E-3</v>
      </c>
    </row>
    <row r="909" spans="2:7">
      <c r="B909" s="58">
        <v>36469</v>
      </c>
      <c r="C909" s="43">
        <v>139.85333299999999</v>
      </c>
      <c r="D909">
        <f t="shared" si="34"/>
        <v>-0.88549658071340953</v>
      </c>
      <c r="E909">
        <v>1.8051608490486218E-2</v>
      </c>
      <c r="F909">
        <v>906</v>
      </c>
      <c r="G909">
        <f t="shared" ca="1" si="35"/>
        <v>2.7832337523771471E-3</v>
      </c>
    </row>
    <row r="910" spans="2:7">
      <c r="B910" s="58">
        <v>43171</v>
      </c>
      <c r="C910" s="43">
        <v>1221.3900149999999</v>
      </c>
      <c r="D910">
        <f t="shared" si="34"/>
        <v>8.1252065375594036</v>
      </c>
      <c r="E910">
        <v>1.8027678056721962E-2</v>
      </c>
      <c r="F910">
        <v>907</v>
      </c>
      <c r="G910">
        <f t="shared" ca="1" si="35"/>
        <v>-1.2707104793894013E-2</v>
      </c>
    </row>
    <row r="911" spans="2:7">
      <c r="B911" s="58">
        <v>38713</v>
      </c>
      <c r="C911" s="43">
        <v>133.84793099999999</v>
      </c>
      <c r="D911">
        <f t="shared" si="34"/>
        <v>-0.91169117080694917</v>
      </c>
      <c r="E911">
        <v>1.7994256400552334E-2</v>
      </c>
      <c r="F911">
        <v>908</v>
      </c>
      <c r="G911">
        <f t="shared" ca="1" si="35"/>
        <v>1.3072782640037145E-2</v>
      </c>
    </row>
    <row r="912" spans="2:7">
      <c r="B912" s="58">
        <v>43404</v>
      </c>
      <c r="C912" s="43">
        <v>1515.6800539999999</v>
      </c>
      <c r="D912">
        <f t="shared" si="34"/>
        <v>14.444632896512568</v>
      </c>
      <c r="E912">
        <v>1.7984449508990644E-2</v>
      </c>
      <c r="F912">
        <v>909</v>
      </c>
      <c r="G912">
        <f t="shared" ca="1" si="35"/>
        <v>-1.9379489125936268E-2</v>
      </c>
    </row>
    <row r="913" spans="2:7">
      <c r="B913" s="58">
        <v>37769</v>
      </c>
      <c r="C913" s="43">
        <v>98.136359999999996</v>
      </c>
      <c r="D913">
        <f t="shared" si="34"/>
        <v>-0.19404550493907713</v>
      </c>
      <c r="E913">
        <v>1.7950871665469964E-2</v>
      </c>
      <c r="F913">
        <v>910</v>
      </c>
      <c r="G913">
        <f t="shared" ca="1" si="35"/>
        <v>6.6989398619162464E-5</v>
      </c>
    </row>
    <row r="914" spans="2:7">
      <c r="B914" s="58">
        <v>37083</v>
      </c>
      <c r="C914" s="43">
        <v>121.764145</v>
      </c>
      <c r="D914">
        <f t="shared" si="34"/>
        <v>0.26221346392181616</v>
      </c>
      <c r="E914">
        <v>1.7941689977819007E-2</v>
      </c>
      <c r="F914">
        <v>911</v>
      </c>
      <c r="G914">
        <f t="shared" ca="1" si="35"/>
        <v>-1.2324062043202596E-2</v>
      </c>
    </row>
    <row r="915" spans="2:7">
      <c r="B915" s="58">
        <v>37767</v>
      </c>
      <c r="C915" s="43">
        <v>96.468742000000006</v>
      </c>
      <c r="D915">
        <f t="shared" si="34"/>
        <v>-0.89462803437179383</v>
      </c>
      <c r="E915">
        <v>1.7928371940408468E-2</v>
      </c>
      <c r="F915">
        <v>912</v>
      </c>
      <c r="G915">
        <f t="shared" ca="1" si="35"/>
        <v>8.6264242605869363E-3</v>
      </c>
    </row>
    <row r="916" spans="2:7">
      <c r="B916" s="58">
        <v>42874</v>
      </c>
      <c r="C916" s="43">
        <v>915.50671399999999</v>
      </c>
      <c r="D916">
        <f t="shared" si="34"/>
        <v>0.40832573981354459</v>
      </c>
      <c r="E916">
        <v>1.7924769889286037E-2</v>
      </c>
      <c r="F916">
        <v>913</v>
      </c>
      <c r="G916">
        <f t="shared" ca="1" si="35"/>
        <v>-9.8952354437785829E-4</v>
      </c>
    </row>
    <row r="917" spans="2:7">
      <c r="B917" s="58">
        <v>41933</v>
      </c>
      <c r="C917" s="43">
        <v>650.06744400000002</v>
      </c>
      <c r="D917">
        <f t="shared" si="34"/>
        <v>2.1279904407751244</v>
      </c>
      <c r="E917">
        <v>1.792149703492614E-2</v>
      </c>
      <c r="F917">
        <v>914</v>
      </c>
      <c r="G917">
        <f t="shared" ca="1" si="35"/>
        <v>-9.1067180997653086E-3</v>
      </c>
    </row>
    <row r="918" spans="2:7">
      <c r="B918" s="58">
        <v>40058</v>
      </c>
      <c r="C918" s="43">
        <v>207.82270800000001</v>
      </c>
      <c r="D918">
        <f t="shared" si="34"/>
        <v>1.6126661187455991</v>
      </c>
      <c r="E918">
        <v>1.7908181568198629E-2</v>
      </c>
      <c r="F918">
        <v>915</v>
      </c>
      <c r="G918">
        <f t="shared" ca="1" si="35"/>
        <v>4.6918213151347317E-2</v>
      </c>
    </row>
    <row r="919" spans="2:7">
      <c r="B919" s="58">
        <v>35830</v>
      </c>
      <c r="C919" s="43">
        <v>79.544303999999997</v>
      </c>
      <c r="D919">
        <f t="shared" si="34"/>
        <v>-0.94931363588446083</v>
      </c>
      <c r="E919">
        <v>1.7906754625738479E-2</v>
      </c>
      <c r="F919">
        <v>916</v>
      </c>
      <c r="G919">
        <f t="shared" ca="1" si="35"/>
        <v>-1.2798180921369176E-2</v>
      </c>
    </row>
    <row r="920" spans="2:7">
      <c r="B920" s="58">
        <v>43311</v>
      </c>
      <c r="C920" s="43">
        <v>1569.3432620000001</v>
      </c>
      <c r="D920">
        <f t="shared" si="34"/>
        <v>11.462513327962206</v>
      </c>
      <c r="E920">
        <v>1.7902441815973776E-2</v>
      </c>
      <c r="F920">
        <v>917</v>
      </c>
      <c r="G920">
        <f t="shared" ca="1" si="35"/>
        <v>-1.7161345247853375E-2</v>
      </c>
    </row>
    <row r="921" spans="2:7">
      <c r="B921" s="58">
        <v>36931</v>
      </c>
      <c r="C921" s="43">
        <v>125.925102</v>
      </c>
      <c r="D921">
        <f t="shared" si="34"/>
        <v>-0.29299331140492407</v>
      </c>
      <c r="E921">
        <v>1.7900146570227329E-2</v>
      </c>
      <c r="F921">
        <v>918</v>
      </c>
      <c r="G921">
        <f t="shared" ca="1" si="35"/>
        <v>1.6106857420161293E-2</v>
      </c>
    </row>
    <row r="922" spans="2:7">
      <c r="B922" s="58">
        <v>39559</v>
      </c>
      <c r="C922" s="43">
        <v>178.11019899999999</v>
      </c>
      <c r="D922">
        <f t="shared" si="34"/>
        <v>-0.11127978197992465</v>
      </c>
      <c r="E922">
        <v>1.7895667107992383E-2</v>
      </c>
      <c r="F922">
        <v>919</v>
      </c>
      <c r="G922">
        <f t="shared" ca="1" si="35"/>
        <v>-1.3716225047913698E-2</v>
      </c>
    </row>
    <row r="923" spans="2:7">
      <c r="B923" s="58">
        <v>39843</v>
      </c>
      <c r="C923" s="43">
        <v>200.412003</v>
      </c>
      <c r="D923">
        <f t="shared" si="34"/>
        <v>6.9268473215604601E-2</v>
      </c>
      <c r="E923">
        <v>1.7895434634517846E-2</v>
      </c>
      <c r="F923">
        <v>920</v>
      </c>
      <c r="G923">
        <f t="shared" ca="1" si="35"/>
        <v>-2.4898596020463898E-3</v>
      </c>
    </row>
    <row r="924" spans="2:7">
      <c r="B924" s="58">
        <v>39792</v>
      </c>
      <c r="C924" s="43">
        <v>187.42907700000001</v>
      </c>
      <c r="D924">
        <f t="shared" si="34"/>
        <v>-0.85457250357368131</v>
      </c>
      <c r="E924">
        <v>1.7886879892145512E-2</v>
      </c>
      <c r="F924">
        <v>921</v>
      </c>
      <c r="G924">
        <f t="shared" ca="1" si="35"/>
        <v>-1.8294117869460752E-2</v>
      </c>
    </row>
    <row r="925" spans="2:7">
      <c r="B925" s="58">
        <v>43129</v>
      </c>
      <c r="C925" s="43">
        <v>1288.8145750000001</v>
      </c>
      <c r="D925">
        <f t="shared" si="34"/>
        <v>14.567180071403607</v>
      </c>
      <c r="E925">
        <v>1.7883586675200951E-2</v>
      </c>
      <c r="F925">
        <v>922</v>
      </c>
      <c r="G925">
        <f t="shared" ca="1" si="35"/>
        <v>-6.9003733104240281E-3</v>
      </c>
    </row>
    <row r="926" spans="2:7">
      <c r="B926" s="58">
        <v>35723</v>
      </c>
      <c r="C926" s="43">
        <v>82.790497000000002</v>
      </c>
      <c r="D926">
        <f t="shared" si="34"/>
        <v>-0.95998881516490953</v>
      </c>
      <c r="E926">
        <v>1.7870271878660637E-2</v>
      </c>
      <c r="F926">
        <v>923</v>
      </c>
      <c r="G926">
        <f t="shared" ca="1" si="35"/>
        <v>1.1127734316971973E-2</v>
      </c>
    </row>
    <row r="927" spans="2:7">
      <c r="B927" s="58">
        <v>44081</v>
      </c>
      <c r="C927" s="43">
        <v>2069.1838379999999</v>
      </c>
      <c r="D927">
        <f t="shared" si="34"/>
        <v>3.0738318568012271</v>
      </c>
      <c r="E927">
        <v>1.7861748363702253E-2</v>
      </c>
      <c r="F927">
        <v>924</v>
      </c>
      <c r="G927">
        <f t="shared" ca="1" si="35"/>
        <v>-1.5776870692361143E-2</v>
      </c>
    </row>
    <row r="928" spans="2:7">
      <c r="B928" s="58">
        <v>41723</v>
      </c>
      <c r="C928" s="43">
        <v>507.92077599999999</v>
      </c>
      <c r="D928">
        <f t="shared" si="34"/>
        <v>2.936420031557808</v>
      </c>
      <c r="E928">
        <v>1.7858632272988995E-2</v>
      </c>
      <c r="F928">
        <v>925</v>
      </c>
      <c r="G928">
        <f t="shared" ca="1" si="35"/>
        <v>-8.4549121786178776E-3</v>
      </c>
    </row>
    <row r="929" spans="2:7">
      <c r="B929" s="58">
        <v>36262</v>
      </c>
      <c r="C929" s="43">
        <v>129.03114299999999</v>
      </c>
      <c r="D929">
        <f t="shared" si="34"/>
        <v>-0.34388344792473774</v>
      </c>
      <c r="E929">
        <v>1.784885454680589E-2</v>
      </c>
      <c r="F929">
        <v>926</v>
      </c>
      <c r="G929">
        <f t="shared" ca="1" si="35"/>
        <v>-2.2749975310104552E-2</v>
      </c>
    </row>
    <row r="930" spans="2:7">
      <c r="B930" s="58">
        <v>39973</v>
      </c>
      <c r="C930" s="43">
        <v>196.65887499999999</v>
      </c>
      <c r="D930">
        <f t="shared" si="34"/>
        <v>3.0437418121265081</v>
      </c>
      <c r="E930">
        <v>1.7839427867662981E-2</v>
      </c>
      <c r="F930">
        <v>927</v>
      </c>
      <c r="G930">
        <f t="shared" ca="1" si="35"/>
        <v>1.825385200254754E-2</v>
      </c>
    </row>
    <row r="931" spans="2:7">
      <c r="B931" s="58">
        <v>35277</v>
      </c>
      <c r="C931" s="43">
        <v>48.632896000000002</v>
      </c>
      <c r="D931">
        <f t="shared" si="34"/>
        <v>-0.744288401362309</v>
      </c>
      <c r="E931">
        <v>1.7834824014322976E-2</v>
      </c>
      <c r="F931">
        <v>928</v>
      </c>
      <c r="G931">
        <f t="shared" ca="1" si="35"/>
        <v>1.3236793791103842E-2</v>
      </c>
    </row>
    <row r="932" spans="2:7">
      <c r="B932" s="58">
        <v>39798</v>
      </c>
      <c r="C932" s="43">
        <v>190.186508</v>
      </c>
      <c r="D932">
        <f t="shared" si="34"/>
        <v>-0.1290142531358387</v>
      </c>
      <c r="E932">
        <v>1.7831478327851223E-2</v>
      </c>
      <c r="F932">
        <v>929</v>
      </c>
      <c r="G932">
        <f t="shared" ca="1" si="35"/>
        <v>-7.2142367354606574E-3</v>
      </c>
    </row>
    <row r="933" spans="2:7">
      <c r="B933" s="58">
        <v>40409</v>
      </c>
      <c r="C933" s="43">
        <v>218.35777300000001</v>
      </c>
      <c r="D933">
        <f t="shared" si="34"/>
        <v>0.15797298463262541</v>
      </c>
      <c r="E933">
        <v>1.7827621862666294E-2</v>
      </c>
      <c r="F933">
        <v>930</v>
      </c>
      <c r="G933">
        <f t="shared" ca="1" si="35"/>
        <v>-2.7154751312708652E-2</v>
      </c>
    </row>
    <row r="934" spans="2:7">
      <c r="B934" s="58">
        <v>40298</v>
      </c>
      <c r="C934" s="43">
        <v>188.56897000000001</v>
      </c>
      <c r="D934">
        <f t="shared" si="34"/>
        <v>-0.59743865492087989</v>
      </c>
      <c r="E934">
        <v>1.7826966689316121E-2</v>
      </c>
      <c r="F934">
        <v>931</v>
      </c>
      <c r="G934">
        <f t="shared" ca="1" si="35"/>
        <v>1.2544527618767719E-2</v>
      </c>
    </row>
    <row r="935" spans="2:7">
      <c r="B935" s="58">
        <v>41187</v>
      </c>
      <c r="C935" s="43">
        <v>468.42294299999998</v>
      </c>
      <c r="D935">
        <f t="shared" si="34"/>
        <v>-0.7932935115901546</v>
      </c>
      <c r="E935">
        <v>1.7821932243901009E-2</v>
      </c>
      <c r="F935">
        <v>932</v>
      </c>
      <c r="G935">
        <f t="shared" ca="1" si="35"/>
        <v>-1.3774672815216962E-3</v>
      </c>
    </row>
    <row r="936" spans="2:7">
      <c r="B936" s="58">
        <v>44277</v>
      </c>
      <c r="C936" s="43">
        <v>2266.1259770000001</v>
      </c>
      <c r="D936">
        <f t="shared" si="34"/>
        <v>8.3771941745586584</v>
      </c>
      <c r="E936">
        <v>1.779798775268052E-2</v>
      </c>
      <c r="F936">
        <v>933</v>
      </c>
      <c r="G936">
        <f t="shared" ca="1" si="35"/>
        <v>3.7398349715240921E-3</v>
      </c>
    </row>
    <row r="937" spans="2:7">
      <c r="B937" s="58">
        <v>40444</v>
      </c>
      <c r="C937" s="43">
        <v>241.663544</v>
      </c>
      <c r="D937">
        <f t="shared" si="34"/>
        <v>0.11765255448056602</v>
      </c>
      <c r="E937">
        <v>1.7785342187208737E-2</v>
      </c>
      <c r="F937">
        <v>934</v>
      </c>
      <c r="G937">
        <f t="shared" ca="1" si="35"/>
        <v>-1.083970032671812E-2</v>
      </c>
    </row>
    <row r="938" spans="2:7">
      <c r="B938" s="58">
        <v>40121</v>
      </c>
      <c r="C938" s="43">
        <v>216.22421299999999</v>
      </c>
      <c r="D938">
        <f t="shared" si="34"/>
        <v>1.6953982350858297</v>
      </c>
      <c r="E938">
        <v>1.7758763018392843E-2</v>
      </c>
      <c r="F938">
        <v>935</v>
      </c>
      <c r="G938">
        <f t="shared" ca="1" si="35"/>
        <v>2.0338400100709846E-2</v>
      </c>
    </row>
    <row r="939" spans="2:7">
      <c r="B939" s="58">
        <v>35676</v>
      </c>
      <c r="C939" s="43">
        <v>80.219764999999995</v>
      </c>
      <c r="D939">
        <f t="shared" si="34"/>
        <v>1.8564412928644594E-2</v>
      </c>
      <c r="E939">
        <v>1.7754281932666847E-2</v>
      </c>
      <c r="F939">
        <v>936</v>
      </c>
      <c r="G939">
        <f t="shared" ca="1" si="35"/>
        <v>1.9925065361389646E-3</v>
      </c>
    </row>
    <row r="940" spans="2:7">
      <c r="B940" s="58">
        <v>35717</v>
      </c>
      <c r="C940" s="43">
        <v>78.757675000000006</v>
      </c>
      <c r="D940">
        <f t="shared" si="34"/>
        <v>-0.87326005446557287</v>
      </c>
      <c r="E940">
        <v>1.7751671599212294E-2</v>
      </c>
      <c r="F940">
        <v>937</v>
      </c>
      <c r="G940">
        <f t="shared" ca="1" si="35"/>
        <v>-1.6920061338831248E-2</v>
      </c>
    </row>
    <row r="941" spans="2:7">
      <c r="B941" s="58">
        <v>41876</v>
      </c>
      <c r="C941" s="43">
        <v>621.41162099999997</v>
      </c>
      <c r="D941">
        <f t="shared" si="34"/>
        <v>2.2139071810552871</v>
      </c>
      <c r="E941">
        <v>1.7750644542744998E-2</v>
      </c>
      <c r="F941">
        <v>938</v>
      </c>
      <c r="G941">
        <f t="shared" ca="1" si="35"/>
        <v>-1.3628893813394466E-2</v>
      </c>
    </row>
    <row r="942" spans="2:7">
      <c r="B942" s="58">
        <v>38854</v>
      </c>
      <c r="C942" s="43">
        <v>193.35083</v>
      </c>
      <c r="D942">
        <f t="shared" si="34"/>
        <v>-0.44584820365423006</v>
      </c>
      <c r="E942">
        <v>1.7735251546465401E-2</v>
      </c>
      <c r="F942">
        <v>939</v>
      </c>
      <c r="G942">
        <f t="shared" ca="1" si="35"/>
        <v>4.4334407545511727E-3</v>
      </c>
    </row>
    <row r="943" spans="2:7">
      <c r="B943" s="58">
        <v>41031</v>
      </c>
      <c r="C943" s="43">
        <v>348.913116</v>
      </c>
      <c r="D943">
        <f t="shared" si="34"/>
        <v>1.1583578005036523</v>
      </c>
      <c r="E943">
        <v>1.7720493296743904E-2</v>
      </c>
      <c r="F943">
        <v>940</v>
      </c>
      <c r="G943">
        <f t="shared" ca="1" si="35"/>
        <v>3.1515435293266413E-3</v>
      </c>
    </row>
    <row r="944" spans="2:7">
      <c r="B944" s="58">
        <v>38943</v>
      </c>
      <c r="C944" s="43">
        <v>161.65675400000001</v>
      </c>
      <c r="D944">
        <f t="shared" si="34"/>
        <v>0.19047981438569767</v>
      </c>
      <c r="E944">
        <v>1.7697226250993986E-2</v>
      </c>
      <c r="F944">
        <v>941</v>
      </c>
      <c r="G944">
        <f t="shared" ca="1" si="35"/>
        <v>-8.6784629440358925E-3</v>
      </c>
    </row>
    <row r="945" spans="2:7">
      <c r="B945" s="58">
        <v>36481</v>
      </c>
      <c r="C945" s="43">
        <v>135.79125999999999</v>
      </c>
      <c r="D945">
        <f t="shared" si="34"/>
        <v>0.13027927144567228</v>
      </c>
      <c r="E945">
        <v>1.7689808911044286E-2</v>
      </c>
      <c r="F945">
        <v>942</v>
      </c>
      <c r="G945">
        <f t="shared" ca="1" si="35"/>
        <v>1.5019835704365452E-2</v>
      </c>
    </row>
    <row r="946" spans="2:7">
      <c r="B946" s="58">
        <v>38674</v>
      </c>
      <c r="C946" s="43">
        <v>120.139565</v>
      </c>
      <c r="D946">
        <f t="shared" si="34"/>
        <v>0.11173363217305494</v>
      </c>
      <c r="E946">
        <v>1.7683746455925176E-2</v>
      </c>
      <c r="F946">
        <v>943</v>
      </c>
      <c r="G946">
        <f t="shared" ca="1" si="35"/>
        <v>8.1124720554244165E-4</v>
      </c>
    </row>
    <row r="947" spans="2:7">
      <c r="B947" s="58">
        <v>37831</v>
      </c>
      <c r="C947" s="43">
        <v>108.06506299999999</v>
      </c>
      <c r="D947">
        <f t="shared" si="34"/>
        <v>-0.40970782479850049</v>
      </c>
      <c r="E947">
        <v>1.7664695701529554E-2</v>
      </c>
      <c r="F947">
        <v>944</v>
      </c>
      <c r="G947">
        <f t="shared" ca="1" si="35"/>
        <v>3.2271544512830928E-3</v>
      </c>
    </row>
    <row r="948" spans="2:7">
      <c r="B948" s="58">
        <v>36581</v>
      </c>
      <c r="C948" s="43">
        <v>183.07046500000001</v>
      </c>
      <c r="D948">
        <f t="shared" si="34"/>
        <v>-0.14061404249893339</v>
      </c>
      <c r="E948">
        <v>1.7656232417617931E-2</v>
      </c>
      <c r="F948">
        <v>945</v>
      </c>
      <c r="G948">
        <f t="shared" ca="1" si="35"/>
        <v>-4.1779069245187735E-3</v>
      </c>
    </row>
    <row r="949" spans="2:7">
      <c r="B949" s="58">
        <v>40353</v>
      </c>
      <c r="C949" s="43">
        <v>213.024734</v>
      </c>
      <c r="D949">
        <f t="shared" si="34"/>
        <v>-0.9081868393209479</v>
      </c>
      <c r="E949">
        <v>1.7655840924025088E-2</v>
      </c>
      <c r="F949">
        <v>946</v>
      </c>
      <c r="G949">
        <f t="shared" ca="1" si="35"/>
        <v>-1.5273163790354276E-2</v>
      </c>
    </row>
    <row r="950" spans="2:7">
      <c r="B950" s="58">
        <v>44218</v>
      </c>
      <c r="C950" s="43">
        <v>2320.1982419999999</v>
      </c>
      <c r="D950">
        <f t="shared" si="34"/>
        <v>13.577565139153402</v>
      </c>
      <c r="E950">
        <v>1.7612392680999102E-2</v>
      </c>
      <c r="F950">
        <v>947</v>
      </c>
      <c r="G950">
        <f t="shared" ca="1" si="35"/>
        <v>-9.4643013460974628E-3</v>
      </c>
    </row>
    <row r="951" spans="2:7">
      <c r="B951" s="58">
        <v>39336</v>
      </c>
      <c r="C951" s="43">
        <v>159.162262</v>
      </c>
      <c r="D951">
        <f t="shared" si="34"/>
        <v>-0.75341906120348445</v>
      </c>
      <c r="E951">
        <v>1.7576777893017502E-2</v>
      </c>
      <c r="F951">
        <v>948</v>
      </c>
      <c r="G951">
        <f t="shared" ca="1" si="35"/>
        <v>-2.6701216578318187E-3</v>
      </c>
    </row>
    <row r="952" spans="2:7">
      <c r="B952" s="58">
        <v>41943</v>
      </c>
      <c r="C952" s="43">
        <v>645.47674600000005</v>
      </c>
      <c r="D952">
        <f t="shared" si="34"/>
        <v>6.5145799278816492</v>
      </c>
      <c r="E952">
        <v>1.7571465928918482E-2</v>
      </c>
      <c r="F952">
        <v>949</v>
      </c>
      <c r="G952">
        <f t="shared" ca="1" si="35"/>
        <v>2.151027572602408E-2</v>
      </c>
    </row>
    <row r="953" spans="2:7">
      <c r="B953" s="58">
        <v>38162</v>
      </c>
      <c r="C953" s="43">
        <v>85.896584000000004</v>
      </c>
      <c r="D953">
        <f t="shared" si="34"/>
        <v>-0.78272605354407521</v>
      </c>
      <c r="E953">
        <v>1.7564055450419589E-2</v>
      </c>
      <c r="F953">
        <v>950</v>
      </c>
      <c r="G953">
        <f t="shared" ca="1" si="35"/>
        <v>-3.1192727746044861E-2</v>
      </c>
    </row>
    <row r="954" spans="2:7">
      <c r="B954" s="58">
        <v>41323</v>
      </c>
      <c r="C954" s="43">
        <v>395.33770800000002</v>
      </c>
      <c r="D954">
        <f t="shared" si="34"/>
        <v>-0.85455366110656017</v>
      </c>
      <c r="E954">
        <v>1.7528660736939001E-2</v>
      </c>
      <c r="F954">
        <v>951</v>
      </c>
      <c r="G954">
        <f t="shared" ca="1" si="35"/>
        <v>-9.3325592290697881E-3</v>
      </c>
    </row>
    <row r="955" spans="2:7">
      <c r="B955" s="58">
        <v>44914</v>
      </c>
      <c r="C955" s="43">
        <v>2718.1000979999999</v>
      </c>
      <c r="D955">
        <f t="shared" si="34"/>
        <v>11.224883288709281</v>
      </c>
      <c r="E955">
        <v>1.7519577786673391E-2</v>
      </c>
      <c r="F955">
        <v>952</v>
      </c>
      <c r="G955">
        <f t="shared" ca="1" si="35"/>
        <v>-3.514557343060605E-2</v>
      </c>
    </row>
    <row r="956" spans="2:7">
      <c r="B956" s="58">
        <v>40430</v>
      </c>
      <c r="C956" s="43">
        <v>222.341599</v>
      </c>
      <c r="D956">
        <f t="shared" si="34"/>
        <v>0.86256110966360777</v>
      </c>
      <c r="E956">
        <v>1.7502249103581488E-2</v>
      </c>
      <c r="F956">
        <v>953</v>
      </c>
      <c r="G956">
        <f t="shared" ca="1" si="35"/>
        <v>4.6714698770468091E-2</v>
      </c>
    </row>
    <row r="957" spans="2:7">
      <c r="B957" s="58">
        <v>38580</v>
      </c>
      <c r="C957" s="43">
        <v>119.374123</v>
      </c>
      <c r="D957">
        <f t="shared" si="34"/>
        <v>-0.9236373227371194</v>
      </c>
      <c r="E957">
        <v>1.7497141504569415E-2</v>
      </c>
      <c r="F957">
        <v>954</v>
      </c>
      <c r="G957">
        <f t="shared" ca="1" si="35"/>
        <v>5.2243259624380951E-4</v>
      </c>
    </row>
    <row r="958" spans="2:7">
      <c r="B958" s="58">
        <v>43413</v>
      </c>
      <c r="C958" s="43">
        <v>1563.252197</v>
      </c>
      <c r="D958">
        <f t="shared" si="34"/>
        <v>2.7482935385646066</v>
      </c>
      <c r="E958">
        <v>1.7489376905130243E-2</v>
      </c>
      <c r="F958">
        <v>955</v>
      </c>
      <c r="G958">
        <f t="shared" ca="1" si="35"/>
        <v>-8.6014624688877297E-3</v>
      </c>
    </row>
    <row r="959" spans="2:7">
      <c r="B959" s="58">
        <v>41138</v>
      </c>
      <c r="C959" s="43">
        <v>417.05703699999998</v>
      </c>
      <c r="D959">
        <f t="shared" si="34"/>
        <v>-0.54099141632222003</v>
      </c>
      <c r="E959">
        <v>1.7483414915926376E-2</v>
      </c>
      <c r="F959">
        <v>956</v>
      </c>
      <c r="G959">
        <f t="shared" ca="1" si="35"/>
        <v>6.7774591630328073E-3</v>
      </c>
    </row>
    <row r="960" spans="2:7">
      <c r="B960" s="58">
        <v>42871</v>
      </c>
      <c r="C960" s="43">
        <v>908.60400400000003</v>
      </c>
      <c r="D960">
        <f t="shared" si="34"/>
        <v>-0.58969766443875726</v>
      </c>
      <c r="E960">
        <v>1.7442047723284074E-2</v>
      </c>
      <c r="F960">
        <v>957</v>
      </c>
      <c r="G960">
        <f t="shared" ca="1" si="35"/>
        <v>4.8926656369816628E-3</v>
      </c>
    </row>
    <row r="961" spans="2:7">
      <c r="B961" s="58">
        <v>44550</v>
      </c>
      <c r="C961" s="43">
        <v>2214.474365</v>
      </c>
      <c r="D961">
        <f t="shared" si="34"/>
        <v>7.9710912444230928</v>
      </c>
      <c r="E961">
        <v>1.7419599041803457E-2</v>
      </c>
      <c r="F961">
        <v>958</v>
      </c>
      <c r="G961">
        <f t="shared" ca="1" si="35"/>
        <v>1.7201405783393287E-2</v>
      </c>
    </row>
    <row r="962" spans="2:7">
      <c r="B962" s="58">
        <v>40676</v>
      </c>
      <c r="C962" s="43">
        <v>246.845596</v>
      </c>
      <c r="D962">
        <f t="shared" si="34"/>
        <v>2.0564845954142674</v>
      </c>
      <c r="E962">
        <v>1.7418779938679359E-2</v>
      </c>
      <c r="F962">
        <v>959</v>
      </c>
      <c r="G962">
        <f t="shared" ca="1" si="35"/>
        <v>2.0768895489303444E-2</v>
      </c>
    </row>
    <row r="963" spans="2:7">
      <c r="B963" s="58">
        <v>35786</v>
      </c>
      <c r="C963" s="43">
        <v>80.761275999999995</v>
      </c>
      <c r="D963">
        <f t="shared" si="34"/>
        <v>-0.22965447649429266</v>
      </c>
      <c r="E963">
        <v>1.7413559164668146E-2</v>
      </c>
      <c r="F963">
        <v>960</v>
      </c>
      <c r="G963">
        <f t="shared" ca="1" si="35"/>
        <v>-1.6437926098761792E-2</v>
      </c>
    </row>
    <row r="964" spans="2:7">
      <c r="B964" s="58">
        <v>37533</v>
      </c>
      <c r="C964" s="43">
        <v>104.83772999999999</v>
      </c>
      <c r="D964">
        <f t="shared" ref="D964:D1027" si="36">(C964-C965)/C965</f>
        <v>-0.18494925682267793</v>
      </c>
      <c r="E964">
        <v>1.7406598688446701E-2</v>
      </c>
      <c r="F964">
        <v>961</v>
      </c>
      <c r="G964">
        <f t="shared" ca="1" si="35"/>
        <v>-1.2732124753141933E-3</v>
      </c>
    </row>
    <row r="965" spans="2:7">
      <c r="B965" s="58">
        <v>37229</v>
      </c>
      <c r="C965" s="43">
        <v>128.62724299999999</v>
      </c>
      <c r="D965">
        <f t="shared" si="36"/>
        <v>-0.89469578875364286</v>
      </c>
      <c r="E965">
        <v>1.740558593345367E-2</v>
      </c>
      <c r="F965">
        <v>962</v>
      </c>
      <c r="G965">
        <f t="shared" ref="G965:G1028" ca="1" si="37">_xlfn.NORM.INV(RAND(),$N$5,$N$6)</f>
        <v>-1.2813975224913839E-2</v>
      </c>
    </row>
    <row r="966" spans="2:7">
      <c r="B966" s="58">
        <v>43185</v>
      </c>
      <c r="C966" s="43">
        <v>1221.482422</v>
      </c>
      <c r="D966">
        <f t="shared" si="36"/>
        <v>0.59669146806243734</v>
      </c>
      <c r="E966">
        <v>1.7400894131592574E-2</v>
      </c>
      <c r="F966">
        <v>963</v>
      </c>
      <c r="G966">
        <f t="shared" ca="1" si="37"/>
        <v>5.4222124878134563E-3</v>
      </c>
    </row>
    <row r="967" spans="2:7">
      <c r="B967" s="58">
        <v>42241</v>
      </c>
      <c r="C967" s="43">
        <v>765.00842299999999</v>
      </c>
      <c r="D967">
        <f t="shared" si="36"/>
        <v>1.4806054975691657E-2</v>
      </c>
      <c r="E967">
        <v>1.7388193643227672E-2</v>
      </c>
      <c r="F967">
        <v>964</v>
      </c>
      <c r="G967">
        <f t="shared" ca="1" si="37"/>
        <v>1.4689441583862974E-3</v>
      </c>
    </row>
    <row r="968" spans="2:7">
      <c r="B968" s="58">
        <v>42506</v>
      </c>
      <c r="C968" s="43">
        <v>753.84692399999994</v>
      </c>
      <c r="D968">
        <f t="shared" si="36"/>
        <v>6.6634659642063596</v>
      </c>
      <c r="E968">
        <v>1.7372056726311574E-2</v>
      </c>
      <c r="F968">
        <v>965</v>
      </c>
      <c r="G968">
        <f t="shared" ca="1" si="37"/>
        <v>2.4747874006292688E-2</v>
      </c>
    </row>
    <row r="969" spans="2:7">
      <c r="B969" s="58">
        <v>38090</v>
      </c>
      <c r="C969" s="43">
        <v>98.368926999999999</v>
      </c>
      <c r="D969">
        <f t="shared" si="36"/>
        <v>-0.74596384454056264</v>
      </c>
      <c r="E969">
        <v>1.7345048369818965E-2</v>
      </c>
      <c r="F969">
        <v>966</v>
      </c>
      <c r="G969">
        <f t="shared" ca="1" si="37"/>
        <v>2.1009580135545616E-2</v>
      </c>
    </row>
    <row r="970" spans="2:7">
      <c r="B970" s="58">
        <v>41316</v>
      </c>
      <c r="C970" s="43">
        <v>387.22412100000003</v>
      </c>
      <c r="D970">
        <f t="shared" si="36"/>
        <v>-0.85388697840048278</v>
      </c>
      <c r="E970">
        <v>1.7340366500625148E-2</v>
      </c>
      <c r="F970">
        <v>967</v>
      </c>
      <c r="G970">
        <f t="shared" ca="1" si="37"/>
        <v>1.0822985683737121E-2</v>
      </c>
    </row>
    <row r="971" spans="2:7">
      <c r="B971" s="58">
        <v>44838</v>
      </c>
      <c r="C971" s="43">
        <v>2650.1684570000002</v>
      </c>
      <c r="D971">
        <f t="shared" si="36"/>
        <v>27.167737814101198</v>
      </c>
      <c r="E971">
        <v>1.7330748816196843E-2</v>
      </c>
      <c r="F971">
        <v>968</v>
      </c>
      <c r="G971">
        <f t="shared" ca="1" si="37"/>
        <v>2.0690938415128566E-2</v>
      </c>
    </row>
    <row r="972" spans="2:7">
      <c r="B972" s="58">
        <v>35935</v>
      </c>
      <c r="C972" s="43">
        <v>94.085243000000006</v>
      </c>
      <c r="D972">
        <f t="shared" si="36"/>
        <v>-0.94290861528924652</v>
      </c>
      <c r="E972">
        <v>1.7298440326628996E-2</v>
      </c>
      <c r="F972">
        <v>969</v>
      </c>
      <c r="G972">
        <f t="shared" ca="1" si="37"/>
        <v>-1.1273654650387568E-2</v>
      </c>
    </row>
    <row r="973" spans="2:7">
      <c r="B973" s="58">
        <v>43496</v>
      </c>
      <c r="C973" s="43">
        <v>1647.9761960000001</v>
      </c>
      <c r="D973">
        <f t="shared" si="36"/>
        <v>18.274300141281024</v>
      </c>
      <c r="E973">
        <v>1.7250016950296772E-2</v>
      </c>
      <c r="F973">
        <v>970</v>
      </c>
      <c r="G973">
        <f t="shared" ca="1" si="37"/>
        <v>8.9036597171613316E-3</v>
      </c>
    </row>
    <row r="974" spans="2:7">
      <c r="B974" s="58">
        <v>38167</v>
      </c>
      <c r="C974" s="43">
        <v>85.501221000000001</v>
      </c>
      <c r="D974">
        <f t="shared" si="36"/>
        <v>-0.21388677047424043</v>
      </c>
      <c r="E974">
        <v>1.7248117585445359E-2</v>
      </c>
      <c r="F974">
        <v>971</v>
      </c>
      <c r="G974">
        <f t="shared" ca="1" si="37"/>
        <v>2.0465386902207706E-2</v>
      </c>
    </row>
    <row r="975" spans="2:7">
      <c r="B975" s="58">
        <v>37844</v>
      </c>
      <c r="C975" s="43">
        <v>108.764511</v>
      </c>
      <c r="D975">
        <f t="shared" si="36"/>
        <v>-0.94503815602628605</v>
      </c>
      <c r="E975">
        <v>1.7246694894372274E-2</v>
      </c>
      <c r="F975">
        <v>972</v>
      </c>
      <c r="G975">
        <f t="shared" ca="1" si="37"/>
        <v>1.6636059709803992E-2</v>
      </c>
    </row>
    <row r="976" spans="2:7">
      <c r="B976" s="58">
        <v>44104</v>
      </c>
      <c r="C976" s="43">
        <v>1978.9094239999999</v>
      </c>
      <c r="D976">
        <f t="shared" si="36"/>
        <v>47.403418176415713</v>
      </c>
      <c r="E976">
        <v>1.723872782965306E-2</v>
      </c>
      <c r="F976">
        <v>973</v>
      </c>
      <c r="G976">
        <f t="shared" ca="1" si="37"/>
        <v>7.6434719004943438E-3</v>
      </c>
    </row>
    <row r="977" spans="2:7">
      <c r="B977" s="58">
        <v>35117</v>
      </c>
      <c r="C977" s="43">
        <v>40.883671</v>
      </c>
      <c r="D977">
        <f t="shared" si="36"/>
        <v>-0.75471295956644835</v>
      </c>
      <c r="E977">
        <v>1.7231924052043171E-2</v>
      </c>
      <c r="F977">
        <v>974</v>
      </c>
      <c r="G977">
        <f t="shared" ca="1" si="37"/>
        <v>2.6286175363780264E-3</v>
      </c>
    </row>
    <row r="978" spans="2:7">
      <c r="B978" s="58">
        <v>39350</v>
      </c>
      <c r="C978" s="43">
        <v>166.676849</v>
      </c>
      <c r="D978">
        <f t="shared" si="36"/>
        <v>-0.13355889091091758</v>
      </c>
      <c r="E978">
        <v>1.7226098806977223E-2</v>
      </c>
      <c r="F978">
        <v>975</v>
      </c>
      <c r="G978">
        <f t="shared" ca="1" si="37"/>
        <v>-4.1640162627640497E-3</v>
      </c>
    </row>
    <row r="979" spans="2:7">
      <c r="B979" s="58">
        <v>39820</v>
      </c>
      <c r="C979" s="43">
        <v>192.369507</v>
      </c>
      <c r="D979">
        <f t="shared" si="36"/>
        <v>7.5819178676586246E-2</v>
      </c>
      <c r="E979">
        <v>1.7213461768816905E-2</v>
      </c>
      <c r="F979">
        <v>976</v>
      </c>
      <c r="G979">
        <f t="shared" ca="1" si="37"/>
        <v>-1.2132289346775261E-2</v>
      </c>
    </row>
    <row r="980" spans="2:7">
      <c r="B980" s="58">
        <v>39953</v>
      </c>
      <c r="C980" s="43">
        <v>178.812119</v>
      </c>
      <c r="D980">
        <f t="shared" si="36"/>
        <v>-0.60105106593380642</v>
      </c>
      <c r="E980">
        <v>1.721128286645451E-2</v>
      </c>
      <c r="F980">
        <v>977</v>
      </c>
      <c r="G980">
        <f t="shared" ca="1" si="37"/>
        <v>-1.8321685271532027E-2</v>
      </c>
    </row>
    <row r="981" spans="2:7">
      <c r="B981" s="58">
        <v>41164</v>
      </c>
      <c r="C981" s="43">
        <v>448.20803799999999</v>
      </c>
      <c r="D981">
        <f t="shared" si="36"/>
        <v>0.33679739385135465</v>
      </c>
      <c r="E981">
        <v>1.720416572086568E-2</v>
      </c>
      <c r="F981">
        <v>978</v>
      </c>
      <c r="G981">
        <f t="shared" ca="1" si="37"/>
        <v>-1.599047174043695E-2</v>
      </c>
    </row>
    <row r="982" spans="2:7">
      <c r="B982" s="58">
        <v>40899</v>
      </c>
      <c r="C982" s="43">
        <v>335.284943</v>
      </c>
      <c r="D982">
        <f t="shared" si="36"/>
        <v>5.2306042216560197E-2</v>
      </c>
      <c r="E982">
        <v>1.7185639245802464E-2</v>
      </c>
      <c r="F982">
        <v>979</v>
      </c>
      <c r="G982">
        <f t="shared" ca="1" si="37"/>
        <v>1.9525278832813013E-2</v>
      </c>
    </row>
    <row r="983" spans="2:7">
      <c r="B983" s="58">
        <v>40983</v>
      </c>
      <c r="C983" s="43">
        <v>318.61923200000001</v>
      </c>
      <c r="D983">
        <f t="shared" si="36"/>
        <v>1.4261301255767891</v>
      </c>
      <c r="E983">
        <v>1.7166863130409587E-2</v>
      </c>
      <c r="F983">
        <v>980</v>
      </c>
      <c r="G983">
        <f t="shared" ca="1" si="37"/>
        <v>-1.3316300785626472E-2</v>
      </c>
    </row>
    <row r="984" spans="2:7">
      <c r="B984" s="58">
        <v>36943</v>
      </c>
      <c r="C984" s="43">
        <v>131.328171</v>
      </c>
      <c r="D984">
        <f t="shared" si="36"/>
        <v>-0.91722272292747709</v>
      </c>
      <c r="E984">
        <v>1.7150174583134968E-2</v>
      </c>
      <c r="F984">
        <v>981</v>
      </c>
      <c r="G984">
        <f t="shared" ca="1" si="37"/>
        <v>2.0628393061231015E-2</v>
      </c>
    </row>
    <row r="985" spans="2:7">
      <c r="B985" s="58">
        <v>43592</v>
      </c>
      <c r="C985" s="43">
        <v>1586.524414</v>
      </c>
      <c r="D985">
        <f t="shared" si="36"/>
        <v>33.640300545234091</v>
      </c>
      <c r="E985">
        <v>1.7137020504696867E-2</v>
      </c>
      <c r="F985">
        <v>982</v>
      </c>
      <c r="G985">
        <f t="shared" ca="1" si="37"/>
        <v>-2.8629485882844998E-2</v>
      </c>
    </row>
    <row r="986" spans="2:7">
      <c r="B986" s="58">
        <v>35220</v>
      </c>
      <c r="C986" s="43">
        <v>45.799961000000003</v>
      </c>
      <c r="D986">
        <f t="shared" si="36"/>
        <v>-0.6405738464733578</v>
      </c>
      <c r="E986">
        <v>1.7088613343507822E-2</v>
      </c>
      <c r="F986">
        <v>983</v>
      </c>
      <c r="G986">
        <f t="shared" ca="1" si="37"/>
        <v>5.198772713674929E-3</v>
      </c>
    </row>
    <row r="987" spans="2:7">
      <c r="B987" s="58">
        <v>39143</v>
      </c>
      <c r="C987" s="43">
        <v>127.42523199999999</v>
      </c>
      <c r="D987">
        <f t="shared" si="36"/>
        <v>-4.1738436197282694E-2</v>
      </c>
      <c r="E987">
        <v>1.7040450799715192E-2</v>
      </c>
      <c r="F987">
        <v>984</v>
      </c>
      <c r="G987">
        <f t="shared" ca="1" si="37"/>
        <v>-4.8556243188444858E-3</v>
      </c>
    </row>
    <row r="988" spans="2:7">
      <c r="B988" s="58">
        <v>37984</v>
      </c>
      <c r="C988" s="43">
        <v>132.97541799999999</v>
      </c>
      <c r="D988">
        <f t="shared" si="36"/>
        <v>-0.36475352750815437</v>
      </c>
      <c r="E988">
        <v>1.7020164224664569E-2</v>
      </c>
      <c r="F988">
        <v>985</v>
      </c>
      <c r="G988">
        <f t="shared" ca="1" si="37"/>
        <v>-2.7982607835870931E-2</v>
      </c>
    </row>
    <row r="989" spans="2:7">
      <c r="B989" s="58">
        <v>40352</v>
      </c>
      <c r="C989" s="43">
        <v>209.328857</v>
      </c>
      <c r="D989">
        <f t="shared" si="36"/>
        <v>0.92404290636351827</v>
      </c>
      <c r="E989">
        <v>1.7001023915206269E-2</v>
      </c>
      <c r="F989">
        <v>986</v>
      </c>
      <c r="G989">
        <f t="shared" ca="1" si="37"/>
        <v>1.5703437499575919E-2</v>
      </c>
    </row>
    <row r="990" spans="2:7">
      <c r="B990" s="58">
        <v>37792</v>
      </c>
      <c r="C990" s="43">
        <v>108.796356</v>
      </c>
      <c r="D990">
        <f t="shared" si="36"/>
        <v>-0.49746830556240018</v>
      </c>
      <c r="E990">
        <v>1.7000042906126434E-2</v>
      </c>
      <c r="F990">
        <v>987</v>
      </c>
      <c r="G990">
        <f t="shared" ca="1" si="37"/>
        <v>8.7980607982502332E-3</v>
      </c>
    </row>
    <row r="991" spans="2:7">
      <c r="B991" s="58">
        <v>40108</v>
      </c>
      <c r="C991" s="43">
        <v>216.49650600000001</v>
      </c>
      <c r="D991">
        <f t="shared" si="36"/>
        <v>6.1516699434884067E-2</v>
      </c>
      <c r="E991">
        <v>1.6992533087434824E-2</v>
      </c>
      <c r="F991">
        <v>988</v>
      </c>
      <c r="G991">
        <f t="shared" ca="1" si="37"/>
        <v>1.0888462038944604E-2</v>
      </c>
    </row>
    <row r="992" spans="2:7">
      <c r="B992" s="58">
        <v>38835</v>
      </c>
      <c r="C992" s="43">
        <v>203.950165</v>
      </c>
      <c r="D992">
        <f t="shared" si="36"/>
        <v>-0.89703563256280372</v>
      </c>
      <c r="E992">
        <v>1.697562056854296E-2</v>
      </c>
      <c r="F992">
        <v>989</v>
      </c>
      <c r="G992">
        <f t="shared" ca="1" si="37"/>
        <v>-5.4837797526704852E-3</v>
      </c>
    </row>
    <row r="993" spans="2:7">
      <c r="B993" s="58">
        <v>43796</v>
      </c>
      <c r="C993" s="43">
        <v>1980.783936</v>
      </c>
      <c r="D993">
        <f t="shared" si="36"/>
        <v>0.80169177063933583</v>
      </c>
      <c r="E993">
        <v>1.6955332995752557E-2</v>
      </c>
      <c r="F993">
        <v>990</v>
      </c>
      <c r="G993">
        <f t="shared" ca="1" si="37"/>
        <v>-5.0384551485862282E-3</v>
      </c>
    </row>
    <row r="994" spans="2:7">
      <c r="B994" s="58">
        <v>42975</v>
      </c>
      <c r="C994" s="43">
        <v>1099.4022219999999</v>
      </c>
      <c r="D994">
        <f t="shared" si="36"/>
        <v>8.7077864351698349</v>
      </c>
      <c r="E994">
        <v>1.6953395622216452E-2</v>
      </c>
      <c r="F994">
        <v>991</v>
      </c>
      <c r="G994">
        <f t="shared" ca="1" si="37"/>
        <v>-6.0029375310784894E-2</v>
      </c>
    </row>
    <row r="995" spans="2:7">
      <c r="B995" s="58">
        <v>37614</v>
      </c>
      <c r="C995" s="43">
        <v>113.249527</v>
      </c>
      <c r="D995">
        <f t="shared" si="36"/>
        <v>-0.27671493138815739</v>
      </c>
      <c r="E995">
        <v>1.6939791345532317E-2</v>
      </c>
      <c r="F995">
        <v>992</v>
      </c>
      <c r="G995">
        <f t="shared" ca="1" si="37"/>
        <v>-1.9324757462047114E-2</v>
      </c>
    </row>
    <row r="996" spans="2:7">
      <c r="B996" s="58">
        <v>39412</v>
      </c>
      <c r="C996" s="43">
        <v>156.57661400000001</v>
      </c>
      <c r="D996">
        <f t="shared" si="36"/>
        <v>-0.93318522946096771</v>
      </c>
      <c r="E996">
        <v>1.6924217808887056E-2</v>
      </c>
      <c r="F996">
        <v>993</v>
      </c>
      <c r="G996">
        <f t="shared" ca="1" si="37"/>
        <v>5.8783817837379489E-3</v>
      </c>
    </row>
    <row r="997" spans="2:7">
      <c r="B997" s="58">
        <v>44565</v>
      </c>
      <c r="C997" s="43">
        <v>2343.443115</v>
      </c>
      <c r="D997">
        <f t="shared" si="36"/>
        <v>11.534667688720194</v>
      </c>
      <c r="E997">
        <v>1.691876471299884E-2</v>
      </c>
      <c r="F997">
        <v>994</v>
      </c>
      <c r="G997">
        <f t="shared" ca="1" si="37"/>
        <v>-1.1405883983515486E-2</v>
      </c>
    </row>
    <row r="998" spans="2:7">
      <c r="B998" s="58">
        <v>40331</v>
      </c>
      <c r="C998" s="43">
        <v>186.95694</v>
      </c>
      <c r="D998">
        <f t="shared" si="36"/>
        <v>-0.22839951294274524</v>
      </c>
      <c r="E998">
        <v>1.6894983705916633E-2</v>
      </c>
      <c r="F998">
        <v>995</v>
      </c>
      <c r="G998">
        <f t="shared" ca="1" si="37"/>
        <v>2.501066464209336E-2</v>
      </c>
    </row>
    <row r="999" spans="2:7">
      <c r="B999" s="58">
        <v>40525</v>
      </c>
      <c r="C999" s="43">
        <v>242.29759200000001</v>
      </c>
      <c r="D999">
        <f t="shared" si="36"/>
        <v>1.4914485499861836</v>
      </c>
      <c r="E999">
        <v>1.6892323177350142E-2</v>
      </c>
      <c r="F999">
        <v>996</v>
      </c>
      <c r="G999">
        <f t="shared" ca="1" si="37"/>
        <v>2.4845964562838843E-3</v>
      </c>
    </row>
    <row r="1000" spans="2:7">
      <c r="B1000" s="58">
        <v>36068</v>
      </c>
      <c r="C1000" s="43">
        <v>97.251694000000001</v>
      </c>
      <c r="D1000">
        <f t="shared" si="36"/>
        <v>0.30101605108787655</v>
      </c>
      <c r="E1000">
        <v>1.6890290103865047E-2</v>
      </c>
      <c r="F1000">
        <v>997</v>
      </c>
      <c r="G1000">
        <f t="shared" ca="1" si="37"/>
        <v>-2.3278820198147341E-2</v>
      </c>
    </row>
    <row r="1001" spans="2:7">
      <c r="B1001" s="58">
        <v>35755</v>
      </c>
      <c r="C1001" s="43">
        <v>74.750572000000005</v>
      </c>
      <c r="D1001">
        <f t="shared" si="36"/>
        <v>0.63904501175652229</v>
      </c>
      <c r="E1001">
        <v>1.6865762925009836E-2</v>
      </c>
      <c r="F1001">
        <v>998</v>
      </c>
      <c r="G1001">
        <f t="shared" ca="1" si="37"/>
        <v>-3.7458901591186878E-3</v>
      </c>
    </row>
    <row r="1002" spans="2:7">
      <c r="B1002" s="58">
        <v>35186</v>
      </c>
      <c r="C1002" s="43">
        <v>45.606174000000003</v>
      </c>
      <c r="D1002">
        <f t="shared" si="36"/>
        <v>-0.61961894664742778</v>
      </c>
      <c r="E1002">
        <v>1.6839684751915555E-2</v>
      </c>
      <c r="F1002">
        <v>999</v>
      </c>
      <c r="G1002">
        <f t="shared" ca="1" si="37"/>
        <v>5.0799750328029015E-3</v>
      </c>
    </row>
    <row r="1003" spans="2:7">
      <c r="B1003" s="58">
        <v>38679</v>
      </c>
      <c r="C1003" s="43">
        <v>119.896019</v>
      </c>
      <c r="D1003">
        <f t="shared" si="36"/>
        <v>-0.82138827673940729</v>
      </c>
      <c r="E1003">
        <v>1.681900772097409E-2</v>
      </c>
      <c r="F1003">
        <v>1000</v>
      </c>
      <c r="G1003">
        <f t="shared" ca="1" si="37"/>
        <v>3.5619914172174329E-3</v>
      </c>
    </row>
    <row r="1004" spans="2:7">
      <c r="B1004" s="58">
        <v>41995</v>
      </c>
      <c r="C1004" s="43">
        <v>671.26623500000005</v>
      </c>
      <c r="D1004">
        <f t="shared" si="36"/>
        <v>-0.33272118763328268</v>
      </c>
      <c r="E1004">
        <v>1.6817857551500521E-2</v>
      </c>
      <c r="G1004">
        <f t="shared" ca="1" si="37"/>
        <v>-1.0434912822025086E-2</v>
      </c>
    </row>
    <row r="1005" spans="2:7">
      <c r="B1005" s="58">
        <v>42919</v>
      </c>
      <c r="C1005" s="43">
        <v>1005.975647</v>
      </c>
      <c r="D1005">
        <f t="shared" si="36"/>
        <v>5.7656764686833393</v>
      </c>
      <c r="E1005">
        <v>1.6811666577078638E-2</v>
      </c>
      <c r="G1005">
        <f t="shared" ca="1" si="37"/>
        <v>1.2365597257854194E-2</v>
      </c>
    </row>
    <row r="1006" spans="2:7">
      <c r="B1006" s="58">
        <v>39275</v>
      </c>
      <c r="C1006" s="43">
        <v>148.68810999999999</v>
      </c>
      <c r="D1006">
        <f t="shared" si="36"/>
        <v>-0.92381186095966572</v>
      </c>
      <c r="E1006">
        <v>1.6790606849806409E-2</v>
      </c>
      <c r="G1006">
        <f t="shared" ca="1" si="37"/>
        <v>2.3534237332056625E-2</v>
      </c>
    </row>
    <row r="1007" spans="2:7">
      <c r="B1007" s="58">
        <v>43794</v>
      </c>
      <c r="C1007" s="43">
        <v>1951.5913089999999</v>
      </c>
      <c r="D1007">
        <f t="shared" si="36"/>
        <v>1.5725791654654167</v>
      </c>
      <c r="E1007">
        <v>1.6787054491330042E-2</v>
      </c>
      <c r="G1007">
        <f t="shared" ca="1" si="37"/>
        <v>-3.2912866973324309E-2</v>
      </c>
    </row>
    <row r="1008" spans="2:7">
      <c r="B1008" s="58">
        <v>42440</v>
      </c>
      <c r="C1008" s="43">
        <v>758.61273200000005</v>
      </c>
      <c r="D1008">
        <f t="shared" si="36"/>
        <v>2.1083818124789802</v>
      </c>
      <c r="E1008">
        <v>1.6775126154095713E-2</v>
      </c>
      <c r="G1008">
        <f t="shared" ca="1" si="37"/>
        <v>2.2306743684712166E-2</v>
      </c>
    </row>
    <row r="1009" spans="2:7">
      <c r="B1009" s="58">
        <v>40476</v>
      </c>
      <c r="C1009" s="43">
        <v>244.053909</v>
      </c>
      <c r="D1009">
        <f t="shared" si="36"/>
        <v>1.5402947633596418</v>
      </c>
      <c r="E1009">
        <v>1.6763357487058254E-2</v>
      </c>
      <c r="G1009">
        <f t="shared" ca="1" si="37"/>
        <v>1.1988697905023459E-3</v>
      </c>
    </row>
    <row r="1010" spans="2:7">
      <c r="B1010" s="58">
        <v>38370</v>
      </c>
      <c r="C1010" s="43">
        <v>96.073066999999995</v>
      </c>
      <c r="D1010">
        <f t="shared" si="36"/>
        <v>-0.69881973457194491</v>
      </c>
      <c r="E1010">
        <v>1.6756042811481693E-2</v>
      </c>
      <c r="G1010">
        <f t="shared" ca="1" si="37"/>
        <v>2.317429163915731E-3</v>
      </c>
    </row>
    <row r="1011" spans="2:7">
      <c r="B1011" s="58">
        <v>40947</v>
      </c>
      <c r="C1011" s="43">
        <v>318.988586</v>
      </c>
      <c r="D1011">
        <f t="shared" si="36"/>
        <v>-0.35286642503511406</v>
      </c>
      <c r="E1011">
        <v>1.6747323273071362E-2</v>
      </c>
      <c r="G1011">
        <f t="shared" ca="1" si="37"/>
        <v>-4.5475951749884592E-3</v>
      </c>
    </row>
    <row r="1012" spans="2:7">
      <c r="B1012" s="58">
        <v>41666</v>
      </c>
      <c r="C1012" s="43">
        <v>492.92541499999999</v>
      </c>
      <c r="D1012">
        <f t="shared" si="36"/>
        <v>1.9157148911948159</v>
      </c>
      <c r="E1012">
        <v>1.6702257386293117E-2</v>
      </c>
      <c r="G1012">
        <f t="shared" ca="1" si="37"/>
        <v>-1.79568903949585E-2</v>
      </c>
    </row>
    <row r="1013" spans="2:7">
      <c r="B1013" s="58">
        <v>39022</v>
      </c>
      <c r="C1013" s="43">
        <v>169.058167</v>
      </c>
      <c r="D1013">
        <f t="shared" si="36"/>
        <v>-0.79109805921283072</v>
      </c>
      <c r="E1013">
        <v>1.6691536568811255E-2</v>
      </c>
      <c r="G1013">
        <f t="shared" ca="1" si="37"/>
        <v>1.8246566879955958E-2</v>
      </c>
    </row>
    <row r="1014" spans="2:7">
      <c r="B1014" s="58">
        <v>42551</v>
      </c>
      <c r="C1014" s="43">
        <v>809.27044699999999</v>
      </c>
      <c r="D1014">
        <f t="shared" si="36"/>
        <v>2.7518622976476026</v>
      </c>
      <c r="E1014">
        <v>1.6689190008502691E-2</v>
      </c>
      <c r="G1014">
        <f t="shared" ca="1" si="37"/>
        <v>2.1876205473794978E-2</v>
      </c>
    </row>
    <row r="1015" spans="2:7">
      <c r="B1015" s="58">
        <v>40133</v>
      </c>
      <c r="C1015" s="43">
        <v>215.69833399999999</v>
      </c>
      <c r="D1015">
        <f t="shared" si="36"/>
        <v>0.33844808122895015</v>
      </c>
      <c r="E1015">
        <v>1.6678817887048811E-2</v>
      </c>
      <c r="G1015">
        <f t="shared" ca="1" si="37"/>
        <v>1.2620855879625916E-2</v>
      </c>
    </row>
    <row r="1016" spans="2:7">
      <c r="B1016" s="58">
        <v>39440</v>
      </c>
      <c r="C1016" s="43">
        <v>161.15554800000001</v>
      </c>
      <c r="D1016">
        <f t="shared" si="36"/>
        <v>-0.9367806703428615</v>
      </c>
      <c r="E1016">
        <v>1.6674477200009735E-2</v>
      </c>
      <c r="G1016">
        <f t="shared" ca="1" si="37"/>
        <v>2.0873109811731561E-2</v>
      </c>
    </row>
    <row r="1017" spans="2:7">
      <c r="B1017" s="58">
        <v>44889</v>
      </c>
      <c r="C1017" s="43">
        <v>2549.1499020000001</v>
      </c>
      <c r="D1017">
        <f t="shared" si="36"/>
        <v>0.26054165401050211</v>
      </c>
      <c r="E1017">
        <v>1.6670908475582266E-2</v>
      </c>
      <c r="G1017">
        <f t="shared" ca="1" si="37"/>
        <v>-1.6634332579605969E-3</v>
      </c>
    </row>
    <row r="1018" spans="2:7">
      <c r="B1018" s="58">
        <v>44636</v>
      </c>
      <c r="C1018" s="43">
        <v>2022.2655030000001</v>
      </c>
      <c r="D1018">
        <f t="shared" si="36"/>
        <v>12.602015006460613</v>
      </c>
      <c r="E1018">
        <v>1.6656789205493693E-2</v>
      </c>
      <c r="G1018">
        <f t="shared" ca="1" si="37"/>
        <v>8.4984174973334603E-3</v>
      </c>
    </row>
    <row r="1019" spans="2:7">
      <c r="B1019" s="58">
        <v>36696</v>
      </c>
      <c r="C1019" s="43">
        <v>148.67396500000001</v>
      </c>
      <c r="D1019">
        <f t="shared" si="36"/>
        <v>-0.15386725111157035</v>
      </c>
      <c r="E1019">
        <v>1.6631822637673255E-2</v>
      </c>
      <c r="G1019">
        <f t="shared" ca="1" si="37"/>
        <v>1.5865565169895044E-2</v>
      </c>
    </row>
    <row r="1020" spans="2:7">
      <c r="B1020" s="58">
        <v>39885</v>
      </c>
      <c r="C1020" s="43">
        <v>175.70997600000001</v>
      </c>
      <c r="D1020">
        <f t="shared" si="36"/>
        <v>-0.14264542963665292</v>
      </c>
      <c r="E1020">
        <v>1.6618565460576627E-2</v>
      </c>
      <c r="G1020">
        <f t="shared" ca="1" si="37"/>
        <v>3.3850624794603761E-2</v>
      </c>
    </row>
    <row r="1021" spans="2:7">
      <c r="B1021" s="58">
        <v>39980</v>
      </c>
      <c r="C1021" s="43">
        <v>204.94435100000001</v>
      </c>
      <c r="D1021">
        <f t="shared" si="36"/>
        <v>0.74152206749001681</v>
      </c>
      <c r="E1021">
        <v>1.6592703602692552E-2</v>
      </c>
      <c r="G1021">
        <f t="shared" ca="1" si="37"/>
        <v>-5.5347780068630333E-3</v>
      </c>
    </row>
    <row r="1022" spans="2:7">
      <c r="B1022" s="58">
        <v>37435</v>
      </c>
      <c r="C1022" s="43">
        <v>117.681168</v>
      </c>
      <c r="D1022">
        <f t="shared" si="36"/>
        <v>-0.29977468593870543</v>
      </c>
      <c r="E1022">
        <v>1.6587471015493915E-2</v>
      </c>
      <c r="G1022">
        <f t="shared" ca="1" si="37"/>
        <v>2.2064297108802852E-2</v>
      </c>
    </row>
    <row r="1023" spans="2:7">
      <c r="B1023" s="58">
        <v>39003</v>
      </c>
      <c r="C1023" s="43">
        <v>168.061859</v>
      </c>
      <c r="D1023">
        <f t="shared" si="36"/>
        <v>0.48569321810471572</v>
      </c>
      <c r="E1023">
        <v>1.6573386534991495E-2</v>
      </c>
      <c r="G1023">
        <f t="shared" ca="1" si="37"/>
        <v>2.3991560253770364E-2</v>
      </c>
    </row>
    <row r="1024" spans="2:7">
      <c r="B1024" s="58">
        <v>37802</v>
      </c>
      <c r="C1024" s="43">
        <v>113.12016300000001</v>
      </c>
      <c r="D1024">
        <f t="shared" si="36"/>
        <v>4.5091020903527262E-2</v>
      </c>
      <c r="E1024">
        <v>1.6571612145633612E-2</v>
      </c>
      <c r="G1024">
        <f t="shared" ca="1" si="37"/>
        <v>1.4016835578161777E-3</v>
      </c>
    </row>
    <row r="1025" spans="2:7">
      <c r="B1025" s="58">
        <v>37545</v>
      </c>
      <c r="C1025" s="43">
        <v>108.239532</v>
      </c>
      <c r="D1025">
        <f t="shared" si="36"/>
        <v>-0.90216670811689426</v>
      </c>
      <c r="E1025">
        <v>1.6555452884221382E-2</v>
      </c>
      <c r="G1025">
        <f t="shared" ca="1" si="37"/>
        <v>1.3533906602137278E-4</v>
      </c>
    </row>
    <row r="1026" spans="2:7">
      <c r="B1026" s="58">
        <v>43014</v>
      </c>
      <c r="C1026" s="43">
        <v>1106.3670649999999</v>
      </c>
      <c r="D1026">
        <f t="shared" si="36"/>
        <v>7.4728847402103948</v>
      </c>
      <c r="E1026">
        <v>1.6545264679610854E-2</v>
      </c>
      <c r="G1026">
        <f t="shared" ca="1" si="37"/>
        <v>4.1126453137125582E-2</v>
      </c>
    </row>
    <row r="1027" spans="2:7">
      <c r="B1027" s="58">
        <v>38736</v>
      </c>
      <c r="C1027" s="43">
        <v>130.57737700000001</v>
      </c>
      <c r="D1027">
        <f t="shared" si="36"/>
        <v>1.621810986158857</v>
      </c>
      <c r="E1027">
        <v>1.6521958716639983E-2</v>
      </c>
      <c r="G1027">
        <f t="shared" ca="1" si="37"/>
        <v>6.8370194991876484E-3</v>
      </c>
    </row>
    <row r="1028" spans="2:7">
      <c r="B1028" s="58">
        <v>35284</v>
      </c>
      <c r="C1028" s="43">
        <v>49.804268</v>
      </c>
      <c r="D1028">
        <f t="shared" ref="D1028:D1091" si="38">(C1028-C1029)/C1029</f>
        <v>-0.51914540034502321</v>
      </c>
      <c r="E1028">
        <v>1.6520554019090045E-2</v>
      </c>
      <c r="G1028">
        <f t="shared" ca="1" si="37"/>
        <v>-2.5115506251876082E-2</v>
      </c>
    </row>
    <row r="1029" spans="2:7">
      <c r="B1029" s="58">
        <v>36857</v>
      </c>
      <c r="C1029" s="43">
        <v>103.57448599999999</v>
      </c>
      <c r="D1029">
        <f t="shared" si="38"/>
        <v>-0.1368820812739199</v>
      </c>
      <c r="E1029">
        <v>1.6516804242172514E-2</v>
      </c>
      <c r="G1029">
        <f t="shared" ref="G1029:G1092" ca="1" si="39">_xlfn.NORM.INV(RAND(),$N$5,$N$6)</f>
        <v>2.5277412069904491E-2</v>
      </c>
    </row>
    <row r="1030" spans="2:7">
      <c r="B1030" s="58">
        <v>38665</v>
      </c>
      <c r="C1030" s="43">
        <v>120.000389</v>
      </c>
      <c r="D1030">
        <f t="shared" si="38"/>
        <v>-0.62347065650759492</v>
      </c>
      <c r="E1030">
        <v>1.6504808001330671E-2</v>
      </c>
      <c r="G1030">
        <f t="shared" ca="1" si="39"/>
        <v>-3.1750265706051238E-2</v>
      </c>
    </row>
    <row r="1031" spans="2:7">
      <c r="B1031" s="58">
        <v>40876</v>
      </c>
      <c r="C1031" s="43">
        <v>318.70129400000002</v>
      </c>
      <c r="D1031">
        <f t="shared" si="38"/>
        <v>1.4461815495153225</v>
      </c>
      <c r="E1031">
        <v>1.6496452044694115E-2</v>
      </c>
      <c r="G1031">
        <f t="shared" ca="1" si="39"/>
        <v>2.8331944790807112E-2</v>
      </c>
    </row>
    <row r="1032" spans="2:7">
      <c r="B1032" s="58">
        <v>37117</v>
      </c>
      <c r="C1032" s="43">
        <v>130.28521699999999</v>
      </c>
      <c r="D1032">
        <f t="shared" si="38"/>
        <v>-0.36251643596350164</v>
      </c>
      <c r="E1032">
        <v>1.6462570253003305E-2</v>
      </c>
      <c r="G1032">
        <f t="shared" ca="1" si="39"/>
        <v>1.7372083086675826E-2</v>
      </c>
    </row>
    <row r="1033" spans="2:7">
      <c r="B1033" s="58">
        <v>40388</v>
      </c>
      <c r="C1033" s="43">
        <v>204.37423699999999</v>
      </c>
      <c r="D1033">
        <f t="shared" si="38"/>
        <v>-0.58948843630555126</v>
      </c>
      <c r="E1033">
        <v>1.6445647164618743E-2</v>
      </c>
      <c r="G1033">
        <f t="shared" ca="1" si="39"/>
        <v>-2.0287455114953796E-2</v>
      </c>
    </row>
    <row r="1034" spans="2:7">
      <c r="B1034" s="58">
        <v>41603</v>
      </c>
      <c r="C1034" s="43">
        <v>497.85257000000001</v>
      </c>
      <c r="D1034">
        <f t="shared" si="38"/>
        <v>-0.40000520028963743</v>
      </c>
      <c r="E1034">
        <v>1.6445555017517013E-2</v>
      </c>
      <c r="G1034">
        <f t="shared" ca="1" si="39"/>
        <v>1.2392018171316476E-2</v>
      </c>
    </row>
    <row r="1035" spans="2:7">
      <c r="B1035" s="58">
        <v>42107</v>
      </c>
      <c r="C1035" s="43">
        <v>829.76147500000002</v>
      </c>
      <c r="D1035">
        <f t="shared" si="38"/>
        <v>6.5342724752411883</v>
      </c>
      <c r="E1035">
        <v>1.6438342411085279E-2</v>
      </c>
      <c r="G1035">
        <f t="shared" ca="1" si="39"/>
        <v>-3.5362927333237662E-2</v>
      </c>
    </row>
    <row r="1036" spans="2:7">
      <c r="B1036" s="58">
        <v>37796</v>
      </c>
      <c r="C1036" s="43">
        <v>110.13159899999999</v>
      </c>
      <c r="D1036">
        <f t="shared" si="38"/>
        <v>-0.20724843128813789</v>
      </c>
      <c r="E1036">
        <v>1.6431995618542972E-2</v>
      </c>
      <c r="G1036">
        <f t="shared" ca="1" si="39"/>
        <v>4.6555243791500167E-2</v>
      </c>
    </row>
    <row r="1037" spans="2:7">
      <c r="B1037" s="58">
        <v>36340</v>
      </c>
      <c r="C1037" s="43">
        <v>138.92321799999999</v>
      </c>
      <c r="D1037">
        <f t="shared" si="38"/>
        <v>-0.65324212451282659</v>
      </c>
      <c r="E1037">
        <v>1.642779093872836E-2</v>
      </c>
      <c r="G1037">
        <f t="shared" ca="1" si="39"/>
        <v>1.906931672998486E-2</v>
      </c>
    </row>
    <row r="1038" spans="2:7">
      <c r="B1038" s="58">
        <v>41299</v>
      </c>
      <c r="C1038" s="43">
        <v>400.63464399999998</v>
      </c>
      <c r="D1038">
        <f t="shared" si="38"/>
        <v>-0.38043881174802563</v>
      </c>
      <c r="E1038">
        <v>1.6424932576274393E-2</v>
      </c>
      <c r="G1038">
        <f t="shared" ca="1" si="39"/>
        <v>-1.3384367975313378E-2</v>
      </c>
    </row>
    <row r="1039" spans="2:7">
      <c r="B1039" s="58">
        <v>41890</v>
      </c>
      <c r="C1039" s="43">
        <v>646.64257799999996</v>
      </c>
      <c r="D1039">
        <f t="shared" si="38"/>
        <v>7.8583591094929721</v>
      </c>
      <c r="E1039">
        <v>1.6422450496923428E-2</v>
      </c>
      <c r="G1039">
        <f t="shared" ca="1" si="39"/>
        <v>-9.6999480333366684E-3</v>
      </c>
    </row>
    <row r="1040" spans="2:7">
      <c r="B1040" s="58">
        <v>38216</v>
      </c>
      <c r="C1040" s="43">
        <v>72.998008999999996</v>
      </c>
      <c r="D1040">
        <f t="shared" si="38"/>
        <v>-0.96861549714443052</v>
      </c>
      <c r="E1040">
        <v>1.6416280770683991E-2</v>
      </c>
      <c r="G1040">
        <f t="shared" ca="1" si="39"/>
        <v>-2.814906488558735E-3</v>
      </c>
    </row>
    <row r="1041" spans="2:7">
      <c r="B1041" s="58">
        <v>44532</v>
      </c>
      <c r="C1041" s="43">
        <v>2325.9252929999998</v>
      </c>
      <c r="D1041">
        <f t="shared" si="38"/>
        <v>2.2485795963997366</v>
      </c>
      <c r="E1041">
        <v>1.6397549198370887E-2</v>
      </c>
      <c r="G1041">
        <f t="shared" ca="1" si="39"/>
        <v>-3.2394845857600736E-4</v>
      </c>
    </row>
    <row r="1042" spans="2:7">
      <c r="B1042" s="58">
        <v>41976</v>
      </c>
      <c r="C1042" s="43">
        <v>715.98223900000005</v>
      </c>
      <c r="D1042">
        <f t="shared" si="38"/>
        <v>4.7661179033172969</v>
      </c>
      <c r="E1042">
        <v>1.6381282956146624E-2</v>
      </c>
      <c r="G1042">
        <f t="shared" ca="1" si="39"/>
        <v>1.7820538216314175E-2</v>
      </c>
    </row>
    <row r="1043" spans="2:7">
      <c r="B1043" s="58">
        <v>37866</v>
      </c>
      <c r="C1043" s="43">
        <v>124.170586</v>
      </c>
      <c r="D1043">
        <f t="shared" si="38"/>
        <v>-0.46578711298310033</v>
      </c>
      <c r="E1043">
        <v>1.6367449485274188E-2</v>
      </c>
      <c r="G1043">
        <f t="shared" ca="1" si="39"/>
        <v>-1.3901478686798362E-3</v>
      </c>
    </row>
    <row r="1044" spans="2:7">
      <c r="B1044" s="58">
        <v>40654</v>
      </c>
      <c r="C1044" s="43">
        <v>232.43652299999999</v>
      </c>
      <c r="D1044">
        <f t="shared" si="38"/>
        <v>4.9673545854673939</v>
      </c>
      <c r="E1044">
        <v>1.636720239968736E-2</v>
      </c>
      <c r="G1044">
        <f t="shared" ca="1" si="39"/>
        <v>-2.1241585476254314E-2</v>
      </c>
    </row>
    <row r="1045" spans="2:7">
      <c r="B1045" s="58">
        <v>35136</v>
      </c>
      <c r="C1045" s="43">
        <v>38.951351000000003</v>
      </c>
      <c r="D1045">
        <f t="shared" si="38"/>
        <v>-0.9822607860905026</v>
      </c>
      <c r="E1045">
        <v>1.6360832685594281E-2</v>
      </c>
      <c r="G1045">
        <f t="shared" ca="1" si="39"/>
        <v>-8.7119201040724258E-3</v>
      </c>
    </row>
    <row r="1046" spans="2:7">
      <c r="B1046" s="58">
        <v>43948</v>
      </c>
      <c r="C1046" s="43">
        <v>2195.7766109999998</v>
      </c>
      <c r="D1046">
        <f t="shared" si="38"/>
        <v>25.54309667843901</v>
      </c>
      <c r="E1046">
        <v>1.6359109165184189E-2</v>
      </c>
      <c r="G1046">
        <f t="shared" ca="1" si="39"/>
        <v>1.4922651340133288E-2</v>
      </c>
    </row>
    <row r="1047" spans="2:7">
      <c r="B1047" s="58">
        <v>35643</v>
      </c>
      <c r="C1047" s="43">
        <v>82.724959999999996</v>
      </c>
      <c r="D1047">
        <f t="shared" si="38"/>
        <v>-0.57496516536634978</v>
      </c>
      <c r="E1047">
        <v>1.6352290025569725E-2</v>
      </c>
      <c r="G1047">
        <f t="shared" ca="1" si="39"/>
        <v>1.340905815105215E-2</v>
      </c>
    </row>
    <row r="1048" spans="2:7">
      <c r="B1048" s="58">
        <v>38825</v>
      </c>
      <c r="C1048" s="43">
        <v>194.631012</v>
      </c>
      <c r="D1048">
        <f t="shared" si="38"/>
        <v>-0.74720814584712458</v>
      </c>
      <c r="E1048">
        <v>1.6351874594183361E-2</v>
      </c>
      <c r="G1048">
        <f t="shared" ca="1" si="39"/>
        <v>1.701645779612436E-2</v>
      </c>
    </row>
    <row r="1049" spans="2:7">
      <c r="B1049" s="58">
        <v>42471</v>
      </c>
      <c r="C1049" s="43">
        <v>769.92596400000002</v>
      </c>
      <c r="D1049">
        <f t="shared" si="38"/>
        <v>2.7891178914572694</v>
      </c>
      <c r="E1049">
        <v>1.6345033286546833E-2</v>
      </c>
      <c r="G1049">
        <f t="shared" ca="1" si="39"/>
        <v>-6.5298909184724301E-4</v>
      </c>
    </row>
    <row r="1050" spans="2:7">
      <c r="B1050" s="58">
        <v>40073</v>
      </c>
      <c r="C1050" s="43">
        <v>203.193985</v>
      </c>
      <c r="D1050">
        <f t="shared" si="38"/>
        <v>0.27752882622910713</v>
      </c>
      <c r="E1050">
        <v>1.6342277238400437E-2</v>
      </c>
      <c r="G1050">
        <f t="shared" ca="1" si="39"/>
        <v>-4.6584881352931116E-2</v>
      </c>
    </row>
    <row r="1051" spans="2:7">
      <c r="B1051" s="58">
        <v>36364</v>
      </c>
      <c r="C1051" s="43">
        <v>159.052368</v>
      </c>
      <c r="D1051">
        <f t="shared" si="38"/>
        <v>-0.93193331445231664</v>
      </c>
      <c r="E1051">
        <v>1.6330660164700934E-2</v>
      </c>
      <c r="G1051">
        <f t="shared" ca="1" si="39"/>
        <v>-1.6579891415300505E-2</v>
      </c>
    </row>
    <row r="1052" spans="2:7">
      <c r="B1052" s="58">
        <v>44200</v>
      </c>
      <c r="C1052" s="43">
        <v>2336.7138669999999</v>
      </c>
      <c r="D1052">
        <f t="shared" si="38"/>
        <v>13.39393152811617</v>
      </c>
      <c r="E1052">
        <v>1.6313807480204244E-2</v>
      </c>
      <c r="G1052">
        <f t="shared" ca="1" si="39"/>
        <v>-3.289170485180304E-3</v>
      </c>
    </row>
    <row r="1053" spans="2:7">
      <c r="B1053" s="58">
        <v>39645</v>
      </c>
      <c r="C1053" s="43">
        <v>162.34021000000001</v>
      </c>
      <c r="D1053">
        <f t="shared" si="38"/>
        <v>-0.93798332666130324</v>
      </c>
      <c r="E1053">
        <v>1.629665957855864E-2</v>
      </c>
      <c r="G1053">
        <f t="shared" ca="1" si="39"/>
        <v>-5.6786601986014941E-3</v>
      </c>
    </row>
    <row r="1054" spans="2:7">
      <c r="B1054" s="58">
        <v>44775</v>
      </c>
      <c r="C1054" s="43">
        <v>2617.6865229999999</v>
      </c>
      <c r="D1054">
        <f t="shared" si="38"/>
        <v>31.183226208427225</v>
      </c>
      <c r="E1054">
        <v>1.6293808845153884E-2</v>
      </c>
      <c r="G1054">
        <f t="shared" ca="1" si="39"/>
        <v>-2.231462886592555E-2</v>
      </c>
    </row>
    <row r="1055" spans="2:7">
      <c r="B1055" s="58">
        <v>35720</v>
      </c>
      <c r="C1055" s="43">
        <v>81.336983000000004</v>
      </c>
      <c r="D1055">
        <f t="shared" si="38"/>
        <v>-0.95931790642167103</v>
      </c>
      <c r="E1055">
        <v>1.6273435223834436E-2</v>
      </c>
      <c r="G1055">
        <f t="shared" ca="1" si="39"/>
        <v>-7.2368533002799681E-3</v>
      </c>
    </row>
    <row r="1056" spans="2:7">
      <c r="B1056" s="58">
        <v>44651</v>
      </c>
      <c r="C1056" s="43">
        <v>1999.3312989999999</v>
      </c>
      <c r="D1056">
        <f t="shared" si="38"/>
        <v>5.376858864888729</v>
      </c>
      <c r="E1056">
        <v>1.6245700646664547E-2</v>
      </c>
      <c r="G1056">
        <f t="shared" ca="1" si="39"/>
        <v>5.0844983095120928E-2</v>
      </c>
    </row>
    <row r="1057" spans="2:7">
      <c r="B1057" s="58">
        <v>40875</v>
      </c>
      <c r="C1057" s="43">
        <v>313.52917500000001</v>
      </c>
      <c r="D1057">
        <f t="shared" si="38"/>
        <v>0.65486703201041585</v>
      </c>
      <c r="E1057">
        <v>1.6231956985552534E-2</v>
      </c>
      <c r="G1057">
        <f t="shared" ca="1" si="39"/>
        <v>3.9819270329668803E-2</v>
      </c>
    </row>
    <row r="1058" spans="2:7">
      <c r="B1058" s="58">
        <v>39686</v>
      </c>
      <c r="C1058" s="43">
        <v>189.458832</v>
      </c>
      <c r="D1058">
        <f t="shared" si="38"/>
        <v>0.3711103955986173</v>
      </c>
      <c r="E1058">
        <v>1.6228310329954185E-2</v>
      </c>
      <c r="G1058">
        <f t="shared" ca="1" si="39"/>
        <v>-1.4174786956187147E-2</v>
      </c>
    </row>
    <row r="1059" spans="2:7">
      <c r="B1059" s="58">
        <v>36664</v>
      </c>
      <c r="C1059" s="43">
        <v>138.179123</v>
      </c>
      <c r="D1059">
        <f t="shared" si="38"/>
        <v>-0.81526054758602573</v>
      </c>
      <c r="E1059">
        <v>1.6226597111944876E-2</v>
      </c>
      <c r="G1059">
        <f t="shared" ca="1" si="39"/>
        <v>8.9107621434659466E-3</v>
      </c>
    </row>
    <row r="1060" spans="2:7">
      <c r="B1060" s="58">
        <v>42438</v>
      </c>
      <c r="C1060" s="43">
        <v>747.96758999999997</v>
      </c>
      <c r="D1060">
        <f t="shared" si="38"/>
        <v>2.6077525201810041</v>
      </c>
      <c r="E1060">
        <v>1.6218006902538766E-2</v>
      </c>
      <c r="G1060">
        <f t="shared" ca="1" si="39"/>
        <v>-1.1356211977668709E-3</v>
      </c>
    </row>
    <row r="1061" spans="2:7">
      <c r="B1061" s="58">
        <v>40400</v>
      </c>
      <c r="C1061" s="43">
        <v>207.32231100000001</v>
      </c>
      <c r="D1061">
        <f t="shared" si="38"/>
        <v>1.0911452283567271</v>
      </c>
      <c r="E1061">
        <v>1.6207699833433519E-2</v>
      </c>
      <c r="G1061">
        <f t="shared" ca="1" si="39"/>
        <v>-4.4471953424437535E-2</v>
      </c>
    </row>
    <row r="1062" spans="2:7">
      <c r="B1062" s="58">
        <v>38098</v>
      </c>
      <c r="C1062" s="43">
        <v>99.142951999999994</v>
      </c>
      <c r="D1062">
        <f t="shared" si="38"/>
        <v>-0.27969558345354406</v>
      </c>
      <c r="E1062">
        <v>1.619810914880895E-2</v>
      </c>
      <c r="G1062">
        <f t="shared" ca="1" si="39"/>
        <v>-1.002219685576969E-3</v>
      </c>
    </row>
    <row r="1063" spans="2:7">
      <c r="B1063" s="58">
        <v>38755</v>
      </c>
      <c r="C1063" s="43">
        <v>137.64035000000001</v>
      </c>
      <c r="D1063">
        <f t="shared" si="38"/>
        <v>-0.82063429873562022</v>
      </c>
      <c r="E1063">
        <v>1.6182840389193324E-2</v>
      </c>
      <c r="G1063">
        <f t="shared" ca="1" si="39"/>
        <v>-7.682970237423376E-3</v>
      </c>
    </row>
    <row r="1064" spans="2:7">
      <c r="B1064" s="58">
        <v>42709</v>
      </c>
      <c r="C1064" s="43">
        <v>767.37274200000002</v>
      </c>
      <c r="D1064">
        <f t="shared" si="38"/>
        <v>-0.48371594528633599</v>
      </c>
      <c r="E1064">
        <v>1.6176533195012596E-2</v>
      </c>
      <c r="G1064">
        <f t="shared" ca="1" si="39"/>
        <v>1.159991283860678E-2</v>
      </c>
    </row>
    <row r="1065" spans="2:7">
      <c r="B1065" s="58">
        <v>43251</v>
      </c>
      <c r="C1065" s="43">
        <v>1486.3382570000001</v>
      </c>
      <c r="D1065">
        <f t="shared" si="38"/>
        <v>6.3274972779809948</v>
      </c>
      <c r="E1065">
        <v>1.617472726310485E-2</v>
      </c>
      <c r="G1065">
        <f t="shared" ca="1" si="39"/>
        <v>-3.979761787436744E-2</v>
      </c>
    </row>
    <row r="1066" spans="2:7">
      <c r="B1066" s="58">
        <v>40046</v>
      </c>
      <c r="C1066" s="43">
        <v>202.843918</v>
      </c>
      <c r="D1066">
        <f t="shared" si="38"/>
        <v>0.81252976444502212</v>
      </c>
      <c r="E1066">
        <v>1.6172979318143228E-2</v>
      </c>
      <c r="G1066">
        <f t="shared" ca="1" si="39"/>
        <v>-9.2059894543864047E-3</v>
      </c>
    </row>
    <row r="1067" spans="2:7">
      <c r="B1067" s="58">
        <v>37797</v>
      </c>
      <c r="C1067" s="43">
        <v>111.912048</v>
      </c>
      <c r="D1067">
        <f t="shared" si="38"/>
        <v>0.2329870294473913</v>
      </c>
      <c r="E1067">
        <v>1.6166559063579968E-2</v>
      </c>
      <c r="G1067">
        <f t="shared" ca="1" si="39"/>
        <v>1.6472768106335776E-2</v>
      </c>
    </row>
    <row r="1068" spans="2:7">
      <c r="B1068" s="58">
        <v>35949</v>
      </c>
      <c r="C1068" s="43">
        <v>90.764983999999998</v>
      </c>
      <c r="D1068">
        <f t="shared" si="38"/>
        <v>-0.33195157356473798</v>
      </c>
      <c r="E1068">
        <v>1.6146186791671322E-2</v>
      </c>
      <c r="G1068">
        <f t="shared" ca="1" si="39"/>
        <v>1.0976123848804436E-2</v>
      </c>
    </row>
    <row r="1069" spans="2:7">
      <c r="B1069" s="58">
        <v>38748</v>
      </c>
      <c r="C1069" s="43">
        <v>135.86587499999999</v>
      </c>
      <c r="D1069">
        <f t="shared" si="38"/>
        <v>-0.93522054564240509</v>
      </c>
      <c r="E1069">
        <v>1.6133088981318516E-2</v>
      </c>
      <c r="G1069">
        <f t="shared" ca="1" si="39"/>
        <v>2.2674095843836926E-2</v>
      </c>
    </row>
    <row r="1070" spans="2:7">
      <c r="B1070" s="58">
        <v>44257</v>
      </c>
      <c r="C1070" s="43">
        <v>2097.360596</v>
      </c>
      <c r="D1070">
        <f t="shared" si="38"/>
        <v>17.084033479836243</v>
      </c>
      <c r="E1070">
        <v>1.6119209593563045E-2</v>
      </c>
      <c r="G1070">
        <f t="shared" ca="1" si="39"/>
        <v>3.0331967311567481E-3</v>
      </c>
    </row>
    <row r="1071" spans="2:7">
      <c r="B1071" s="58">
        <v>37946</v>
      </c>
      <c r="C1071" s="43">
        <v>115.978584</v>
      </c>
      <c r="D1071">
        <f t="shared" si="38"/>
        <v>-0.80409885401295056</v>
      </c>
      <c r="E1071">
        <v>1.6106527673137951E-2</v>
      </c>
      <c r="G1071">
        <f t="shared" ca="1" si="39"/>
        <v>1.4838177859570836E-3</v>
      </c>
    </row>
    <row r="1072" spans="2:7">
      <c r="B1072" s="58">
        <v>41477</v>
      </c>
      <c r="C1072" s="43">
        <v>592.02606200000002</v>
      </c>
      <c r="D1072">
        <f t="shared" si="38"/>
        <v>2.6002390404836659</v>
      </c>
      <c r="E1072">
        <v>1.610578806201066E-2</v>
      </c>
      <c r="G1072">
        <f t="shared" ca="1" si="39"/>
        <v>-4.8160664088603186E-2</v>
      </c>
    </row>
    <row r="1073" spans="2:7">
      <c r="B1073" s="58">
        <v>39364</v>
      </c>
      <c r="C1073" s="43">
        <v>164.440765</v>
      </c>
      <c r="D1073">
        <f t="shared" si="38"/>
        <v>-0.85871221834812572</v>
      </c>
      <c r="E1073">
        <v>1.6081302586936821E-2</v>
      </c>
      <c r="G1073">
        <f t="shared" ca="1" si="39"/>
        <v>1.5874366267762587E-2</v>
      </c>
    </row>
    <row r="1074" spans="2:7">
      <c r="B1074" s="58">
        <v>43032</v>
      </c>
      <c r="C1074" s="43">
        <v>1163.8710940000001</v>
      </c>
      <c r="D1074">
        <f t="shared" si="38"/>
        <v>0.56508537086426425</v>
      </c>
      <c r="E1074">
        <v>1.6080823424343804E-2</v>
      </c>
      <c r="G1074">
        <f t="shared" ca="1" si="39"/>
        <v>-1.0994758167167055E-2</v>
      </c>
    </row>
    <row r="1075" spans="2:7">
      <c r="B1075" s="58">
        <v>42404</v>
      </c>
      <c r="C1075" s="43">
        <v>743.64703399999996</v>
      </c>
      <c r="D1075">
        <f t="shared" si="38"/>
        <v>1.8797722486109239E-2</v>
      </c>
      <c r="E1075">
        <v>1.6066033523858183E-2</v>
      </c>
      <c r="G1075">
        <f t="shared" ca="1" si="39"/>
        <v>1.4864952107007515E-2</v>
      </c>
    </row>
    <row r="1076" spans="2:7">
      <c r="B1076" s="58">
        <v>42171</v>
      </c>
      <c r="C1076" s="43">
        <v>729.92608600000005</v>
      </c>
      <c r="D1076">
        <f t="shared" si="38"/>
        <v>2.8597106805260109</v>
      </c>
      <c r="E1076">
        <v>1.6063494151416838E-2</v>
      </c>
      <c r="G1076">
        <f t="shared" ca="1" si="39"/>
        <v>2.0651368381623694E-2</v>
      </c>
    </row>
    <row r="1077" spans="2:7">
      <c r="B1077" s="58">
        <v>39819</v>
      </c>
      <c r="C1077" s="43">
        <v>189.11419699999999</v>
      </c>
      <c r="D1077">
        <f t="shared" si="38"/>
        <v>-7.2153117292236835E-2</v>
      </c>
      <c r="E1077">
        <v>1.604924603120033E-2</v>
      </c>
      <c r="G1077">
        <f t="shared" ca="1" si="39"/>
        <v>-4.870770749352671E-3</v>
      </c>
    </row>
    <row r="1078" spans="2:7">
      <c r="B1078" s="58">
        <v>39847</v>
      </c>
      <c r="C1078" s="43">
        <v>203.82048</v>
      </c>
      <c r="D1078">
        <f t="shared" si="38"/>
        <v>-0.14976179098807105</v>
      </c>
      <c r="E1078">
        <v>1.6036352819731769E-2</v>
      </c>
      <c r="G1078">
        <f t="shared" ca="1" si="39"/>
        <v>3.3192362303353252E-3</v>
      </c>
    </row>
    <row r="1079" spans="2:7">
      <c r="B1079" s="58">
        <v>40511</v>
      </c>
      <c r="C1079" s="43">
        <v>239.721619</v>
      </c>
      <c r="D1079">
        <f t="shared" si="38"/>
        <v>0.5942111440059582</v>
      </c>
      <c r="E1079">
        <v>1.603542889748006E-2</v>
      </c>
      <c r="G1079">
        <f t="shared" ca="1" si="39"/>
        <v>1.7254372395960407E-2</v>
      </c>
    </row>
    <row r="1080" spans="2:7">
      <c r="B1080" s="58">
        <v>36389</v>
      </c>
      <c r="C1080" s="43">
        <v>150.37005600000001</v>
      </c>
      <c r="D1080">
        <f t="shared" si="38"/>
        <v>0.47426365744176541</v>
      </c>
      <c r="E1080">
        <v>1.6033690818677844E-2</v>
      </c>
      <c r="G1080">
        <f t="shared" ca="1" si="39"/>
        <v>6.9722708483725389E-3</v>
      </c>
    </row>
    <row r="1081" spans="2:7">
      <c r="B1081" s="58">
        <v>36185</v>
      </c>
      <c r="C1081" s="43">
        <v>101.996719</v>
      </c>
      <c r="D1081">
        <f t="shared" si="38"/>
        <v>0.40373102514361309</v>
      </c>
      <c r="E1081">
        <v>1.603342355435881E-2</v>
      </c>
      <c r="G1081">
        <f t="shared" ca="1" si="39"/>
        <v>-5.7603713192025075E-3</v>
      </c>
    </row>
    <row r="1082" spans="2:7">
      <c r="B1082" s="58">
        <v>38218</v>
      </c>
      <c r="C1082" s="43">
        <v>72.661156000000005</v>
      </c>
      <c r="D1082">
        <f t="shared" si="38"/>
        <v>-0.56175330557207936</v>
      </c>
      <c r="E1082">
        <v>1.6015099203990257E-2</v>
      </c>
      <c r="G1082">
        <f t="shared" ca="1" si="39"/>
        <v>-2.0351597048991258E-2</v>
      </c>
    </row>
    <row r="1083" spans="2:7">
      <c r="B1083" s="58">
        <v>36719</v>
      </c>
      <c r="C1083" s="43">
        <v>165.799667</v>
      </c>
      <c r="D1083">
        <f t="shared" si="38"/>
        <v>-0.80483206088231118</v>
      </c>
      <c r="E1083">
        <v>1.6001354899968314E-2</v>
      </c>
      <c r="G1083">
        <f t="shared" ca="1" si="39"/>
        <v>1.15968608855081E-2</v>
      </c>
    </row>
    <row r="1084" spans="2:7">
      <c r="B1084" s="58">
        <v>42830</v>
      </c>
      <c r="C1084" s="43">
        <v>849.52307099999996</v>
      </c>
      <c r="D1084">
        <f t="shared" si="38"/>
        <v>2.2825386641544831</v>
      </c>
      <c r="E1084">
        <v>1.5966973328317969E-2</v>
      </c>
      <c r="G1084">
        <f t="shared" ca="1" si="39"/>
        <v>1.2169675403969186E-2</v>
      </c>
    </row>
    <row r="1085" spans="2:7">
      <c r="B1085" s="58">
        <v>40778</v>
      </c>
      <c r="C1085" s="43">
        <v>258.80062900000001</v>
      </c>
      <c r="D1085">
        <f t="shared" si="38"/>
        <v>1.8417212751457546</v>
      </c>
      <c r="E1085">
        <v>1.5966618558592074E-2</v>
      </c>
      <c r="G1085">
        <f t="shared" ca="1" si="39"/>
        <v>-1.8811080376253113E-2</v>
      </c>
    </row>
    <row r="1086" spans="2:7">
      <c r="B1086" s="58">
        <v>35929</v>
      </c>
      <c r="C1086" s="43">
        <v>91.071785000000006</v>
      </c>
      <c r="D1086">
        <f t="shared" si="38"/>
        <v>-0.38088254153918338</v>
      </c>
      <c r="E1086">
        <v>1.5960598859495967E-2</v>
      </c>
      <c r="G1086">
        <f t="shared" ca="1" si="39"/>
        <v>-5.7711935976555093E-3</v>
      </c>
    </row>
    <row r="1087" spans="2:7">
      <c r="B1087" s="58">
        <v>39231</v>
      </c>
      <c r="C1087" s="43">
        <v>147.09936500000001</v>
      </c>
      <c r="D1087">
        <f t="shared" si="38"/>
        <v>-0.94285360114147776</v>
      </c>
      <c r="E1087">
        <v>1.5959971252974298E-2</v>
      </c>
      <c r="G1087">
        <f t="shared" ca="1" si="39"/>
        <v>-1.4011164558592332E-2</v>
      </c>
    </row>
    <row r="1088" spans="2:7">
      <c r="B1088" s="58">
        <v>44846</v>
      </c>
      <c r="C1088" s="43">
        <v>2574.079346</v>
      </c>
      <c r="D1088">
        <f t="shared" si="38"/>
        <v>6.1888224852509754</v>
      </c>
      <c r="E1088">
        <v>1.5956800963389056E-2</v>
      </c>
      <c r="G1088">
        <f t="shared" ca="1" si="39"/>
        <v>4.8616626350998053E-2</v>
      </c>
    </row>
    <row r="1089" spans="2:7">
      <c r="B1089" s="58">
        <v>41071</v>
      </c>
      <c r="C1089" s="43">
        <v>358.06689499999999</v>
      </c>
      <c r="D1089">
        <f t="shared" si="38"/>
        <v>-0.82952394280809716</v>
      </c>
      <c r="E1089">
        <v>1.5956209141275074E-2</v>
      </c>
      <c r="G1089">
        <f t="shared" ca="1" si="39"/>
        <v>2.3467371883515342E-2</v>
      </c>
    </row>
    <row r="1090" spans="2:7">
      <c r="B1090" s="58">
        <v>44246</v>
      </c>
      <c r="C1090" s="43">
        <v>2100.3940429999998</v>
      </c>
      <c r="D1090">
        <f t="shared" si="38"/>
        <v>16.541696938164279</v>
      </c>
      <c r="E1090">
        <v>1.5953605734655818E-2</v>
      </c>
      <c r="G1090">
        <f t="shared" ca="1" si="39"/>
        <v>-6.2687406448384605E-3</v>
      </c>
    </row>
    <row r="1091" spans="2:7">
      <c r="B1091" s="58">
        <v>37061</v>
      </c>
      <c r="C1091" s="43">
        <v>119.73722100000001</v>
      </c>
      <c r="D1091">
        <f t="shared" si="38"/>
        <v>-0.83859014023253897</v>
      </c>
      <c r="E1091">
        <v>1.593326458301737E-2</v>
      </c>
      <c r="G1091">
        <f t="shared" ca="1" si="39"/>
        <v>4.3400217346090626E-2</v>
      </c>
    </row>
    <row r="1092" spans="2:7">
      <c r="B1092" s="58">
        <v>42382</v>
      </c>
      <c r="C1092" s="43">
        <v>741.82098399999995</v>
      </c>
      <c r="D1092">
        <f t="shared" ref="D1092:D1155" si="40">(C1092-C1093)/C1093</f>
        <v>-6.4436158401581831E-2</v>
      </c>
      <c r="E1092">
        <v>1.5920553107708405E-2</v>
      </c>
      <c r="G1092">
        <f t="shared" ca="1" si="39"/>
        <v>-1.5062978375311361E-2</v>
      </c>
    </row>
    <row r="1093" spans="2:7">
      <c r="B1093" s="58">
        <v>42051</v>
      </c>
      <c r="C1093" s="43">
        <v>792.91326900000001</v>
      </c>
      <c r="D1093">
        <f t="shared" si="40"/>
        <v>16.913359821799283</v>
      </c>
      <c r="E1093">
        <v>1.5905046383188161E-2</v>
      </c>
      <c r="G1093">
        <f t="shared" ref="G1093:G1156" ca="1" si="41">_xlfn.NORM.INV(RAND(),$N$5,$N$6)</f>
        <v>-3.3670252877761729E-2</v>
      </c>
    </row>
    <row r="1094" spans="2:7">
      <c r="B1094" s="58">
        <v>35214</v>
      </c>
      <c r="C1094" s="43">
        <v>44.263793999999997</v>
      </c>
      <c r="D1094">
        <f t="shared" si="40"/>
        <v>-0.94202611915968215</v>
      </c>
      <c r="E1094">
        <v>1.5894307759158382E-2</v>
      </c>
      <c r="G1094">
        <f t="shared" ca="1" si="41"/>
        <v>1.61023634396893E-2</v>
      </c>
    </row>
    <row r="1095" spans="2:7">
      <c r="B1095" s="58">
        <v>42752</v>
      </c>
      <c r="C1095" s="43">
        <v>763.51269500000001</v>
      </c>
      <c r="D1095">
        <f t="shared" si="40"/>
        <v>3.6472301228216635</v>
      </c>
      <c r="E1095">
        <v>1.5891392006911049E-2</v>
      </c>
      <c r="G1095">
        <f t="shared" ca="1" si="41"/>
        <v>-3.0864749344035203E-3</v>
      </c>
    </row>
    <row r="1096" spans="2:7">
      <c r="B1096" s="58">
        <v>39356</v>
      </c>
      <c r="C1096" s="43">
        <v>164.29414399999999</v>
      </c>
      <c r="D1096">
        <f t="shared" si="40"/>
        <v>-0.91704495682958587</v>
      </c>
      <c r="E1096">
        <v>1.5865716933366164E-2</v>
      </c>
      <c r="G1096">
        <f t="shared" ca="1" si="41"/>
        <v>-1.3494786698532173E-2</v>
      </c>
    </row>
    <row r="1097" spans="2:7">
      <c r="B1097" s="58">
        <v>43755</v>
      </c>
      <c r="C1097" s="43">
        <v>1980.520264</v>
      </c>
      <c r="D1097">
        <f t="shared" si="40"/>
        <v>17.690145036023292</v>
      </c>
      <c r="E1097">
        <v>1.5861847226570323E-2</v>
      </c>
      <c r="G1097">
        <f t="shared" ca="1" si="41"/>
        <v>-1.3451060780617652E-3</v>
      </c>
    </row>
    <row r="1098" spans="2:7">
      <c r="B1098" s="58">
        <v>36837</v>
      </c>
      <c r="C1098" s="43">
        <v>105.966019</v>
      </c>
      <c r="D1098">
        <f t="shared" si="40"/>
        <v>-0.95470023346133326</v>
      </c>
      <c r="E1098">
        <v>1.5850626059082249E-2</v>
      </c>
      <c r="G1098">
        <f t="shared" ca="1" si="41"/>
        <v>1.1329282988403384E-3</v>
      </c>
    </row>
    <row r="1099" spans="2:7">
      <c r="B1099" s="58">
        <v>44207</v>
      </c>
      <c r="C1099" s="43">
        <v>2339.2177729999999</v>
      </c>
      <c r="D1099">
        <f t="shared" si="40"/>
        <v>21.589268824954214</v>
      </c>
      <c r="E1099">
        <v>1.5849973217344007E-2</v>
      </c>
      <c r="G1099">
        <f t="shared" ca="1" si="41"/>
        <v>-2.5123822728215769E-2</v>
      </c>
    </row>
    <row r="1100" spans="2:7">
      <c r="B1100" s="58">
        <v>36168</v>
      </c>
      <c r="C1100" s="43">
        <v>103.554382</v>
      </c>
      <c r="D1100">
        <f t="shared" si="40"/>
        <v>-0.53883156272632704</v>
      </c>
      <c r="E1100">
        <v>1.5846216474839237E-2</v>
      </c>
      <c r="G1100">
        <f t="shared" ca="1" si="41"/>
        <v>-3.8671435827738075E-3</v>
      </c>
    </row>
    <row r="1101" spans="2:7">
      <c r="B1101" s="58">
        <v>40577</v>
      </c>
      <c r="C1101" s="43">
        <v>224.54785200000001</v>
      </c>
      <c r="D1101">
        <f t="shared" si="40"/>
        <v>0.65828335302208263</v>
      </c>
      <c r="E1101">
        <v>1.5841391653498547E-2</v>
      </c>
      <c r="G1101">
        <f t="shared" ca="1" si="41"/>
        <v>1.0563113842149278E-2</v>
      </c>
    </row>
    <row r="1102" spans="2:7">
      <c r="B1102" s="58">
        <v>37088</v>
      </c>
      <c r="C1102" s="43">
        <v>135.40982099999999</v>
      </c>
      <c r="D1102">
        <f t="shared" si="40"/>
        <v>-0.75668176415100419</v>
      </c>
      <c r="E1102">
        <v>1.582956528408629E-2</v>
      </c>
      <c r="G1102">
        <f t="shared" ca="1" si="41"/>
        <v>1.8031697168444973E-3</v>
      </c>
    </row>
    <row r="1103" spans="2:7">
      <c r="B1103" s="58">
        <v>41831</v>
      </c>
      <c r="C1103" s="43">
        <v>556.51324499999998</v>
      </c>
      <c r="D1103">
        <f t="shared" si="40"/>
        <v>2.739223758176065</v>
      </c>
      <c r="E1103">
        <v>1.5826456899498194E-2</v>
      </c>
      <c r="G1103">
        <f t="shared" ca="1" si="41"/>
        <v>-6.8239549824551243E-3</v>
      </c>
    </row>
    <row r="1104" spans="2:7">
      <c r="B1104" s="58">
        <v>36427</v>
      </c>
      <c r="C1104" s="43">
        <v>148.83122299999999</v>
      </c>
      <c r="D1104">
        <f t="shared" si="40"/>
        <v>-0.92701547147090346</v>
      </c>
      <c r="E1104">
        <v>1.5790903941914795E-2</v>
      </c>
      <c r="G1104">
        <f t="shared" ca="1" si="41"/>
        <v>-4.9281022419582288E-3</v>
      </c>
    </row>
    <row r="1105" spans="2:7">
      <c r="B1105" s="58">
        <v>43901</v>
      </c>
      <c r="C1105" s="43">
        <v>2039.216064</v>
      </c>
      <c r="D1105">
        <f t="shared" si="40"/>
        <v>1.7137743304846618</v>
      </c>
      <c r="E1105">
        <v>1.5790571676248439E-2</v>
      </c>
      <c r="G1105">
        <f t="shared" ca="1" si="41"/>
        <v>4.2414834023934908E-3</v>
      </c>
    </row>
    <row r="1106" spans="2:7">
      <c r="B1106" s="58">
        <v>42153</v>
      </c>
      <c r="C1106" s="43">
        <v>751.43170199999997</v>
      </c>
      <c r="D1106">
        <f t="shared" si="40"/>
        <v>5.0296828909782461</v>
      </c>
      <c r="E1106">
        <v>1.5776417225605598E-2</v>
      </c>
      <c r="G1106">
        <f t="shared" ca="1" si="41"/>
        <v>2.3357623389837611E-2</v>
      </c>
    </row>
    <row r="1107" spans="2:7">
      <c r="B1107" s="58">
        <v>38021</v>
      </c>
      <c r="C1107" s="43">
        <v>124.62209300000001</v>
      </c>
      <c r="D1107">
        <f t="shared" si="40"/>
        <v>-0.88415923646755168</v>
      </c>
      <c r="E1107">
        <v>1.5772881693072501E-2</v>
      </c>
      <c r="G1107">
        <f t="shared" ca="1" si="41"/>
        <v>-2.4018661909640797E-2</v>
      </c>
    </row>
    <row r="1108" spans="2:7">
      <c r="B1108" s="58">
        <v>42948</v>
      </c>
      <c r="C1108" s="43">
        <v>1075.8051760000001</v>
      </c>
      <c r="D1108">
        <f t="shared" si="40"/>
        <v>22.977108679945719</v>
      </c>
      <c r="E1108">
        <v>1.5747376454841328E-2</v>
      </c>
      <c r="G1108">
        <f t="shared" ca="1" si="41"/>
        <v>-1.1893198755705638E-2</v>
      </c>
    </row>
    <row r="1109" spans="2:7">
      <c r="B1109" s="58">
        <v>35216</v>
      </c>
      <c r="C1109" s="43">
        <v>44.868011000000003</v>
      </c>
      <c r="D1109">
        <f t="shared" si="40"/>
        <v>-0.69888949185990146</v>
      </c>
      <c r="E1109">
        <v>1.5742602900679387E-2</v>
      </c>
      <c r="G1109">
        <f t="shared" ca="1" si="41"/>
        <v>-3.2627636611958867E-2</v>
      </c>
    </row>
    <row r="1110" spans="2:7">
      <c r="B1110" s="58">
        <v>39302</v>
      </c>
      <c r="C1110" s="43">
        <v>149.008453</v>
      </c>
      <c r="D1110">
        <f t="shared" si="40"/>
        <v>-0.18653763956604955</v>
      </c>
      <c r="E1110">
        <v>1.5742239039656943E-2</v>
      </c>
      <c r="G1110">
        <f t="shared" ca="1" si="41"/>
        <v>-1.4424913967986399E-2</v>
      </c>
    </row>
    <row r="1111" spans="2:7">
      <c r="B1111" s="58">
        <v>39919</v>
      </c>
      <c r="C1111" s="43">
        <v>183.178055</v>
      </c>
      <c r="D1111">
        <f t="shared" si="40"/>
        <v>0.53672692180027237</v>
      </c>
      <c r="E1111">
        <v>1.571449214512436E-2</v>
      </c>
      <c r="G1111">
        <f t="shared" ca="1" si="41"/>
        <v>-2.2156097600885539E-2</v>
      </c>
    </row>
    <row r="1112" spans="2:7">
      <c r="B1112" s="58">
        <v>38646</v>
      </c>
      <c r="C1112" s="43">
        <v>119.20013400000001</v>
      </c>
      <c r="D1112">
        <f t="shared" si="40"/>
        <v>-0.74707212549363955</v>
      </c>
      <c r="E1112">
        <v>1.5712933602741227E-2</v>
      </c>
      <c r="G1112">
        <f t="shared" ca="1" si="41"/>
        <v>-3.5690467353676099E-3</v>
      </c>
    </row>
    <row r="1113" spans="2:7">
      <c r="B1113" s="58">
        <v>41191</v>
      </c>
      <c r="C1113" s="43">
        <v>471.28112800000002</v>
      </c>
      <c r="D1113">
        <f t="shared" si="40"/>
        <v>2.6923045343566043</v>
      </c>
      <c r="E1113">
        <v>1.5712862350811683E-2</v>
      </c>
      <c r="G1113">
        <f t="shared" ca="1" si="41"/>
        <v>-8.5569031049216454E-3</v>
      </c>
    </row>
    <row r="1114" spans="2:7">
      <c r="B1114" s="58">
        <v>36256</v>
      </c>
      <c r="C1114" s="43">
        <v>127.63874800000001</v>
      </c>
      <c r="D1114">
        <f t="shared" si="40"/>
        <v>-0.83552689610955011</v>
      </c>
      <c r="E1114">
        <v>1.5697041942739097E-2</v>
      </c>
      <c r="G1114">
        <f t="shared" ca="1" si="41"/>
        <v>3.1063754282180178E-2</v>
      </c>
    </row>
    <row r="1115" spans="2:7">
      <c r="B1115" s="58">
        <v>42786</v>
      </c>
      <c r="C1115" s="43">
        <v>776.04632600000002</v>
      </c>
      <c r="D1115">
        <f t="shared" si="40"/>
        <v>0.92673150485908573</v>
      </c>
      <c r="E1115">
        <v>1.5690925252756803E-2</v>
      </c>
      <c r="G1115">
        <f t="shared" ca="1" si="41"/>
        <v>1.0966337034547762E-2</v>
      </c>
    </row>
    <row r="1116" spans="2:7">
      <c r="B1116" s="58">
        <v>41376</v>
      </c>
      <c r="C1116" s="43">
        <v>402.77865600000001</v>
      </c>
      <c r="D1116">
        <f t="shared" si="40"/>
        <v>1.1364206013565092</v>
      </c>
      <c r="E1116">
        <v>1.5689635440493659E-2</v>
      </c>
      <c r="G1116">
        <f t="shared" ca="1" si="41"/>
        <v>4.0917275251340281E-3</v>
      </c>
    </row>
    <row r="1117" spans="2:7">
      <c r="B1117" s="58">
        <v>40247</v>
      </c>
      <c r="C1117" s="43">
        <v>188.529663</v>
      </c>
      <c r="D1117">
        <f t="shared" si="40"/>
        <v>-0.52296527048627262</v>
      </c>
      <c r="E1117">
        <v>1.5674734220752624E-2</v>
      </c>
      <c r="G1117">
        <f t="shared" ca="1" si="41"/>
        <v>-4.2125754162779736E-2</v>
      </c>
    </row>
    <row r="1118" spans="2:7">
      <c r="B1118" s="58">
        <v>41368</v>
      </c>
      <c r="C1118" s="43">
        <v>395.21160900000001</v>
      </c>
      <c r="D1118">
        <f t="shared" si="40"/>
        <v>-0.7579776600566106</v>
      </c>
      <c r="E1118">
        <v>1.5665679201524244E-2</v>
      </c>
      <c r="G1118">
        <f t="shared" ca="1" si="41"/>
        <v>1.0794813027231922E-2</v>
      </c>
    </row>
    <row r="1119" spans="2:7">
      <c r="B1119" s="58">
        <v>43320</v>
      </c>
      <c r="C1119" s="43">
        <v>1632.955078</v>
      </c>
      <c r="D1119">
        <f t="shared" si="40"/>
        <v>8.5485894363148276</v>
      </c>
      <c r="E1119">
        <v>1.5664281609026685E-2</v>
      </c>
      <c r="G1119">
        <f t="shared" ca="1" si="41"/>
        <v>7.5351306559635995E-3</v>
      </c>
    </row>
    <row r="1120" spans="2:7">
      <c r="B1120" s="58">
        <v>38957</v>
      </c>
      <c r="C1120" s="43">
        <v>171.01532</v>
      </c>
      <c r="D1120">
        <f t="shared" si="40"/>
        <v>-0.68813662185384716</v>
      </c>
      <c r="E1120">
        <v>1.5638390768329676E-2</v>
      </c>
      <c r="G1120">
        <f t="shared" ca="1" si="41"/>
        <v>8.3419202447230396E-3</v>
      </c>
    </row>
    <row r="1121" spans="2:7">
      <c r="B1121" s="58">
        <v>41796</v>
      </c>
      <c r="C1121" s="43">
        <v>548.36614999999995</v>
      </c>
      <c r="D1121">
        <f t="shared" si="40"/>
        <v>12.561264432021089</v>
      </c>
      <c r="E1121">
        <v>1.5632691018301746E-2</v>
      </c>
      <c r="G1121">
        <f t="shared" ca="1" si="41"/>
        <v>-3.6748949195878809E-2</v>
      </c>
    </row>
    <row r="1122" spans="2:7">
      <c r="B1122" s="58">
        <v>35108</v>
      </c>
      <c r="C1122" s="43">
        <v>40.436211</v>
      </c>
      <c r="D1122">
        <f t="shared" si="40"/>
        <v>-0.92575030289884319</v>
      </c>
      <c r="E1122">
        <v>1.5604808520587581E-2</v>
      </c>
      <c r="G1122">
        <f t="shared" ca="1" si="41"/>
        <v>2.1580806237034194E-3</v>
      </c>
    </row>
    <row r="1123" spans="2:7">
      <c r="B1123" s="58">
        <v>41519</v>
      </c>
      <c r="C1123" s="43">
        <v>544.59765600000003</v>
      </c>
      <c r="D1123">
        <f t="shared" si="40"/>
        <v>2.794449560362076</v>
      </c>
      <c r="E1123">
        <v>1.5598975543038752E-2</v>
      </c>
      <c r="G1123">
        <f t="shared" ca="1" si="41"/>
        <v>-2.4951403110352922E-2</v>
      </c>
    </row>
    <row r="1124" spans="2:7">
      <c r="B1124" s="58">
        <v>39273</v>
      </c>
      <c r="C1124" s="43">
        <v>143.524811</v>
      </c>
      <c r="D1124">
        <f t="shared" si="40"/>
        <v>-0.80291213485679502</v>
      </c>
      <c r="E1124">
        <v>1.5585157445909013E-2</v>
      </c>
      <c r="G1124">
        <f t="shared" ca="1" si="41"/>
        <v>3.2768140702783555E-3</v>
      </c>
    </row>
    <row r="1125" spans="2:7">
      <c r="B1125" s="58">
        <v>42730</v>
      </c>
      <c r="C1125" s="43">
        <v>728.22753899999998</v>
      </c>
      <c r="D1125">
        <f t="shared" si="40"/>
        <v>7.5009720182211357</v>
      </c>
      <c r="E1125">
        <v>1.5579514894113874E-2</v>
      </c>
      <c r="G1125">
        <f t="shared" ca="1" si="41"/>
        <v>-6.3512899276480421E-3</v>
      </c>
    </row>
    <row r="1126" spans="2:7">
      <c r="B1126" s="58">
        <v>38266</v>
      </c>
      <c r="C1126" s="43">
        <v>85.664032000000006</v>
      </c>
      <c r="D1126">
        <f t="shared" si="40"/>
        <v>-0.61675459488874462</v>
      </c>
      <c r="E1126">
        <v>1.5575222069860289E-2</v>
      </c>
      <c r="G1126">
        <f t="shared" ca="1" si="41"/>
        <v>2.2247557909531705E-2</v>
      </c>
    </row>
    <row r="1127" spans="2:7">
      <c r="B1127" s="58">
        <v>40142</v>
      </c>
      <c r="C1127" s="43">
        <v>223.522659</v>
      </c>
      <c r="D1127">
        <f t="shared" si="40"/>
        <v>-0.91423144310965965</v>
      </c>
      <c r="E1127">
        <v>1.5541433686194546E-2</v>
      </c>
      <c r="G1127">
        <f t="shared" ca="1" si="41"/>
        <v>6.4141775400656425E-5</v>
      </c>
    </row>
    <row r="1128" spans="2:7">
      <c r="B1128" s="58">
        <v>44825</v>
      </c>
      <c r="C1128" s="43">
        <v>2606.1142580000001</v>
      </c>
      <c r="D1128">
        <f t="shared" si="40"/>
        <v>2.2716640623052591</v>
      </c>
      <c r="E1128">
        <v>1.5501976224965238E-2</v>
      </c>
      <c r="G1128">
        <f t="shared" ca="1" si="41"/>
        <v>-6.7800472685648075E-3</v>
      </c>
    </row>
    <row r="1129" spans="2:7">
      <c r="B1129" s="58">
        <v>42649</v>
      </c>
      <c r="C1129" s="43">
        <v>796.57147199999997</v>
      </c>
      <c r="D1129">
        <f t="shared" si="40"/>
        <v>1.4834368749934956</v>
      </c>
      <c r="E1129">
        <v>1.5500215452218209E-2</v>
      </c>
      <c r="G1129">
        <f t="shared" ca="1" si="41"/>
        <v>2.7258225405706544E-3</v>
      </c>
    </row>
    <row r="1130" spans="2:7">
      <c r="B1130" s="58">
        <v>40941</v>
      </c>
      <c r="C1130" s="43">
        <v>320.75366200000002</v>
      </c>
      <c r="D1130">
        <f t="shared" si="40"/>
        <v>2.0942084507053127</v>
      </c>
      <c r="E1130">
        <v>1.5464044405313043E-2</v>
      </c>
      <c r="G1130">
        <f t="shared" ca="1" si="41"/>
        <v>-2.8436666408497113E-4</v>
      </c>
    </row>
    <row r="1131" spans="2:7">
      <c r="B1131" s="58">
        <v>37670</v>
      </c>
      <c r="C1131" s="43">
        <v>103.66258999999999</v>
      </c>
      <c r="D1131">
        <f t="shared" si="40"/>
        <v>-0.73776853923339347</v>
      </c>
      <c r="E1131">
        <v>1.5450059859216828E-2</v>
      </c>
      <c r="G1131">
        <f t="shared" ca="1" si="41"/>
        <v>-1.1041691169574545E-2</v>
      </c>
    </row>
    <row r="1132" spans="2:7">
      <c r="B1132" s="58">
        <v>41129</v>
      </c>
      <c r="C1132" s="43">
        <v>395.30950899999999</v>
      </c>
      <c r="D1132">
        <f t="shared" si="40"/>
        <v>1.1215805410930686</v>
      </c>
      <c r="E1132">
        <v>1.5428774971805977E-2</v>
      </c>
      <c r="G1132">
        <f t="shared" ca="1" si="41"/>
        <v>-1.9162308624292773E-2</v>
      </c>
    </row>
    <row r="1133" spans="2:7">
      <c r="B1133" s="58">
        <v>40318</v>
      </c>
      <c r="C1133" s="43">
        <v>186.32783499999999</v>
      </c>
      <c r="D1133">
        <f t="shared" si="40"/>
        <v>-0.13356490494304205</v>
      </c>
      <c r="E1133">
        <v>1.5427516709502606E-2</v>
      </c>
      <c r="G1133">
        <f t="shared" ca="1" si="41"/>
        <v>-1.1019163419616936E-3</v>
      </c>
    </row>
    <row r="1134" spans="2:7">
      <c r="B1134" s="58">
        <v>40406</v>
      </c>
      <c r="C1134" s="43">
        <v>215.051117</v>
      </c>
      <c r="D1134">
        <f t="shared" si="40"/>
        <v>3.6218163254814661</v>
      </c>
      <c r="E1134">
        <v>1.5425347617057054E-2</v>
      </c>
      <c r="G1134">
        <f t="shared" ca="1" si="41"/>
        <v>-1.8096765126510008E-2</v>
      </c>
    </row>
    <row r="1135" spans="2:7">
      <c r="B1135" s="58">
        <v>35419</v>
      </c>
      <c r="C1135" s="43">
        <v>46.529567999999998</v>
      </c>
      <c r="D1135">
        <f t="shared" si="40"/>
        <v>-0.7165380769383235</v>
      </c>
      <c r="E1135">
        <v>1.5424956780205621E-2</v>
      </c>
      <c r="G1135">
        <f t="shared" ca="1" si="41"/>
        <v>-1.6928201952850771E-2</v>
      </c>
    </row>
    <row r="1136" spans="2:7">
      <c r="B1136" s="58">
        <v>39359</v>
      </c>
      <c r="C1136" s="43">
        <v>164.14750699999999</v>
      </c>
      <c r="D1136">
        <f t="shared" si="40"/>
        <v>2.9686652653891532E-2</v>
      </c>
      <c r="E1136">
        <v>1.5419454372539538E-2</v>
      </c>
      <c r="G1136">
        <f t="shared" ca="1" si="41"/>
        <v>-8.1617831034236435E-3</v>
      </c>
    </row>
    <row r="1137" spans="2:7">
      <c r="B1137" s="58">
        <v>39100</v>
      </c>
      <c r="C1137" s="43">
        <v>159.415009</v>
      </c>
      <c r="D1137">
        <f t="shared" si="40"/>
        <v>-0.21289278630141331</v>
      </c>
      <c r="E1137">
        <v>1.5412620632592262E-2</v>
      </c>
      <c r="G1137">
        <f t="shared" ca="1" si="41"/>
        <v>1.8175426441298586E-2</v>
      </c>
    </row>
    <row r="1138" spans="2:7">
      <c r="B1138" s="58">
        <v>40053</v>
      </c>
      <c r="C1138" s="43">
        <v>202.53277600000001</v>
      </c>
      <c r="D1138">
        <f t="shared" si="40"/>
        <v>5.4301185873463602E-2</v>
      </c>
      <c r="E1138">
        <v>1.5405673322076003E-2</v>
      </c>
      <c r="G1138">
        <f t="shared" ca="1" si="41"/>
        <v>-2.525076100533755E-2</v>
      </c>
    </row>
    <row r="1139" spans="2:7">
      <c r="B1139" s="58">
        <v>39829</v>
      </c>
      <c r="C1139" s="43">
        <v>192.10144</v>
      </c>
      <c r="D1139">
        <f t="shared" si="40"/>
        <v>-0.13016863191539058</v>
      </c>
      <c r="E1139">
        <v>1.5384782411781522E-2</v>
      </c>
      <c r="G1139">
        <f t="shared" ca="1" si="41"/>
        <v>1.2916249263459894E-2</v>
      </c>
    </row>
    <row r="1140" spans="2:7">
      <c r="B1140" s="58">
        <v>40140</v>
      </c>
      <c r="C1140" s="43">
        <v>220.84906000000001</v>
      </c>
      <c r="D1140">
        <f t="shared" si="40"/>
        <v>0.56144645662420467</v>
      </c>
      <c r="E1140">
        <v>1.536534993824959E-2</v>
      </c>
      <c r="G1140">
        <f t="shared" ca="1" si="41"/>
        <v>-2.0699919214355947E-3</v>
      </c>
    </row>
    <row r="1141" spans="2:7">
      <c r="B1141" s="58">
        <v>37302</v>
      </c>
      <c r="C1141" s="43">
        <v>141.43876599999999</v>
      </c>
      <c r="D1141">
        <f t="shared" si="40"/>
        <v>0.18781033274843403</v>
      </c>
      <c r="E1141">
        <v>1.5364769566001758E-2</v>
      </c>
      <c r="G1141">
        <f t="shared" ca="1" si="41"/>
        <v>-4.8136212829739414E-2</v>
      </c>
    </row>
    <row r="1142" spans="2:7">
      <c r="B1142" s="58">
        <v>36894</v>
      </c>
      <c r="C1142" s="43">
        <v>119.075211</v>
      </c>
      <c r="D1142">
        <f t="shared" si="40"/>
        <v>0.40606074339324144</v>
      </c>
      <c r="E1142">
        <v>1.535712675324984E-2</v>
      </c>
      <c r="G1142">
        <f t="shared" ca="1" si="41"/>
        <v>-1.6409018287814478E-2</v>
      </c>
    </row>
    <row r="1143" spans="2:7">
      <c r="B1143" s="58">
        <v>38247</v>
      </c>
      <c r="C1143" s="43">
        <v>84.687102999999993</v>
      </c>
      <c r="D1143">
        <f t="shared" si="40"/>
        <v>-0.32271623321821918</v>
      </c>
      <c r="E1143">
        <v>1.5347145204512186E-2</v>
      </c>
      <c r="G1143">
        <f t="shared" ca="1" si="41"/>
        <v>-2.9781397082173762E-2</v>
      </c>
    </row>
    <row r="1144" spans="2:7">
      <c r="B1144" s="58">
        <v>36802</v>
      </c>
      <c r="C1144" s="43">
        <v>125.039322</v>
      </c>
      <c r="D1144">
        <f t="shared" si="40"/>
        <v>0.35543677810323798</v>
      </c>
      <c r="E1144">
        <v>1.5344328198094294E-2</v>
      </c>
      <c r="G1144">
        <f t="shared" ca="1" si="41"/>
        <v>7.9243843065154983E-3</v>
      </c>
    </row>
    <row r="1145" spans="2:7">
      <c r="B1145" s="58">
        <v>35900</v>
      </c>
      <c r="C1145" s="43">
        <v>92.250206000000006</v>
      </c>
      <c r="D1145">
        <f t="shared" si="40"/>
        <v>-0.215070146450481</v>
      </c>
      <c r="E1145">
        <v>1.5336924415175342E-2</v>
      </c>
      <c r="G1145">
        <f t="shared" ca="1" si="41"/>
        <v>1.2157700012780716E-2</v>
      </c>
    </row>
    <row r="1146" spans="2:7">
      <c r="B1146" s="58">
        <v>37890</v>
      </c>
      <c r="C1146" s="43">
        <v>117.52668799999999</v>
      </c>
      <c r="D1146">
        <f t="shared" si="40"/>
        <v>-0.35579020357477181</v>
      </c>
      <c r="E1146">
        <v>1.5324795598896957E-2</v>
      </c>
      <c r="G1146">
        <f t="shared" ca="1" si="41"/>
        <v>-5.369272910091624E-3</v>
      </c>
    </row>
    <row r="1147" spans="2:7">
      <c r="B1147" s="58">
        <v>40262</v>
      </c>
      <c r="C1147" s="43">
        <v>182.43542500000001</v>
      </c>
      <c r="D1147">
        <f t="shared" si="40"/>
        <v>-0.42243336098434892</v>
      </c>
      <c r="E1147">
        <v>1.5317458617819421E-2</v>
      </c>
      <c r="G1147">
        <f t="shared" ca="1" si="41"/>
        <v>-8.257262799320415E-3</v>
      </c>
    </row>
    <row r="1148" spans="2:7">
      <c r="B1148" s="58">
        <v>40940</v>
      </c>
      <c r="C1148" s="43">
        <v>315.86904900000002</v>
      </c>
      <c r="D1148">
        <f t="shared" si="40"/>
        <v>-0.54731663117614737</v>
      </c>
      <c r="E1148">
        <v>1.5305411132235967E-2</v>
      </c>
      <c r="G1148">
        <f t="shared" ca="1" si="41"/>
        <v>-1.4332494008275914E-2</v>
      </c>
    </row>
    <row r="1149" spans="2:7">
      <c r="B1149" s="58">
        <v>42394</v>
      </c>
      <c r="C1149" s="43">
        <v>697.77038600000003</v>
      </c>
      <c r="D1149">
        <f t="shared" si="40"/>
        <v>-9.7788654929992641E-2</v>
      </c>
      <c r="E1149">
        <v>1.5294871793939034E-2</v>
      </c>
      <c r="G1149">
        <f t="shared" ca="1" si="41"/>
        <v>-1.7786890170710192E-2</v>
      </c>
    </row>
    <row r="1150" spans="2:7">
      <c r="B1150" s="58">
        <v>42523</v>
      </c>
      <c r="C1150" s="43">
        <v>773.40014599999995</v>
      </c>
      <c r="D1150">
        <f t="shared" si="40"/>
        <v>1.7718946664169115</v>
      </c>
      <c r="E1150">
        <v>1.5260244685102753E-2</v>
      </c>
      <c r="G1150">
        <f t="shared" ca="1" si="41"/>
        <v>3.2569744568826586E-3</v>
      </c>
    </row>
    <row r="1151" spans="2:7">
      <c r="B1151" s="58">
        <v>40806</v>
      </c>
      <c r="C1151" s="43">
        <v>279.01498400000003</v>
      </c>
      <c r="D1151">
        <f t="shared" si="40"/>
        <v>-0.86992534956106882</v>
      </c>
      <c r="E1151">
        <v>1.5242919155534001E-2</v>
      </c>
      <c r="G1151">
        <f t="shared" ca="1" si="41"/>
        <v>-3.9155724131188152E-3</v>
      </c>
    </row>
    <row r="1152" spans="2:7">
      <c r="B1152" s="58">
        <v>44672</v>
      </c>
      <c r="C1152" s="43">
        <v>2145.0373540000001</v>
      </c>
      <c r="D1152">
        <f t="shared" si="40"/>
        <v>1.6484662747627952</v>
      </c>
      <c r="E1152">
        <v>1.5242844791600048E-2</v>
      </c>
      <c r="G1152">
        <f t="shared" ca="1" si="41"/>
        <v>-6.7873708844164915E-3</v>
      </c>
    </row>
    <row r="1153" spans="2:7">
      <c r="B1153" s="58">
        <v>42103</v>
      </c>
      <c r="C1153" s="43">
        <v>809.91680899999994</v>
      </c>
      <c r="D1153">
        <f t="shared" si="40"/>
        <v>4.5209398960038474</v>
      </c>
      <c r="E1153">
        <v>1.5232142188735382E-2</v>
      </c>
      <c r="G1153">
        <f t="shared" ca="1" si="41"/>
        <v>-3.9167785263915806E-3</v>
      </c>
    </row>
    <row r="1154" spans="2:7">
      <c r="B1154" s="58">
        <v>39301</v>
      </c>
      <c r="C1154" s="43">
        <v>146.69908100000001</v>
      </c>
      <c r="D1154">
        <f t="shared" si="40"/>
        <v>-1.459994431828365E-3</v>
      </c>
      <c r="E1154">
        <v>1.5220696486591228E-2</v>
      </c>
      <c r="G1154">
        <f t="shared" ca="1" si="41"/>
        <v>1.732347534093303E-2</v>
      </c>
    </row>
    <row r="1155" spans="2:7">
      <c r="B1155" s="58">
        <v>36635</v>
      </c>
      <c r="C1155" s="43">
        <v>146.91357400000001</v>
      </c>
      <c r="D1155">
        <f t="shared" si="40"/>
        <v>-0.94490928264157259</v>
      </c>
      <c r="E1155">
        <v>1.518518673611525E-2</v>
      </c>
      <c r="G1155">
        <f t="shared" ca="1" si="41"/>
        <v>8.5961143992392616E-3</v>
      </c>
    </row>
    <row r="1156" spans="2:7">
      <c r="B1156" s="58">
        <v>44790</v>
      </c>
      <c r="C1156" s="43">
        <v>2666.7573240000002</v>
      </c>
      <c r="D1156">
        <f t="shared" ref="D1156:D1219" si="42">(C1156-C1157)/C1157</f>
        <v>18.455749910673784</v>
      </c>
      <c r="E1156">
        <v>1.5182421698786639E-2</v>
      </c>
      <c r="G1156">
        <f t="shared" ca="1" si="41"/>
        <v>-1.5543756826996177E-2</v>
      </c>
    </row>
    <row r="1157" spans="2:7">
      <c r="B1157" s="58">
        <v>37180</v>
      </c>
      <c r="C1157" s="43">
        <v>137.067825</v>
      </c>
      <c r="D1157">
        <f t="shared" si="42"/>
        <v>7.6050230542336922E-2</v>
      </c>
      <c r="E1157">
        <v>1.5182398479834405E-2</v>
      </c>
      <c r="G1157">
        <f t="shared" ref="G1157:G1220" ca="1" si="43">_xlfn.NORM.INV(RAND(),$N$5,$N$6)</f>
        <v>-3.2118258271913017E-2</v>
      </c>
    </row>
    <row r="1158" spans="2:7">
      <c r="B1158" s="58">
        <v>36236</v>
      </c>
      <c r="C1158" s="43">
        <v>127.38050800000001</v>
      </c>
      <c r="D1158">
        <f t="shared" si="42"/>
        <v>-0.48780850171528178</v>
      </c>
      <c r="E1158">
        <v>1.5125630340854089E-2</v>
      </c>
      <c r="G1158">
        <f t="shared" ca="1" si="43"/>
        <v>3.4437676448914822E-2</v>
      </c>
    </row>
    <row r="1159" spans="2:7">
      <c r="B1159" s="58">
        <v>40680</v>
      </c>
      <c r="C1159" s="43">
        <v>248.69703699999999</v>
      </c>
      <c r="D1159">
        <f t="shared" si="42"/>
        <v>-1.1317589137431734E-3</v>
      </c>
      <c r="E1159">
        <v>1.5114036216353237E-2</v>
      </c>
      <c r="G1159">
        <f t="shared" ca="1" si="43"/>
        <v>4.3270039450424005E-3</v>
      </c>
    </row>
    <row r="1160" spans="2:7">
      <c r="B1160" s="58">
        <v>40542</v>
      </c>
      <c r="C1160" s="43">
        <v>248.97882100000001</v>
      </c>
      <c r="D1160">
        <f t="shared" si="42"/>
        <v>2.0660205219682681</v>
      </c>
      <c r="E1160">
        <v>1.5097177444067035E-2</v>
      </c>
      <c r="G1160">
        <f t="shared" ca="1" si="43"/>
        <v>8.6474087066979316E-3</v>
      </c>
    </row>
    <row r="1161" spans="2:7">
      <c r="B1161" s="58">
        <v>35800</v>
      </c>
      <c r="C1161" s="43">
        <v>81.205855999999997</v>
      </c>
      <c r="D1161">
        <f t="shared" si="42"/>
        <v>-0.82043087705809581</v>
      </c>
      <c r="E1161">
        <v>1.5069228541643226E-2</v>
      </c>
      <c r="G1161">
        <f t="shared" ca="1" si="43"/>
        <v>8.7554308757949086E-3</v>
      </c>
    </row>
    <row r="1162" spans="2:7">
      <c r="B1162" s="58">
        <v>41180</v>
      </c>
      <c r="C1162" s="43">
        <v>452.22616599999998</v>
      </c>
      <c r="D1162">
        <f t="shared" si="42"/>
        <v>0.7925619768406148</v>
      </c>
      <c r="E1162">
        <v>1.5062831424819548E-2</v>
      </c>
      <c r="G1162">
        <f t="shared" ca="1" si="43"/>
        <v>-1.1030080780007452E-2</v>
      </c>
    </row>
    <row r="1163" spans="2:7">
      <c r="B1163" s="58">
        <v>40702</v>
      </c>
      <c r="C1163" s="43">
        <v>252.279236</v>
      </c>
      <c r="D1163">
        <f t="shared" si="42"/>
        <v>-0.60210023199323826</v>
      </c>
      <c r="E1163">
        <v>1.5061035859646379E-2</v>
      </c>
      <c r="G1163">
        <f t="shared" ca="1" si="43"/>
        <v>-1.8944174322116598E-2</v>
      </c>
    </row>
    <row r="1164" spans="2:7">
      <c r="B1164" s="58">
        <v>41926</v>
      </c>
      <c r="C1164" s="43">
        <v>634.02710000000002</v>
      </c>
      <c r="D1164">
        <f t="shared" si="42"/>
        <v>5.5223470800530494</v>
      </c>
      <c r="E1164">
        <v>1.5060822310259979E-2</v>
      </c>
      <c r="G1164">
        <f t="shared" ca="1" si="43"/>
        <v>-4.4609505566944853E-2</v>
      </c>
    </row>
    <row r="1165" spans="2:7">
      <c r="B1165" s="58">
        <v>36150</v>
      </c>
      <c r="C1165" s="43">
        <v>97.208427</v>
      </c>
      <c r="D1165">
        <f t="shared" si="42"/>
        <v>-0.34194316800346342</v>
      </c>
      <c r="E1165">
        <v>1.5059980980761643E-2</v>
      </c>
      <c r="G1165">
        <f t="shared" ca="1" si="43"/>
        <v>-8.4971017276097831E-4</v>
      </c>
    </row>
    <row r="1166" spans="2:7">
      <c r="B1166" s="58">
        <v>36615</v>
      </c>
      <c r="C1166" s="43">
        <v>147.72041300000001</v>
      </c>
      <c r="D1166">
        <f t="shared" si="42"/>
        <v>-0.93164303021420336</v>
      </c>
      <c r="E1166">
        <v>1.5019253979150222E-2</v>
      </c>
      <c r="G1166">
        <f t="shared" ca="1" si="43"/>
        <v>1.04067471188553E-2</v>
      </c>
    </row>
    <row r="1167" spans="2:7">
      <c r="B1167" s="58">
        <v>44271</v>
      </c>
      <c r="C1167" s="43">
        <v>2161.0146479999999</v>
      </c>
      <c r="D1167">
        <f t="shared" si="42"/>
        <v>22.187117157646515</v>
      </c>
      <c r="E1167">
        <v>1.5016808867373577E-2</v>
      </c>
      <c r="G1167">
        <f t="shared" ca="1" si="43"/>
        <v>7.1469992388075044E-3</v>
      </c>
    </row>
    <row r="1168" spans="2:7">
      <c r="B1168" s="58">
        <v>36038</v>
      </c>
      <c r="C1168" s="43">
        <v>93.198936000000003</v>
      </c>
      <c r="D1168">
        <f t="shared" si="42"/>
        <v>-0.35189953287764625</v>
      </c>
      <c r="E1168">
        <v>1.50165572654375E-2</v>
      </c>
      <c r="G1168">
        <f t="shared" ca="1" si="43"/>
        <v>1.1611164059643001E-2</v>
      </c>
    </row>
    <row r="1169" spans="2:7">
      <c r="B1169" s="58">
        <v>39316</v>
      </c>
      <c r="C1169" s="43">
        <v>143.803223</v>
      </c>
      <c r="D1169">
        <f t="shared" si="42"/>
        <v>1.012795733147843</v>
      </c>
      <c r="E1169">
        <v>1.5006542445778719E-2</v>
      </c>
      <c r="G1169">
        <f t="shared" ca="1" si="43"/>
        <v>2.5133471053196837E-2</v>
      </c>
    </row>
    <row r="1170" spans="2:7">
      <c r="B1170" s="58">
        <v>35779</v>
      </c>
      <c r="C1170" s="43">
        <v>71.444519</v>
      </c>
      <c r="D1170">
        <f t="shared" si="42"/>
        <v>-0.22234746043278986</v>
      </c>
      <c r="E1170">
        <v>1.4980990128328906E-2</v>
      </c>
      <c r="G1170">
        <f t="shared" ca="1" si="43"/>
        <v>-1.8670164560034657E-3</v>
      </c>
    </row>
    <row r="1171" spans="2:7">
      <c r="B1171" s="58">
        <v>36129</v>
      </c>
      <c r="C1171" s="43">
        <v>91.872032000000004</v>
      </c>
      <c r="D1171">
        <f t="shared" si="42"/>
        <v>-0.64958465295434442</v>
      </c>
      <c r="E1171">
        <v>1.497755338460028E-2</v>
      </c>
      <c r="G1171">
        <f t="shared" ca="1" si="43"/>
        <v>4.1830069363123619E-2</v>
      </c>
    </row>
    <row r="1172" spans="2:7">
      <c r="B1172" s="58">
        <v>40548</v>
      </c>
      <c r="C1172" s="43">
        <v>262.18038899999999</v>
      </c>
      <c r="D1172">
        <f t="shared" si="42"/>
        <v>1.2208896838006016</v>
      </c>
      <c r="E1172">
        <v>1.4957972215928565E-2</v>
      </c>
      <c r="G1172">
        <f t="shared" ca="1" si="43"/>
        <v>6.3933293354886166E-3</v>
      </c>
    </row>
    <row r="1173" spans="2:7">
      <c r="B1173" s="58">
        <v>38664</v>
      </c>
      <c r="C1173" s="43">
        <v>118.051964</v>
      </c>
      <c r="D1173">
        <f t="shared" si="42"/>
        <v>0.59116899590118732</v>
      </c>
      <c r="E1173">
        <v>1.4956486990116371E-2</v>
      </c>
      <c r="G1173">
        <f t="shared" ca="1" si="43"/>
        <v>-1.5977847115650819E-2</v>
      </c>
    </row>
    <row r="1174" spans="2:7">
      <c r="B1174" s="58">
        <v>35737</v>
      </c>
      <c r="C1174" s="43">
        <v>74.191970999999995</v>
      </c>
      <c r="D1174">
        <f t="shared" si="42"/>
        <v>-0.24677017509645921</v>
      </c>
      <c r="E1174">
        <v>1.49327677913575E-2</v>
      </c>
      <c r="G1174">
        <f t="shared" ca="1" si="43"/>
        <v>-9.8579203691964313E-3</v>
      </c>
    </row>
    <row r="1175" spans="2:7">
      <c r="B1175" s="58">
        <v>38412</v>
      </c>
      <c r="C1175" s="43">
        <v>98.498451000000003</v>
      </c>
      <c r="D1175">
        <f t="shared" si="42"/>
        <v>-0.48969967726856695</v>
      </c>
      <c r="E1175">
        <v>1.4925073704039142E-2</v>
      </c>
      <c r="G1175">
        <f t="shared" ca="1" si="43"/>
        <v>-2.2355254616657976E-2</v>
      </c>
    </row>
    <row r="1176" spans="2:7">
      <c r="B1176" s="58">
        <v>39799</v>
      </c>
      <c r="C1176" s="43">
        <v>193.020554</v>
      </c>
      <c r="D1176">
        <f t="shared" si="42"/>
        <v>-0.44345543005386251</v>
      </c>
      <c r="E1176">
        <v>1.4901404047021047E-2</v>
      </c>
      <c r="G1176">
        <f t="shared" ca="1" si="43"/>
        <v>2.4398458606653756E-2</v>
      </c>
    </row>
    <row r="1177" spans="2:7">
      <c r="B1177" s="58">
        <v>41059</v>
      </c>
      <c r="C1177" s="43">
        <v>346.81957999999997</v>
      </c>
      <c r="D1177">
        <f t="shared" si="42"/>
        <v>1.2734587871740164</v>
      </c>
      <c r="E1177">
        <v>1.4894717318821384E-2</v>
      </c>
      <c r="G1177">
        <f t="shared" ca="1" si="43"/>
        <v>3.3282050818510779E-3</v>
      </c>
    </row>
    <row r="1178" spans="2:7">
      <c r="B1178" s="58">
        <v>39197</v>
      </c>
      <c r="C1178" s="43">
        <v>152.551514</v>
      </c>
      <c r="D1178">
        <f t="shared" si="42"/>
        <v>-0.70726053299155056</v>
      </c>
      <c r="E1178">
        <v>1.4892945457672897E-2</v>
      </c>
      <c r="G1178">
        <f t="shared" ca="1" si="43"/>
        <v>2.3492215527210897E-2</v>
      </c>
    </row>
    <row r="1179" spans="2:7">
      <c r="B1179" s="58">
        <v>41577</v>
      </c>
      <c r="C1179" s="43">
        <v>521.11700399999995</v>
      </c>
      <c r="D1179">
        <f t="shared" si="42"/>
        <v>1.8546017192544637</v>
      </c>
      <c r="E1179">
        <v>1.4884409693749625E-2</v>
      </c>
      <c r="G1179">
        <f t="shared" ca="1" si="43"/>
        <v>-1.5834653178610842E-2</v>
      </c>
    </row>
    <row r="1180" spans="2:7">
      <c r="B1180" s="58">
        <v>40304</v>
      </c>
      <c r="C1180" s="43">
        <v>182.553314</v>
      </c>
      <c r="D1180">
        <f t="shared" si="42"/>
        <v>-0.16975521972080396</v>
      </c>
      <c r="E1180">
        <v>1.4863435050286184E-2</v>
      </c>
      <c r="G1180">
        <f t="shared" ca="1" si="43"/>
        <v>2.5178591629267111E-3</v>
      </c>
    </row>
    <row r="1181" spans="2:7">
      <c r="B1181" s="58">
        <v>40588</v>
      </c>
      <c r="C1181" s="43">
        <v>219.878906</v>
      </c>
      <c r="D1181">
        <f t="shared" si="42"/>
        <v>-0.65134317033164879</v>
      </c>
      <c r="E1181">
        <v>1.4861504016631588E-2</v>
      </c>
      <c r="G1181">
        <f t="shared" ca="1" si="43"/>
        <v>-4.6749752706984997E-3</v>
      </c>
    </row>
    <row r="1182" spans="2:7">
      <c r="B1182" s="58">
        <v>41877</v>
      </c>
      <c r="C1182" s="43">
        <v>630.64562999999998</v>
      </c>
      <c r="D1182">
        <f t="shared" si="42"/>
        <v>-0.72620292918875551</v>
      </c>
      <c r="E1182">
        <v>1.4859730149784268E-2</v>
      </c>
      <c r="G1182">
        <f t="shared" ca="1" si="43"/>
        <v>-3.7560083197193928E-4</v>
      </c>
    </row>
    <row r="1183" spans="2:7">
      <c r="B1183" s="58">
        <v>44561</v>
      </c>
      <c r="C1183" s="43">
        <v>2303.3322750000002</v>
      </c>
      <c r="D1183">
        <f t="shared" si="42"/>
        <v>10.39232897126792</v>
      </c>
      <c r="E1183">
        <v>1.4856167410936075E-2</v>
      </c>
      <c r="G1183">
        <f t="shared" ca="1" si="43"/>
        <v>1.1919233869976467E-2</v>
      </c>
    </row>
    <row r="1184" spans="2:7">
      <c r="B1184" s="58">
        <v>40070</v>
      </c>
      <c r="C1184" s="43">
        <v>202.182739</v>
      </c>
      <c r="D1184">
        <f t="shared" si="42"/>
        <v>0.54196958526407712</v>
      </c>
      <c r="E1184">
        <v>1.4837875169896292E-2</v>
      </c>
      <c r="G1184">
        <f t="shared" ca="1" si="43"/>
        <v>-9.0208977261910517E-3</v>
      </c>
    </row>
    <row r="1185" spans="2:7">
      <c r="B1185" s="58">
        <v>36301</v>
      </c>
      <c r="C1185" s="43">
        <v>131.11979700000001</v>
      </c>
      <c r="D1185">
        <f t="shared" si="42"/>
        <v>-7.9626517309491981E-2</v>
      </c>
      <c r="E1185">
        <v>1.4817543231898116E-2</v>
      </c>
      <c r="G1185">
        <f t="shared" ca="1" si="43"/>
        <v>2.1590131540995542E-2</v>
      </c>
    </row>
    <row r="1186" spans="2:7">
      <c r="B1186" s="58">
        <v>37335</v>
      </c>
      <c r="C1186" s="43">
        <v>142.463684</v>
      </c>
      <c r="D1186">
        <f t="shared" si="42"/>
        <v>-0.17688699756132351</v>
      </c>
      <c r="E1186">
        <v>1.481655111453771E-2</v>
      </c>
      <c r="G1186">
        <f t="shared" ca="1" si="43"/>
        <v>-3.1059356204048871E-2</v>
      </c>
    </row>
    <row r="1187" spans="2:7">
      <c r="B1187" s="58">
        <v>39041</v>
      </c>
      <c r="C1187" s="43">
        <v>173.07913199999999</v>
      </c>
      <c r="D1187">
        <f t="shared" si="42"/>
        <v>-0.93498764879331397</v>
      </c>
      <c r="E1187">
        <v>1.4813180563821382E-2</v>
      </c>
      <c r="G1187">
        <f t="shared" ca="1" si="43"/>
        <v>1.9832171816434957E-2</v>
      </c>
    </row>
    <row r="1188" spans="2:7">
      <c r="B1188" s="58">
        <v>45061</v>
      </c>
      <c r="C1188" s="43">
        <v>2662.25</v>
      </c>
      <c r="D1188">
        <f t="shared" si="42"/>
        <v>0.27825888411410832</v>
      </c>
      <c r="E1188">
        <v>1.480906436353137E-2</v>
      </c>
      <c r="G1188">
        <f t="shared" ca="1" si="43"/>
        <v>-2.1263796328288901E-2</v>
      </c>
    </row>
    <row r="1189" spans="2:7">
      <c r="B1189" s="58">
        <v>44020</v>
      </c>
      <c r="C1189" s="43">
        <v>2082.7158199999999</v>
      </c>
      <c r="D1189">
        <f t="shared" si="42"/>
        <v>14.98581840639679</v>
      </c>
      <c r="E1189">
        <v>1.4808744433965963E-2</v>
      </c>
      <c r="G1189">
        <f t="shared" ca="1" si="43"/>
        <v>7.7774541136340428E-3</v>
      </c>
    </row>
    <row r="1190" spans="2:7">
      <c r="B1190" s="58">
        <v>37092</v>
      </c>
      <c r="C1190" s="43">
        <v>130.28521699999999</v>
      </c>
      <c r="D1190">
        <f t="shared" si="42"/>
        <v>-0.94382290478885378</v>
      </c>
      <c r="E1190">
        <v>1.4792168947126129E-2</v>
      </c>
      <c r="G1190">
        <f t="shared" ca="1" si="43"/>
        <v>-3.4282092921199943E-2</v>
      </c>
    </row>
    <row r="1191" spans="2:7">
      <c r="B1191" s="58">
        <v>44292</v>
      </c>
      <c r="C1191" s="43">
        <v>2319.1875</v>
      </c>
      <c r="D1191">
        <f t="shared" si="42"/>
        <v>-0.10890881798282719</v>
      </c>
      <c r="E1191">
        <v>1.4790286720520841E-2</v>
      </c>
      <c r="G1191">
        <f t="shared" ca="1" si="43"/>
        <v>-1.2611015032238037E-3</v>
      </c>
    </row>
    <row r="1192" spans="2:7">
      <c r="B1192" s="58">
        <v>44770</v>
      </c>
      <c r="C1192" s="43">
        <v>2602.6376949999999</v>
      </c>
      <c r="D1192">
        <f t="shared" si="42"/>
        <v>56.800932992064176</v>
      </c>
      <c r="E1192">
        <v>1.4775755396645008E-2</v>
      </c>
      <c r="G1192">
        <f t="shared" ca="1" si="43"/>
        <v>-3.2326774885152697E-2</v>
      </c>
    </row>
    <row r="1193" spans="2:7">
      <c r="B1193" s="58">
        <v>35408</v>
      </c>
      <c r="C1193" s="43">
        <v>45.027607000000003</v>
      </c>
      <c r="D1193">
        <f t="shared" si="42"/>
        <v>-0.6758344495669435</v>
      </c>
      <c r="E1193">
        <v>1.477293130654333E-2</v>
      </c>
      <c r="G1193">
        <f t="shared" ca="1" si="43"/>
        <v>-5.2634035633020463E-3</v>
      </c>
    </row>
    <row r="1194" spans="2:7">
      <c r="B1194" s="58">
        <v>39255</v>
      </c>
      <c r="C1194" s="43">
        <v>138.903122</v>
      </c>
      <c r="D1194">
        <f t="shared" si="42"/>
        <v>-0.25662460762140987</v>
      </c>
      <c r="E1194">
        <v>1.4771964276533885E-2</v>
      </c>
      <c r="G1194">
        <f t="shared" ca="1" si="43"/>
        <v>-2.5725379825693714E-2</v>
      </c>
    </row>
    <row r="1195" spans="2:7">
      <c r="B1195" s="58">
        <v>39797</v>
      </c>
      <c r="C1195" s="43">
        <v>186.854614</v>
      </c>
      <c r="D1195">
        <f t="shared" si="42"/>
        <v>0.64380393458267016</v>
      </c>
      <c r="E1195">
        <v>1.4767095277917858E-2</v>
      </c>
      <c r="G1195">
        <f t="shared" ca="1" si="43"/>
        <v>-1.6104222947706748E-2</v>
      </c>
    </row>
    <row r="1196" spans="2:7">
      <c r="B1196" s="58">
        <v>36811</v>
      </c>
      <c r="C1196" s="43">
        <v>113.67208100000001</v>
      </c>
      <c r="D1196">
        <f t="shared" si="42"/>
        <v>-0.30705021345809425</v>
      </c>
      <c r="E1196">
        <v>1.4759802574761012E-2</v>
      </c>
      <c r="G1196">
        <f t="shared" ca="1" si="43"/>
        <v>-3.3584963030235098E-3</v>
      </c>
    </row>
    <row r="1197" spans="2:7">
      <c r="B1197" s="58">
        <v>38945</v>
      </c>
      <c r="C1197" s="43">
        <v>164.040863</v>
      </c>
      <c r="D1197">
        <f t="shared" si="42"/>
        <v>0.29504698842962446</v>
      </c>
      <c r="E1197">
        <v>1.4747970258019626E-2</v>
      </c>
      <c r="G1197">
        <f t="shared" ca="1" si="43"/>
        <v>-1.4625961293060036E-2</v>
      </c>
    </row>
    <row r="1198" spans="2:7">
      <c r="B1198" s="58">
        <v>37165</v>
      </c>
      <c r="C1198" s="43">
        <v>126.667885</v>
      </c>
      <c r="D1198">
        <f t="shared" si="42"/>
        <v>-0.70620329115051583</v>
      </c>
      <c r="E1198">
        <v>1.4731029101605149E-2</v>
      </c>
      <c r="G1198">
        <f t="shared" ca="1" si="43"/>
        <v>1.2196555956371619E-2</v>
      </c>
    </row>
    <row r="1199" spans="2:7">
      <c r="B1199" s="58">
        <v>41144</v>
      </c>
      <c r="C1199" s="43">
        <v>431.14126599999997</v>
      </c>
      <c r="D1199">
        <f t="shared" si="42"/>
        <v>-0.74226941613456709</v>
      </c>
      <c r="E1199">
        <v>1.4721598635075618E-2</v>
      </c>
      <c r="G1199">
        <f t="shared" ca="1" si="43"/>
        <v>-2.4745787745426264E-2</v>
      </c>
    </row>
    <row r="1200" spans="2:7">
      <c r="B1200" s="58">
        <v>43480</v>
      </c>
      <c r="C1200" s="43">
        <v>1672.8370359999999</v>
      </c>
      <c r="D1200">
        <f t="shared" si="42"/>
        <v>19.43935872565228</v>
      </c>
      <c r="E1200">
        <v>1.4711744997354947E-2</v>
      </c>
      <c r="G1200">
        <f t="shared" ca="1" si="43"/>
        <v>1.7707581777365648E-2</v>
      </c>
    </row>
    <row r="1201" spans="2:7">
      <c r="B1201" s="58">
        <v>38180</v>
      </c>
      <c r="C1201" s="43">
        <v>81.843909999999994</v>
      </c>
      <c r="D1201">
        <f t="shared" si="42"/>
        <v>-0.34411232376505396</v>
      </c>
      <c r="E1201">
        <v>1.4705471940785253E-2</v>
      </c>
      <c r="G1201">
        <f t="shared" ca="1" si="43"/>
        <v>-6.8390257526505949E-3</v>
      </c>
    </row>
    <row r="1202" spans="2:7">
      <c r="B1202" s="58">
        <v>37874</v>
      </c>
      <c r="C1202" s="43">
        <v>124.783424</v>
      </c>
      <c r="D1202">
        <f t="shared" si="42"/>
        <v>-0.76984171563017012</v>
      </c>
      <c r="E1202">
        <v>1.4686876449820722E-2</v>
      </c>
      <c r="G1202">
        <f t="shared" ca="1" si="43"/>
        <v>3.8710108783697725E-2</v>
      </c>
    </row>
    <row r="1203" spans="2:7">
      <c r="B1203" s="58">
        <v>41815</v>
      </c>
      <c r="C1203" s="43">
        <v>542.16351299999997</v>
      </c>
      <c r="D1203">
        <f t="shared" si="42"/>
        <v>6.1667449935721048E-2</v>
      </c>
      <c r="E1203">
        <v>1.468521055131921E-2</v>
      </c>
      <c r="G1203">
        <f t="shared" ca="1" si="43"/>
        <v>-1.7891031225785749E-2</v>
      </c>
    </row>
    <row r="1204" spans="2:7">
      <c r="B1204" s="58">
        <v>41509</v>
      </c>
      <c r="C1204" s="43">
        <v>510.67169200000001</v>
      </c>
      <c r="D1204">
        <f t="shared" si="42"/>
        <v>5.8672842248809403</v>
      </c>
      <c r="E1204">
        <v>1.4679655972380181E-2</v>
      </c>
      <c r="G1204">
        <f t="shared" ca="1" si="43"/>
        <v>1.6573253812659474E-2</v>
      </c>
    </row>
    <row r="1205" spans="2:7">
      <c r="B1205" s="58">
        <v>35696</v>
      </c>
      <c r="C1205" s="43">
        <v>74.362976000000003</v>
      </c>
      <c r="D1205">
        <f t="shared" si="42"/>
        <v>-0.61611166883223301</v>
      </c>
      <c r="E1205">
        <v>1.4661047048452048E-2</v>
      </c>
      <c r="G1205">
        <f t="shared" ca="1" si="43"/>
        <v>3.190215807789133E-3</v>
      </c>
    </row>
    <row r="1206" spans="2:7">
      <c r="B1206" s="58">
        <v>39868</v>
      </c>
      <c r="C1206" s="43">
        <v>193.709915</v>
      </c>
      <c r="D1206">
        <f t="shared" si="42"/>
        <v>0.24391091980821733</v>
      </c>
      <c r="E1206">
        <v>1.4643829531800157E-2</v>
      </c>
      <c r="G1206">
        <f t="shared" ca="1" si="43"/>
        <v>3.5516641797566891E-3</v>
      </c>
    </row>
    <row r="1207" spans="2:7">
      <c r="B1207" s="58">
        <v>38891</v>
      </c>
      <c r="C1207" s="43">
        <v>155.726517</v>
      </c>
      <c r="D1207">
        <f t="shared" si="42"/>
        <v>1.0579390119641972</v>
      </c>
      <c r="E1207">
        <v>1.4635107996519981E-2</v>
      </c>
      <c r="G1207">
        <f t="shared" ca="1" si="43"/>
        <v>-6.8472939960067215E-3</v>
      </c>
    </row>
    <row r="1208" spans="2:7">
      <c r="B1208" s="58">
        <v>35809</v>
      </c>
      <c r="C1208" s="43">
        <v>75.671104</v>
      </c>
      <c r="D1208">
        <f t="shared" si="42"/>
        <v>-0.9554194172674908</v>
      </c>
      <c r="E1208">
        <v>1.4558548579530827E-2</v>
      </c>
      <c r="G1208">
        <f t="shared" ca="1" si="43"/>
        <v>-4.0894233978926962E-3</v>
      </c>
    </row>
    <row r="1209" spans="2:7">
      <c r="B1209" s="58">
        <v>43685</v>
      </c>
      <c r="C1209" s="43">
        <v>1697.400513</v>
      </c>
      <c r="D1209">
        <f t="shared" si="42"/>
        <v>27.555076280672662</v>
      </c>
      <c r="E1209">
        <v>1.454498505568633E-2</v>
      </c>
      <c r="G1209">
        <f t="shared" ca="1" si="43"/>
        <v>-2.4087283181028554E-2</v>
      </c>
    </row>
    <row r="1210" spans="2:7">
      <c r="B1210" s="58">
        <v>35494</v>
      </c>
      <c r="C1210" s="43">
        <v>59.443038999999999</v>
      </c>
      <c r="D1210">
        <f t="shared" si="42"/>
        <v>-0.47543070946610844</v>
      </c>
      <c r="E1210">
        <v>1.454393162815037E-2</v>
      </c>
      <c r="G1210">
        <f t="shared" ca="1" si="43"/>
        <v>-7.3409532824058798E-3</v>
      </c>
    </row>
    <row r="1211" spans="2:7">
      <c r="B1211" s="58">
        <v>36873</v>
      </c>
      <c r="C1211" s="43">
        <v>113.317802</v>
      </c>
      <c r="D1211">
        <f t="shared" si="42"/>
        <v>-0.94240137732709495</v>
      </c>
      <c r="E1211">
        <v>1.4538778475377698E-2</v>
      </c>
      <c r="G1211">
        <f t="shared" ca="1" si="43"/>
        <v>-2.7353131698952416E-2</v>
      </c>
    </row>
    <row r="1212" spans="2:7">
      <c r="B1212" s="58">
        <v>44650</v>
      </c>
      <c r="C1212" s="43">
        <v>1967.369995</v>
      </c>
      <c r="D1212">
        <f t="shared" si="42"/>
        <v>15.838984253623451</v>
      </c>
      <c r="E1212">
        <v>1.451903196857213E-2</v>
      </c>
      <c r="G1212">
        <f t="shared" ca="1" si="43"/>
        <v>-7.6853885099157108E-3</v>
      </c>
    </row>
    <row r="1213" spans="2:7">
      <c r="B1213" s="58">
        <v>38596</v>
      </c>
      <c r="C1213" s="43">
        <v>116.834244</v>
      </c>
      <c r="D1213">
        <f t="shared" si="42"/>
        <v>-0.77920062265317058</v>
      </c>
      <c r="E1213">
        <v>1.4501689323178264E-2</v>
      </c>
      <c r="G1213">
        <f t="shared" ca="1" si="43"/>
        <v>-1.0061872786232318E-2</v>
      </c>
    </row>
    <row r="1214" spans="2:7">
      <c r="B1214" s="58">
        <v>41471</v>
      </c>
      <c r="C1214" s="43">
        <v>529.14209000000005</v>
      </c>
      <c r="D1214">
        <f t="shared" si="42"/>
        <v>-0.54778308734433723</v>
      </c>
      <c r="E1214">
        <v>1.4490441547312089E-2</v>
      </c>
      <c r="G1214">
        <f t="shared" ca="1" si="43"/>
        <v>1.9015646164627177E-2</v>
      </c>
    </row>
    <row r="1215" spans="2:7">
      <c r="B1215" s="58">
        <v>43073</v>
      </c>
      <c r="C1215" s="43">
        <v>1170.106812</v>
      </c>
      <c r="D1215">
        <f t="shared" si="42"/>
        <v>7.7899427894568181</v>
      </c>
      <c r="E1215">
        <v>1.4474080082821639E-2</v>
      </c>
      <c r="G1215">
        <f t="shared" ca="1" si="43"/>
        <v>1.1366805522625943E-2</v>
      </c>
    </row>
    <row r="1216" spans="2:7">
      <c r="B1216" s="58">
        <v>37103</v>
      </c>
      <c r="C1216" s="43">
        <v>133.11882</v>
      </c>
      <c r="D1216">
        <f t="shared" si="42"/>
        <v>2.0000567248325698</v>
      </c>
      <c r="E1216">
        <v>1.4472618130046813E-2</v>
      </c>
      <c r="G1216">
        <f t="shared" ca="1" si="43"/>
        <v>2.1764209682451213E-2</v>
      </c>
    </row>
    <row r="1217" spans="2:7">
      <c r="B1217" s="58">
        <v>35405</v>
      </c>
      <c r="C1217" s="43">
        <v>44.372101000000001</v>
      </c>
      <c r="D1217">
        <f t="shared" si="42"/>
        <v>-0.94659663508248104</v>
      </c>
      <c r="E1217">
        <v>1.4465520185147596E-2</v>
      </c>
      <c r="G1217">
        <f t="shared" ca="1" si="43"/>
        <v>-1.0770613699298137E-2</v>
      </c>
    </row>
    <row r="1218" spans="2:7">
      <c r="B1218" s="58">
        <v>42580</v>
      </c>
      <c r="C1218" s="43">
        <v>830.88586399999997</v>
      </c>
      <c r="D1218">
        <f t="shared" si="42"/>
        <v>0.9557187380990908</v>
      </c>
      <c r="E1218">
        <v>1.4459959516974569E-2</v>
      </c>
      <c r="G1218">
        <f t="shared" ca="1" si="43"/>
        <v>3.0900505266624231E-2</v>
      </c>
    </row>
    <row r="1219" spans="2:7">
      <c r="B1219" s="58">
        <v>41288</v>
      </c>
      <c r="C1219" s="43">
        <v>424.84936499999998</v>
      </c>
      <c r="D1219">
        <f t="shared" si="42"/>
        <v>1.074573516781606</v>
      </c>
      <c r="E1219">
        <v>1.4455047329598038E-2</v>
      </c>
      <c r="G1219">
        <f t="shared" ca="1" si="43"/>
        <v>4.6178109505304512E-3</v>
      </c>
    </row>
    <row r="1220" spans="2:7">
      <c r="B1220" s="58">
        <v>40085</v>
      </c>
      <c r="C1220" s="43">
        <v>204.78877299999999</v>
      </c>
      <c r="D1220">
        <f t="shared" ref="D1220:D1283" si="44">(C1220-C1221)/C1221</f>
        <v>-0.58989094446184143</v>
      </c>
      <c r="E1220">
        <v>1.4450726402887172E-2</v>
      </c>
      <c r="G1220">
        <f t="shared" ca="1" si="43"/>
        <v>-3.713466951527588E-2</v>
      </c>
    </row>
    <row r="1221" spans="2:7">
      <c r="B1221" s="58">
        <v>41591</v>
      </c>
      <c r="C1221" s="43">
        <v>499.35199</v>
      </c>
      <c r="D1221">
        <f t="shared" si="44"/>
        <v>-5.6886418419826404E-2</v>
      </c>
      <c r="E1221">
        <v>1.4448614067492547E-2</v>
      </c>
      <c r="G1221">
        <f t="shared" ref="G1221:G1284" ca="1" si="45">_xlfn.NORM.INV(RAND(),$N$5,$N$6)</f>
        <v>-3.6603266051513983E-2</v>
      </c>
    </row>
    <row r="1222" spans="2:7">
      <c r="B1222" s="58">
        <v>41739</v>
      </c>
      <c r="C1222" s="43">
        <v>529.47174099999995</v>
      </c>
      <c r="D1222">
        <f t="shared" si="44"/>
        <v>4.5936503049631803</v>
      </c>
      <c r="E1222">
        <v>1.4447478314151201E-2</v>
      </c>
      <c r="G1222">
        <f t="shared" ca="1" si="45"/>
        <v>9.4136810022213812E-3</v>
      </c>
    </row>
    <row r="1223" spans="2:7">
      <c r="B1223" s="58">
        <v>35906</v>
      </c>
      <c r="C1223" s="43">
        <v>94.655852999999993</v>
      </c>
      <c r="D1223">
        <f t="shared" si="44"/>
        <v>-0.95385895500926277</v>
      </c>
      <c r="E1223">
        <v>1.4442484989269356E-2</v>
      </c>
      <c r="G1223">
        <f t="shared" ca="1" si="45"/>
        <v>2.8558715956589761E-2</v>
      </c>
    </row>
    <row r="1224" spans="2:7">
      <c r="B1224" s="58">
        <v>44637</v>
      </c>
      <c r="C1224" s="43">
        <v>2051.4458009999998</v>
      </c>
      <c r="D1224">
        <f t="shared" si="44"/>
        <v>1.1500648096902917E-2</v>
      </c>
      <c r="E1224">
        <v>1.4429508863554879E-2</v>
      </c>
      <c r="G1224">
        <f t="shared" ca="1" si="45"/>
        <v>-1.9459375960309996E-2</v>
      </c>
    </row>
    <row r="1225" spans="2:7">
      <c r="B1225" s="58">
        <v>44652</v>
      </c>
      <c r="C1225" s="43">
        <v>2028.1210940000001</v>
      </c>
      <c r="D1225">
        <f t="shared" si="44"/>
        <v>1.6848880790872083</v>
      </c>
      <c r="E1225">
        <v>1.4399712050924152E-2</v>
      </c>
      <c r="G1225">
        <f t="shared" ca="1" si="45"/>
        <v>-1.1752053784639518E-2</v>
      </c>
    </row>
    <row r="1226" spans="2:7">
      <c r="B1226" s="58">
        <v>42697</v>
      </c>
      <c r="C1226" s="43">
        <v>755.38385000000005</v>
      </c>
      <c r="D1226">
        <f t="shared" si="44"/>
        <v>7.3072126358902763</v>
      </c>
      <c r="E1226">
        <v>1.4391975718809912E-2</v>
      </c>
      <c r="G1226">
        <f t="shared" ca="1" si="45"/>
        <v>1.5807426595731963E-2</v>
      </c>
    </row>
    <row r="1227" spans="2:7">
      <c r="B1227" s="58">
        <v>37732</v>
      </c>
      <c r="C1227" s="43">
        <v>90.931083999999998</v>
      </c>
      <c r="D1227">
        <f t="shared" si="44"/>
        <v>-0.66274300981002987</v>
      </c>
      <c r="E1227">
        <v>1.4391085013147731E-2</v>
      </c>
      <c r="G1227">
        <f t="shared" ca="1" si="45"/>
        <v>-7.4848949891074645E-4</v>
      </c>
    </row>
    <row r="1228" spans="2:7">
      <c r="B1228" s="58">
        <v>40830</v>
      </c>
      <c r="C1228" s="43">
        <v>269.61956800000002</v>
      </c>
      <c r="D1228">
        <f t="shared" si="44"/>
        <v>0.45069030279450306</v>
      </c>
      <c r="E1228">
        <v>1.4383871214923752E-2</v>
      </c>
      <c r="G1228">
        <f t="shared" ca="1" si="45"/>
        <v>4.7675922870322671E-3</v>
      </c>
    </row>
    <row r="1229" spans="2:7">
      <c r="B1229" s="58">
        <v>40326</v>
      </c>
      <c r="C1229" s="43">
        <v>185.85604900000001</v>
      </c>
      <c r="D1229">
        <f t="shared" si="44"/>
        <v>-0.70425561585706897</v>
      </c>
      <c r="E1229">
        <v>1.4377704226705302E-2</v>
      </c>
      <c r="G1229">
        <f t="shared" ca="1" si="45"/>
        <v>3.0283675496026299E-2</v>
      </c>
    </row>
    <row r="1230" spans="2:7">
      <c r="B1230" s="58">
        <v>41869</v>
      </c>
      <c r="C1230" s="43">
        <v>628.434753</v>
      </c>
      <c r="D1230">
        <f t="shared" si="44"/>
        <v>2.4240354870427936</v>
      </c>
      <c r="E1230">
        <v>1.4344772943432978E-2</v>
      </c>
      <c r="G1230">
        <f t="shared" ca="1" si="45"/>
        <v>3.518435413226325E-3</v>
      </c>
    </row>
    <row r="1231" spans="2:7">
      <c r="B1231" s="58">
        <v>40220</v>
      </c>
      <c r="C1231" s="43">
        <v>183.53628499999999</v>
      </c>
      <c r="D1231">
        <f t="shared" si="44"/>
        <v>-2.972353613328978E-2</v>
      </c>
      <c r="E1231">
        <v>1.4341758595713103E-2</v>
      </c>
      <c r="G1231">
        <f t="shared" ca="1" si="45"/>
        <v>-1.0643315974948823E-2</v>
      </c>
    </row>
    <row r="1232" spans="2:7">
      <c r="B1232" s="58">
        <v>40226</v>
      </c>
      <c r="C1232" s="43">
        <v>189.15875199999999</v>
      </c>
      <c r="D1232">
        <f t="shared" si="44"/>
        <v>0.15187018373918201</v>
      </c>
      <c r="E1232">
        <v>1.4337043011161172E-2</v>
      </c>
      <c r="G1232">
        <f t="shared" ca="1" si="45"/>
        <v>1.0717220812532593E-2</v>
      </c>
    </row>
    <row r="1233" spans="2:7">
      <c r="B1233" s="58">
        <v>39066</v>
      </c>
      <c r="C1233" s="43">
        <v>164.21881099999999</v>
      </c>
      <c r="D1233">
        <f t="shared" si="44"/>
        <v>-0.92560474330376152</v>
      </c>
      <c r="E1233">
        <v>1.4285820784996454E-2</v>
      </c>
      <c r="G1233">
        <f t="shared" ca="1" si="45"/>
        <v>-4.1640057573175716E-3</v>
      </c>
    </row>
    <row r="1234" spans="2:7">
      <c r="B1234" s="58">
        <v>44174</v>
      </c>
      <c r="C1234" s="43">
        <v>2207.3828130000002</v>
      </c>
      <c r="D1234">
        <f t="shared" si="44"/>
        <v>4.9015426614676016</v>
      </c>
      <c r="E1234">
        <v>1.4247686153751604E-2</v>
      </c>
      <c r="G1234">
        <f t="shared" ca="1" si="45"/>
        <v>3.2394787701261904E-2</v>
      </c>
    </row>
    <row r="1235" spans="2:7">
      <c r="B1235" s="58">
        <v>41080</v>
      </c>
      <c r="C1235" s="43">
        <v>374.03488199999998</v>
      </c>
      <c r="D1235">
        <f t="shared" si="44"/>
        <v>-0.67633562351309784</v>
      </c>
      <c r="E1235">
        <v>1.4247525500726476E-2</v>
      </c>
      <c r="G1235">
        <f t="shared" ca="1" si="45"/>
        <v>1.7016512888446765E-2</v>
      </c>
    </row>
    <row r="1236" spans="2:7">
      <c r="B1236" s="58">
        <v>43048</v>
      </c>
      <c r="C1236" s="43">
        <v>1155.625732</v>
      </c>
      <c r="D1236">
        <f t="shared" si="44"/>
        <v>-0.55331948931336461</v>
      </c>
      <c r="E1236">
        <v>1.4247308655166251E-2</v>
      </c>
      <c r="G1236">
        <f t="shared" ca="1" si="45"/>
        <v>-4.1894516434883297E-3</v>
      </c>
    </row>
    <row r="1237" spans="2:7">
      <c r="B1237" s="58">
        <v>44762</v>
      </c>
      <c r="C1237" s="43">
        <v>2587.1416020000001</v>
      </c>
      <c r="D1237">
        <f t="shared" si="44"/>
        <v>13.654896734260523</v>
      </c>
      <c r="E1237">
        <v>1.4233237961332822E-2</v>
      </c>
      <c r="G1237">
        <f t="shared" ca="1" si="45"/>
        <v>1.5621775273617076E-2</v>
      </c>
    </row>
    <row r="1238" spans="2:7">
      <c r="B1238" s="58">
        <v>40280</v>
      </c>
      <c r="C1238" s="43">
        <v>176.537689</v>
      </c>
      <c r="D1238">
        <f t="shared" si="44"/>
        <v>0.5077834810975933</v>
      </c>
      <c r="E1238">
        <v>1.4231053280787165E-2</v>
      </c>
      <c r="G1238">
        <f t="shared" ca="1" si="45"/>
        <v>-1.3176901113429484E-3</v>
      </c>
    </row>
    <row r="1239" spans="2:7">
      <c r="B1239" s="58">
        <v>37501</v>
      </c>
      <c r="C1239" s="43">
        <v>117.084244</v>
      </c>
      <c r="D1239">
        <f t="shared" si="44"/>
        <v>-0.92857334467913699</v>
      </c>
      <c r="E1239">
        <v>1.4197479110718976E-2</v>
      </c>
      <c r="G1239">
        <f t="shared" ca="1" si="45"/>
        <v>-1.2867151788775982E-3</v>
      </c>
    </row>
    <row r="1240" spans="2:7">
      <c r="B1240" s="58">
        <v>43662</v>
      </c>
      <c r="C1240" s="43">
        <v>1639.223389</v>
      </c>
      <c r="D1240">
        <f t="shared" si="44"/>
        <v>12.723815084109495</v>
      </c>
      <c r="E1240">
        <v>1.4182142500616711E-2</v>
      </c>
      <c r="G1240">
        <f t="shared" ca="1" si="45"/>
        <v>9.2128439774649996E-3</v>
      </c>
    </row>
    <row r="1241" spans="2:7">
      <c r="B1241" s="58">
        <v>38609</v>
      </c>
      <c r="C1241" s="43">
        <v>119.44371</v>
      </c>
      <c r="D1241">
        <f t="shared" si="44"/>
        <v>0.11712651586712765</v>
      </c>
      <c r="E1241">
        <v>1.4180441142562015E-2</v>
      </c>
      <c r="G1241">
        <f t="shared" ca="1" si="45"/>
        <v>-2.0080339497127167E-3</v>
      </c>
    </row>
    <row r="1242" spans="2:7">
      <c r="B1242" s="58">
        <v>37841</v>
      </c>
      <c r="C1242" s="43">
        <v>106.920486</v>
      </c>
      <c r="D1242">
        <f t="shared" si="44"/>
        <v>1.0787705011052604</v>
      </c>
      <c r="E1242">
        <v>1.4173609342101401E-2</v>
      </c>
      <c r="G1242">
        <f t="shared" ca="1" si="45"/>
        <v>1.1335342920489591E-2</v>
      </c>
    </row>
    <row r="1243" spans="2:7">
      <c r="B1243" s="58">
        <v>35472</v>
      </c>
      <c r="C1243" s="43">
        <v>51.434483</v>
      </c>
      <c r="D1243">
        <f t="shared" si="44"/>
        <v>-0.57918940568020083</v>
      </c>
      <c r="E1243">
        <v>1.4161452379766007E-2</v>
      </c>
      <c r="G1243">
        <f t="shared" ca="1" si="45"/>
        <v>-3.0739019743275392E-2</v>
      </c>
    </row>
    <row r="1244" spans="2:7">
      <c r="B1244" s="58">
        <v>38642</v>
      </c>
      <c r="C1244" s="43">
        <v>122.227158</v>
      </c>
      <c r="D1244">
        <f t="shared" si="44"/>
        <v>-0.10940574866271673</v>
      </c>
      <c r="E1244">
        <v>1.414544672374201E-2</v>
      </c>
      <c r="G1244">
        <f t="shared" ca="1" si="45"/>
        <v>1.5046617353324089E-2</v>
      </c>
    </row>
    <row r="1245" spans="2:7">
      <c r="B1245" s="58">
        <v>39245</v>
      </c>
      <c r="C1245" s="43">
        <v>137.24224899999999</v>
      </c>
      <c r="D1245">
        <f t="shared" si="44"/>
        <v>-0.8256258075593097</v>
      </c>
      <c r="E1245">
        <v>1.414111783299052E-2</v>
      </c>
      <c r="G1245">
        <f t="shared" ca="1" si="45"/>
        <v>4.1039525110305375E-6</v>
      </c>
    </row>
    <row r="1246" spans="2:7">
      <c r="B1246" s="58">
        <v>42046</v>
      </c>
      <c r="C1246" s="43">
        <v>787.055969</v>
      </c>
      <c r="D1246">
        <f t="shared" si="44"/>
        <v>0.23242780054488377</v>
      </c>
      <c r="E1246">
        <v>1.413690715295203E-2</v>
      </c>
      <c r="G1246">
        <f t="shared" ca="1" si="45"/>
        <v>-1.8419446261729365E-3</v>
      </c>
    </row>
    <row r="1247" spans="2:7">
      <c r="B1247" s="58">
        <v>41932</v>
      </c>
      <c r="C1247" s="43">
        <v>638.62237500000003</v>
      </c>
      <c r="D1247">
        <f t="shared" si="44"/>
        <v>-0.60559420415087684</v>
      </c>
      <c r="E1247">
        <v>1.411251203797593E-2</v>
      </c>
      <c r="G1247">
        <f t="shared" ca="1" si="45"/>
        <v>1.1912720902903367E-2</v>
      </c>
    </row>
    <row r="1248" spans="2:7">
      <c r="B1248" s="58">
        <v>43293</v>
      </c>
      <c r="C1248" s="43">
        <v>1619.201294</v>
      </c>
      <c r="D1248">
        <f t="shared" si="44"/>
        <v>1.1398170600072017</v>
      </c>
      <c r="E1248">
        <v>1.4084885019750578E-2</v>
      </c>
      <c r="G1248">
        <f t="shared" ca="1" si="45"/>
        <v>3.5195324145520568E-2</v>
      </c>
    </row>
    <row r="1249" spans="2:7">
      <c r="B1249" s="58">
        <v>42740</v>
      </c>
      <c r="C1249" s="43">
        <v>756.70080600000006</v>
      </c>
      <c r="D1249">
        <f t="shared" si="44"/>
        <v>3.9383191477922947</v>
      </c>
      <c r="E1249">
        <v>1.4057926207623405E-2</v>
      </c>
      <c r="G1249">
        <f t="shared" ca="1" si="45"/>
        <v>-8.4119619818099831E-4</v>
      </c>
    </row>
    <row r="1250" spans="2:7">
      <c r="B1250" s="58">
        <v>36685</v>
      </c>
      <c r="C1250" s="43">
        <v>153.23043799999999</v>
      </c>
      <c r="D1250">
        <f t="shared" si="44"/>
        <v>0.50025075743942049</v>
      </c>
      <c r="E1250">
        <v>1.4057498159804957E-2</v>
      </c>
      <c r="G1250">
        <f t="shared" ca="1" si="45"/>
        <v>-8.1471556359739741E-4</v>
      </c>
    </row>
    <row r="1251" spans="2:7">
      <c r="B1251" s="58">
        <v>38379</v>
      </c>
      <c r="C1251" s="43">
        <v>102.136551</v>
      </c>
      <c r="D1251">
        <f t="shared" si="44"/>
        <v>-0.95460889307647767</v>
      </c>
      <c r="E1251">
        <v>1.4046417035300076E-2</v>
      </c>
      <c r="G1251">
        <f t="shared" ca="1" si="45"/>
        <v>-2.6865495972453479E-2</v>
      </c>
    </row>
    <row r="1252" spans="2:7">
      <c r="B1252" s="58">
        <v>44593</v>
      </c>
      <c r="C1252" s="43">
        <v>2250.1445309999999</v>
      </c>
      <c r="D1252">
        <f t="shared" si="44"/>
        <v>1.8287950752317434</v>
      </c>
      <c r="E1252">
        <v>1.4029700457953789E-2</v>
      </c>
      <c r="G1252">
        <f t="shared" ca="1" si="45"/>
        <v>-8.0863517032254244E-3</v>
      </c>
    </row>
    <row r="1253" spans="2:7">
      <c r="B1253" s="58">
        <v>42184</v>
      </c>
      <c r="C1253" s="43">
        <v>795.44274900000005</v>
      </c>
      <c r="D1253">
        <f t="shared" si="44"/>
        <v>3.6775744557473877</v>
      </c>
      <c r="E1253">
        <v>1.4021036001738731E-2</v>
      </c>
      <c r="G1253">
        <f t="shared" ca="1" si="45"/>
        <v>-3.1921045533213812E-3</v>
      </c>
    </row>
    <row r="1254" spans="2:7">
      <c r="B1254" s="58">
        <v>38974</v>
      </c>
      <c r="C1254" s="43">
        <v>170.05453499999999</v>
      </c>
      <c r="D1254">
        <f t="shared" si="44"/>
        <v>0.48895626677756343</v>
      </c>
      <c r="E1254">
        <v>1.4003827376274827E-2</v>
      </c>
      <c r="G1254">
        <f t="shared" ca="1" si="45"/>
        <v>-5.0027821040489976E-3</v>
      </c>
    </row>
    <row r="1255" spans="2:7">
      <c r="B1255" s="58">
        <v>38562</v>
      </c>
      <c r="C1255" s="43">
        <v>114.21056400000001</v>
      </c>
      <c r="D1255">
        <f t="shared" si="44"/>
        <v>-0.95405850201126308</v>
      </c>
      <c r="E1255">
        <v>1.3994322139264869E-2</v>
      </c>
      <c r="G1255">
        <f t="shared" ca="1" si="45"/>
        <v>-2.2173432333130318E-2</v>
      </c>
    </row>
    <row r="1256" spans="2:7">
      <c r="B1256" s="58">
        <v>45049</v>
      </c>
      <c r="C1256" s="43">
        <v>2486</v>
      </c>
      <c r="D1256">
        <f t="shared" si="44"/>
        <v>37.938957576538279</v>
      </c>
      <c r="E1256">
        <v>1.3990312715880927E-2</v>
      </c>
      <c r="G1256">
        <f t="shared" ca="1" si="45"/>
        <v>2.7414253596088213E-2</v>
      </c>
    </row>
    <row r="1257" spans="2:7">
      <c r="B1257" s="58">
        <v>35562</v>
      </c>
      <c r="C1257" s="43">
        <v>63.843516999999999</v>
      </c>
      <c r="D1257">
        <f t="shared" si="44"/>
        <v>-0.8472938802975738</v>
      </c>
      <c r="E1257">
        <v>1.398766897553208E-2</v>
      </c>
      <c r="G1257">
        <f t="shared" ca="1" si="45"/>
        <v>1.7386336335350539E-3</v>
      </c>
    </row>
    <row r="1258" spans="2:7">
      <c r="B1258" s="58">
        <v>41295</v>
      </c>
      <c r="C1258" s="43">
        <v>418.08093300000002</v>
      </c>
      <c r="D1258">
        <f t="shared" si="44"/>
        <v>9.0979968945250782</v>
      </c>
      <c r="E1258">
        <v>1.3968225132690386E-2</v>
      </c>
      <c r="G1258">
        <f t="shared" ca="1" si="45"/>
        <v>1.1817992267834647E-3</v>
      </c>
    </row>
    <row r="1259" spans="2:7">
      <c r="B1259" s="58">
        <v>35165</v>
      </c>
      <c r="C1259" s="43">
        <v>41.402363000000001</v>
      </c>
      <c r="D1259">
        <f t="shared" si="44"/>
        <v>-0.91944469627349379</v>
      </c>
      <c r="E1259">
        <v>1.3959416068140338E-2</v>
      </c>
      <c r="G1259">
        <f t="shared" ca="1" si="45"/>
        <v>1.0153460075837704E-2</v>
      </c>
    </row>
    <row r="1260" spans="2:7">
      <c r="B1260" s="58">
        <v>41725</v>
      </c>
      <c r="C1260" s="43">
        <v>513.96197500000005</v>
      </c>
      <c r="D1260">
        <f t="shared" si="44"/>
        <v>1.6262553643765343</v>
      </c>
      <c r="E1260">
        <v>1.3946354757901791E-2</v>
      </c>
      <c r="G1260">
        <f t="shared" ca="1" si="45"/>
        <v>1.9366513853330325E-2</v>
      </c>
    </row>
    <row r="1261" spans="2:7">
      <c r="B1261" s="58">
        <v>39800</v>
      </c>
      <c r="C1261" s="43">
        <v>195.701447</v>
      </c>
      <c r="D1261">
        <f t="shared" si="44"/>
        <v>2.9221306961817541E-2</v>
      </c>
      <c r="E1261">
        <v>1.3889158146339158E-2</v>
      </c>
      <c r="G1261">
        <f t="shared" ca="1" si="45"/>
        <v>-1.1079563261636696E-2</v>
      </c>
    </row>
    <row r="1262" spans="2:7">
      <c r="B1262" s="58">
        <v>39575</v>
      </c>
      <c r="C1262" s="43">
        <v>190.14515700000001</v>
      </c>
      <c r="D1262">
        <f t="shared" si="44"/>
        <v>-0.65888573492428715</v>
      </c>
      <c r="E1262">
        <v>1.3880356948510204E-2</v>
      </c>
      <c r="G1262">
        <f t="shared" ca="1" si="45"/>
        <v>-1.220289273875981E-2</v>
      </c>
    </row>
    <row r="1263" spans="2:7">
      <c r="B1263" s="58">
        <v>41844</v>
      </c>
      <c r="C1263" s="43">
        <v>557.42364499999996</v>
      </c>
      <c r="D1263">
        <f t="shared" si="44"/>
        <v>-0.2863488711135132</v>
      </c>
      <c r="E1263">
        <v>1.3877718387063019E-2</v>
      </c>
      <c r="G1263">
        <f t="shared" ca="1" si="45"/>
        <v>2.9279495649463944E-3</v>
      </c>
    </row>
    <row r="1264" spans="2:7">
      <c r="B1264" s="58">
        <v>42237</v>
      </c>
      <c r="C1264" s="43">
        <v>781.08703600000001</v>
      </c>
      <c r="D1264">
        <f t="shared" si="44"/>
        <v>4.4766187443938845</v>
      </c>
      <c r="E1264">
        <v>1.387556324360568E-2</v>
      </c>
      <c r="G1264">
        <f t="shared" ca="1" si="45"/>
        <v>1.4937818257445185E-2</v>
      </c>
    </row>
    <row r="1265" spans="2:7">
      <c r="B1265" s="58">
        <v>39267</v>
      </c>
      <c r="C1265" s="43">
        <v>142.622131</v>
      </c>
      <c r="D1265">
        <f t="shared" si="44"/>
        <v>-0.81453333824748064</v>
      </c>
      <c r="E1265">
        <v>1.386034867417423E-2</v>
      </c>
      <c r="G1265">
        <f t="shared" ca="1" si="45"/>
        <v>1.0286248875118522E-2</v>
      </c>
    </row>
    <row r="1266" spans="2:7">
      <c r="B1266" s="58">
        <v>42361</v>
      </c>
      <c r="C1266" s="43">
        <v>768.99066200000004</v>
      </c>
      <c r="D1266">
        <f t="shared" si="44"/>
        <v>1.2960734872110007</v>
      </c>
      <c r="E1266">
        <v>1.385862022341823E-2</v>
      </c>
      <c r="G1266">
        <f t="shared" ca="1" si="45"/>
        <v>-1.0993173513781171E-2</v>
      </c>
    </row>
    <row r="1267" spans="2:7">
      <c r="B1267" s="58">
        <v>40911</v>
      </c>
      <c r="C1267" s="43">
        <v>334.915527</v>
      </c>
      <c r="D1267">
        <f t="shared" si="44"/>
        <v>-0.3726471375511044</v>
      </c>
      <c r="E1267">
        <v>1.3792158771101933E-2</v>
      </c>
      <c r="G1267">
        <f t="shared" ca="1" si="45"/>
        <v>1.3399356386261767E-2</v>
      </c>
    </row>
    <row r="1268" spans="2:7">
      <c r="B1268" s="58">
        <v>41534</v>
      </c>
      <c r="C1268" s="43">
        <v>533.85510299999999</v>
      </c>
      <c r="D1268">
        <f t="shared" si="44"/>
        <v>1.9951682397718522</v>
      </c>
      <c r="E1268">
        <v>1.3788113871937279E-2</v>
      </c>
      <c r="G1268">
        <f t="shared" ca="1" si="45"/>
        <v>3.0724522050121672E-4</v>
      </c>
    </row>
    <row r="1269" spans="2:7">
      <c r="B1269" s="58">
        <v>39030</v>
      </c>
      <c r="C1269" s="43">
        <v>178.23876999999999</v>
      </c>
      <c r="D1269">
        <f t="shared" si="44"/>
        <v>-0.67310132319718396</v>
      </c>
      <c r="E1269">
        <v>1.3762495296229475E-2</v>
      </c>
      <c r="G1269">
        <f t="shared" ca="1" si="45"/>
        <v>-2.3000484058783879E-2</v>
      </c>
    </row>
    <row r="1270" spans="2:7">
      <c r="B1270" s="58">
        <v>41821</v>
      </c>
      <c r="C1270" s="43">
        <v>545.24163799999997</v>
      </c>
      <c r="D1270">
        <f t="shared" si="44"/>
        <v>3.283092204178172</v>
      </c>
      <c r="E1270">
        <v>1.3701914618998423E-2</v>
      </c>
      <c r="G1270">
        <f t="shared" ca="1" si="45"/>
        <v>3.8264472910652849E-3</v>
      </c>
    </row>
    <row r="1271" spans="2:7">
      <c r="B1271" s="58">
        <v>37173</v>
      </c>
      <c r="C1271" s="43">
        <v>127.300934</v>
      </c>
      <c r="D1271">
        <f t="shared" si="44"/>
        <v>-0.9503650078876813</v>
      </c>
      <c r="E1271">
        <v>1.3682382147905415E-2</v>
      </c>
      <c r="G1271">
        <f t="shared" ca="1" si="45"/>
        <v>3.0631554119594163E-2</v>
      </c>
    </row>
    <row r="1272" spans="2:7">
      <c r="B1272" s="58">
        <v>44769</v>
      </c>
      <c r="C1272" s="43">
        <v>2564.7416990000002</v>
      </c>
      <c r="D1272">
        <f t="shared" si="44"/>
        <v>9.5327842707742763E-2</v>
      </c>
      <c r="E1272">
        <v>1.3682107016571301E-2</v>
      </c>
      <c r="G1272">
        <f t="shared" ca="1" si="45"/>
        <v>1.0109459015602442E-2</v>
      </c>
    </row>
    <row r="1273" spans="2:7">
      <c r="B1273" s="58">
        <v>44286</v>
      </c>
      <c r="C1273" s="43">
        <v>2341.5288089999999</v>
      </c>
      <c r="D1273">
        <f t="shared" si="44"/>
        <v>0.20750395048892684</v>
      </c>
      <c r="E1273">
        <v>1.365301298282964E-2</v>
      </c>
      <c r="G1273">
        <f t="shared" ca="1" si="45"/>
        <v>9.7766955334382868E-3</v>
      </c>
    </row>
    <row r="1274" spans="2:7">
      <c r="B1274" s="58">
        <v>43846</v>
      </c>
      <c r="C1274" s="43">
        <v>1939.1479489999999</v>
      </c>
      <c r="D1274">
        <f t="shared" si="44"/>
        <v>12.044240940512328</v>
      </c>
      <c r="E1274">
        <v>1.3652192036435471E-2</v>
      </c>
      <c r="G1274">
        <f t="shared" ca="1" si="45"/>
        <v>-1.2774173654277148E-2</v>
      </c>
    </row>
    <row r="1275" spans="2:7">
      <c r="B1275" s="58">
        <v>36691</v>
      </c>
      <c r="C1275" s="43">
        <v>148.65931699999999</v>
      </c>
      <c r="D1275">
        <f t="shared" si="44"/>
        <v>0.68352466272473633</v>
      </c>
      <c r="E1275">
        <v>1.3643903269725716E-2</v>
      </c>
      <c r="G1275">
        <f t="shared" ca="1" si="45"/>
        <v>4.2161400521176385E-3</v>
      </c>
    </row>
    <row r="1276" spans="2:7">
      <c r="B1276" s="58">
        <v>35849</v>
      </c>
      <c r="C1276" s="43">
        <v>88.302429000000004</v>
      </c>
      <c r="D1276">
        <f t="shared" si="44"/>
        <v>-0.31749184798128022</v>
      </c>
      <c r="E1276">
        <v>1.3642506685724112E-2</v>
      </c>
      <c r="G1276">
        <f t="shared" ca="1" si="45"/>
        <v>-2.1942184108621515E-2</v>
      </c>
    </row>
    <row r="1277" spans="2:7">
      <c r="B1277" s="58">
        <v>36257</v>
      </c>
      <c r="C1277" s="43">
        <v>129.37930299999999</v>
      </c>
      <c r="D1277">
        <f t="shared" si="44"/>
        <v>0.41399642800588771</v>
      </c>
      <c r="E1277">
        <v>1.36365721794763E-2</v>
      </c>
      <c r="G1277">
        <f t="shared" ca="1" si="45"/>
        <v>-1.5109725287157769E-3</v>
      </c>
    </row>
    <row r="1278" spans="2:7">
      <c r="B1278" s="58">
        <v>35872</v>
      </c>
      <c r="C1278" s="43">
        <v>91.499031000000002</v>
      </c>
      <c r="D1278">
        <f t="shared" si="44"/>
        <v>-0.77166269839268475</v>
      </c>
      <c r="E1278">
        <v>1.3626833882228242E-2</v>
      </c>
      <c r="G1278">
        <f t="shared" ca="1" si="45"/>
        <v>-1.1996584766045298E-2</v>
      </c>
    </row>
    <row r="1279" spans="2:7">
      <c r="B1279" s="58">
        <v>41324</v>
      </c>
      <c r="C1279" s="43">
        <v>400.71871900000002</v>
      </c>
      <c r="D1279">
        <f t="shared" si="44"/>
        <v>-0.11313746721055318</v>
      </c>
      <c r="E1279">
        <v>1.3611175688811351E-2</v>
      </c>
      <c r="G1279">
        <f t="shared" ca="1" si="45"/>
        <v>-4.1419775490603612E-3</v>
      </c>
    </row>
    <row r="1280" spans="2:7">
      <c r="B1280" s="58">
        <v>41239</v>
      </c>
      <c r="C1280" s="43">
        <v>451.838593</v>
      </c>
      <c r="D1280">
        <f t="shared" si="44"/>
        <v>1.522368156253334</v>
      </c>
      <c r="E1280">
        <v>1.3579824792275569E-2</v>
      </c>
      <c r="G1280">
        <f t="shared" ca="1" si="45"/>
        <v>4.7998601611957979E-2</v>
      </c>
    </row>
    <row r="1281" spans="2:7">
      <c r="B1281" s="58">
        <v>40288</v>
      </c>
      <c r="C1281" s="43">
        <v>179.13269</v>
      </c>
      <c r="D1281">
        <f t="shared" si="44"/>
        <v>0.86843921757995812</v>
      </c>
      <c r="E1281">
        <v>1.3570866763445122E-2</v>
      </c>
      <c r="G1281">
        <f t="shared" ca="1" si="45"/>
        <v>1.880421081012406E-2</v>
      </c>
    </row>
    <row r="1282" spans="2:7">
      <c r="B1282" s="58">
        <v>36060</v>
      </c>
      <c r="C1282" s="43">
        <v>95.872901999999996</v>
      </c>
      <c r="D1282">
        <f t="shared" si="44"/>
        <v>-0.87493022062447479</v>
      </c>
      <c r="E1282">
        <v>1.3570491429583595E-2</v>
      </c>
      <c r="G1282">
        <f t="shared" ca="1" si="45"/>
        <v>8.5737088772553701E-3</v>
      </c>
    </row>
    <row r="1283" spans="2:7">
      <c r="B1283" s="58">
        <v>42704</v>
      </c>
      <c r="C1283" s="43">
        <v>766.55529799999999</v>
      </c>
      <c r="D1283">
        <f t="shared" si="44"/>
        <v>-0.23713114065230484</v>
      </c>
      <c r="E1283">
        <v>1.3570396689340626E-2</v>
      </c>
      <c r="G1283">
        <f t="shared" ca="1" si="45"/>
        <v>-1.4407975118921104E-2</v>
      </c>
    </row>
    <row r="1284" spans="2:7">
      <c r="B1284" s="58">
        <v>42893</v>
      </c>
      <c r="C1284" s="43">
        <v>1004.8323360000001</v>
      </c>
      <c r="D1284">
        <f t="shared" ref="D1284:D1347" si="46">(C1284-C1285)/C1285</f>
        <v>4.1607762523264737</v>
      </c>
      <c r="E1284">
        <v>1.3558752520399918E-2</v>
      </c>
      <c r="G1284">
        <f t="shared" ca="1" si="45"/>
        <v>-8.0572161726207916E-3</v>
      </c>
    </row>
    <row r="1285" spans="2:7">
      <c r="B1285" s="58">
        <v>39832</v>
      </c>
      <c r="C1285" s="43">
        <v>194.705658</v>
      </c>
      <c r="D1285">
        <f t="shared" si="46"/>
        <v>-9.2421606418629218E-2</v>
      </c>
      <c r="E1285">
        <v>1.3556473080056053E-2</v>
      </c>
      <c r="G1285">
        <f t="shared" ref="G1285:G1348" ca="1" si="47">_xlfn.NORM.INV(RAND(),$N$5,$N$6)</f>
        <v>5.0072223433243251E-3</v>
      </c>
    </row>
    <row r="1286" spans="2:7">
      <c r="B1286" s="58">
        <v>40408</v>
      </c>
      <c r="C1286" s="43">
        <v>214.53315699999999</v>
      </c>
      <c r="D1286">
        <f t="shared" si="46"/>
        <v>0.64709278773304069</v>
      </c>
      <c r="E1286">
        <v>1.3551584807001688E-2</v>
      </c>
      <c r="G1286">
        <f t="shared" ca="1" si="47"/>
        <v>-6.2632941363281553E-3</v>
      </c>
    </row>
    <row r="1287" spans="2:7">
      <c r="B1287" s="58">
        <v>36244</v>
      </c>
      <c r="C1287" s="43">
        <v>130.24958799999999</v>
      </c>
      <c r="D1287">
        <f t="shared" si="46"/>
        <v>-0.95070566248162369</v>
      </c>
      <c r="E1287">
        <v>1.3544104692145734E-2</v>
      </c>
      <c r="G1287">
        <f t="shared" ca="1" si="47"/>
        <v>3.9965315455462239E-2</v>
      </c>
    </row>
    <row r="1288" spans="2:7">
      <c r="B1288" s="58">
        <v>44439</v>
      </c>
      <c r="C1288" s="43">
        <v>2642.2829590000001</v>
      </c>
      <c r="D1288">
        <f t="shared" si="46"/>
        <v>20.737286242195818</v>
      </c>
      <c r="E1288">
        <v>1.3543138369237817E-2</v>
      </c>
      <c r="G1288">
        <f t="shared" ca="1" si="47"/>
        <v>-5.5457255922370576E-3</v>
      </c>
    </row>
    <row r="1289" spans="2:7">
      <c r="B1289" s="58">
        <v>36916</v>
      </c>
      <c r="C1289" s="43">
        <v>121.555328</v>
      </c>
      <c r="D1289">
        <f t="shared" si="46"/>
        <v>-0.90235818088779884</v>
      </c>
      <c r="E1289">
        <v>1.3539797891262658E-2</v>
      </c>
      <c r="G1289">
        <f t="shared" ca="1" si="47"/>
        <v>1.8801654353751914E-2</v>
      </c>
    </row>
    <row r="1290" spans="2:7">
      <c r="B1290" s="58">
        <v>43088</v>
      </c>
      <c r="C1290" s="43">
        <v>1244.9105219999999</v>
      </c>
      <c r="D1290">
        <f t="shared" si="46"/>
        <v>-1.1841856676117395E-3</v>
      </c>
      <c r="E1290">
        <v>1.3478620939961432E-2</v>
      </c>
      <c r="G1290">
        <f t="shared" ca="1" si="47"/>
        <v>-3.9300826505074972E-2</v>
      </c>
    </row>
    <row r="1291" spans="2:7">
      <c r="B1291" s="58">
        <v>43192</v>
      </c>
      <c r="C1291" s="43">
        <v>1246.386475</v>
      </c>
      <c r="D1291">
        <f t="shared" si="46"/>
        <v>-0.46122268433560287</v>
      </c>
      <c r="E1291">
        <v>1.3462546233855739E-2</v>
      </c>
      <c r="G1291">
        <f t="shared" ca="1" si="47"/>
        <v>-1.8320725866102564E-2</v>
      </c>
    </row>
    <row r="1292" spans="2:7">
      <c r="B1292" s="58">
        <v>44189</v>
      </c>
      <c r="C1292" s="43">
        <v>2313.3610840000001</v>
      </c>
      <c r="D1292">
        <f t="shared" si="46"/>
        <v>16.463926495728483</v>
      </c>
      <c r="E1292">
        <v>1.3457864770835789E-2</v>
      </c>
      <c r="G1292">
        <f t="shared" ca="1" si="47"/>
        <v>-1.0058193094670315E-2</v>
      </c>
    </row>
    <row r="1293" spans="2:7">
      <c r="B1293" s="58">
        <v>36983</v>
      </c>
      <c r="C1293" s="43">
        <v>132.46511799999999</v>
      </c>
      <c r="D1293">
        <f t="shared" si="46"/>
        <v>0.13583506933205169</v>
      </c>
      <c r="E1293">
        <v>1.3455089527295044E-2</v>
      </c>
      <c r="G1293">
        <f t="shared" ca="1" si="47"/>
        <v>-8.5286264207505309E-3</v>
      </c>
    </row>
    <row r="1294" spans="2:7">
      <c r="B1294" s="58">
        <v>37883</v>
      </c>
      <c r="C1294" s="43">
        <v>116.62354999999999</v>
      </c>
      <c r="D1294">
        <f t="shared" si="46"/>
        <v>-0.39699365035855422</v>
      </c>
      <c r="E1294">
        <v>1.3452604609921861E-2</v>
      </c>
      <c r="G1294">
        <f t="shared" ca="1" si="47"/>
        <v>1.7144914615109526E-2</v>
      </c>
    </row>
    <row r="1295" spans="2:7">
      <c r="B1295" s="58">
        <v>39717</v>
      </c>
      <c r="C1295" s="43">
        <v>193.40351899999999</v>
      </c>
      <c r="D1295">
        <f t="shared" si="46"/>
        <v>0.58850773674201062</v>
      </c>
      <c r="E1295">
        <v>1.3445642796202849E-2</v>
      </c>
      <c r="G1295">
        <f t="shared" ca="1" si="47"/>
        <v>1.741071522889678E-2</v>
      </c>
    </row>
    <row r="1296" spans="2:7">
      <c r="B1296" s="58">
        <v>37903</v>
      </c>
      <c r="C1296" s="43">
        <v>121.751701</v>
      </c>
      <c r="D1296">
        <f t="shared" si="46"/>
        <v>-0.83838732856272746</v>
      </c>
      <c r="E1296">
        <v>1.3423178889215924E-2</v>
      </c>
      <c r="G1296">
        <f t="shared" ca="1" si="47"/>
        <v>1.9643047683240173E-2</v>
      </c>
    </row>
    <row r="1297" spans="2:7">
      <c r="B1297" s="58">
        <v>42128</v>
      </c>
      <c r="C1297" s="43">
        <v>753.354919</v>
      </c>
      <c r="D1297">
        <f t="shared" si="46"/>
        <v>2.1724526059372957</v>
      </c>
      <c r="E1297">
        <v>1.3406259635140695E-2</v>
      </c>
      <c r="G1297">
        <f t="shared" ca="1" si="47"/>
        <v>3.0780576546626408E-2</v>
      </c>
    </row>
    <row r="1298" spans="2:7">
      <c r="B1298" s="58">
        <v>40536</v>
      </c>
      <c r="C1298" s="43">
        <v>237.46766700000001</v>
      </c>
      <c r="D1298">
        <f t="shared" si="46"/>
        <v>-0.69678891982919922</v>
      </c>
      <c r="E1298">
        <v>1.339766093982617E-2</v>
      </c>
      <c r="G1298">
        <f t="shared" ca="1" si="47"/>
        <v>-1.2378388413016638E-3</v>
      </c>
    </row>
    <row r="1299" spans="2:7">
      <c r="B1299" s="58">
        <v>42779</v>
      </c>
      <c r="C1299" s="43">
        <v>783.17608600000005</v>
      </c>
      <c r="D1299">
        <f t="shared" si="46"/>
        <v>-0.63495341085586987</v>
      </c>
      <c r="E1299">
        <v>1.3397494188200765E-2</v>
      </c>
      <c r="G1299">
        <f t="shared" ca="1" si="47"/>
        <v>1.4078893060624721E-2</v>
      </c>
    </row>
    <row r="1300" spans="2:7">
      <c r="B1300" s="58">
        <v>44265</v>
      </c>
      <c r="C1300" s="43">
        <v>2145.4140630000002</v>
      </c>
      <c r="D1300">
        <f t="shared" si="46"/>
        <v>13.766017441515935</v>
      </c>
      <c r="E1300">
        <v>1.334998231155223E-2</v>
      </c>
      <c r="G1300">
        <f t="shared" ca="1" si="47"/>
        <v>1.1790977026226144E-2</v>
      </c>
    </row>
    <row r="1301" spans="2:7">
      <c r="B1301" s="58">
        <v>39226</v>
      </c>
      <c r="C1301" s="43">
        <v>145.29402200000001</v>
      </c>
      <c r="D1301">
        <f t="shared" si="46"/>
        <v>-0.93013911806312577</v>
      </c>
      <c r="E1301">
        <v>1.334677952675753E-2</v>
      </c>
      <c r="G1301">
        <f t="shared" ca="1" si="47"/>
        <v>1.6189678913933962E-2</v>
      </c>
    </row>
    <row r="1302" spans="2:7">
      <c r="B1302" s="58">
        <v>44011</v>
      </c>
      <c r="C1302" s="43">
        <v>2079.7622070000002</v>
      </c>
      <c r="D1302">
        <f t="shared" si="46"/>
        <v>10.523058209178501</v>
      </c>
      <c r="E1302">
        <v>1.3346082041438131E-2</v>
      </c>
      <c r="G1302">
        <f t="shared" ca="1" si="47"/>
        <v>-3.4440686664514421E-2</v>
      </c>
    </row>
    <row r="1303" spans="2:7">
      <c r="B1303" s="58">
        <v>39560</v>
      </c>
      <c r="C1303" s="43">
        <v>180.48699999999999</v>
      </c>
      <c r="D1303">
        <f t="shared" si="46"/>
        <v>-0.76365858887645566</v>
      </c>
      <c r="E1303">
        <v>1.3344553053921413E-2</v>
      </c>
      <c r="G1303">
        <f t="shared" ca="1" si="47"/>
        <v>1.6635987863477988E-2</v>
      </c>
    </row>
    <row r="1304" spans="2:7">
      <c r="B1304" s="58">
        <v>42094</v>
      </c>
      <c r="C1304" s="43">
        <v>763.67065400000001</v>
      </c>
      <c r="D1304">
        <f t="shared" si="46"/>
        <v>5.5656890231939276</v>
      </c>
      <c r="E1304">
        <v>1.3340200232067669E-2</v>
      </c>
      <c r="G1304">
        <f t="shared" ca="1" si="47"/>
        <v>-8.0958365475223715E-3</v>
      </c>
    </row>
    <row r="1305" spans="2:7">
      <c r="B1305" s="58">
        <v>38663</v>
      </c>
      <c r="C1305" s="43">
        <v>116.31234000000001</v>
      </c>
      <c r="D1305">
        <f t="shared" si="46"/>
        <v>0.247191302558148</v>
      </c>
      <c r="E1305">
        <v>1.3337177856019799E-2</v>
      </c>
      <c r="G1305">
        <f t="shared" ca="1" si="47"/>
        <v>-6.9922904531030594E-3</v>
      </c>
    </row>
    <row r="1306" spans="2:7">
      <c r="B1306" s="58">
        <v>37760</v>
      </c>
      <c r="C1306" s="43">
        <v>93.259422000000001</v>
      </c>
      <c r="D1306">
        <f t="shared" si="46"/>
        <v>-4.1960037405087004E-2</v>
      </c>
      <c r="E1306">
        <v>1.3333656408329226E-2</v>
      </c>
      <c r="G1306">
        <f t="shared" ca="1" si="47"/>
        <v>1.8302265036732841E-2</v>
      </c>
    </row>
    <row r="1307" spans="2:7">
      <c r="B1307" s="58">
        <v>36048</v>
      </c>
      <c r="C1307" s="43">
        <v>97.343979000000004</v>
      </c>
      <c r="D1307">
        <f t="shared" si="46"/>
        <v>-0.25046766665161341</v>
      </c>
      <c r="E1307">
        <v>1.333216424245829E-2</v>
      </c>
      <c r="G1307">
        <f t="shared" ca="1" si="47"/>
        <v>1.2917383317549243E-2</v>
      </c>
    </row>
    <row r="1308" spans="2:7">
      <c r="B1308" s="58">
        <v>37385</v>
      </c>
      <c r="C1308" s="43">
        <v>129.87295499999999</v>
      </c>
      <c r="D1308">
        <f t="shared" si="46"/>
        <v>-0.42158572129258237</v>
      </c>
      <c r="E1308">
        <v>1.3317704964941612E-2</v>
      </c>
      <c r="G1308">
        <f t="shared" ca="1" si="47"/>
        <v>-1.3023045406197319E-2</v>
      </c>
    </row>
    <row r="1309" spans="2:7">
      <c r="B1309" s="58">
        <v>40438</v>
      </c>
      <c r="C1309" s="43">
        <v>224.53276099999999</v>
      </c>
      <c r="D1309">
        <f t="shared" si="46"/>
        <v>2.7529667603662947E-2</v>
      </c>
      <c r="E1309">
        <v>1.3304296615526701E-2</v>
      </c>
      <c r="G1309">
        <f t="shared" ca="1" si="47"/>
        <v>1.911289538098114E-2</v>
      </c>
    </row>
    <row r="1310" spans="2:7">
      <c r="B1310" s="58">
        <v>40429</v>
      </c>
      <c r="C1310" s="43">
        <v>218.51705899999999</v>
      </c>
      <c r="D1310">
        <f t="shared" si="46"/>
        <v>8.3917886529690483E-2</v>
      </c>
      <c r="E1310">
        <v>1.3301373257932309E-2</v>
      </c>
      <c r="G1310">
        <f t="shared" ca="1" si="47"/>
        <v>1.9143647110902173E-2</v>
      </c>
    </row>
    <row r="1311" spans="2:7">
      <c r="B1311" s="58">
        <v>39979</v>
      </c>
      <c r="C1311" s="43">
        <v>201.59927400000001</v>
      </c>
      <c r="D1311">
        <f t="shared" si="46"/>
        <v>-0.39292527747495026</v>
      </c>
      <c r="E1311">
        <v>1.3294303267561701E-2</v>
      </c>
      <c r="G1311">
        <f t="shared" ca="1" si="47"/>
        <v>1.5482297957148474E-2</v>
      </c>
    </row>
    <row r="1312" spans="2:7">
      <c r="B1312" s="58">
        <v>41008</v>
      </c>
      <c r="C1312" s="43">
        <v>332.08312999999998</v>
      </c>
      <c r="D1312">
        <f t="shared" si="46"/>
        <v>1.0502175838345595</v>
      </c>
      <c r="E1312">
        <v>1.3276314966272273E-2</v>
      </c>
      <c r="G1312">
        <f t="shared" ca="1" si="47"/>
        <v>5.1171488681001206E-3</v>
      </c>
    </row>
    <row r="1313" spans="2:7">
      <c r="B1313" s="58">
        <v>39464</v>
      </c>
      <c r="C1313" s="43">
        <v>161.97457900000001</v>
      </c>
      <c r="D1313">
        <f t="shared" si="46"/>
        <v>-0.3868535842868609</v>
      </c>
      <c r="E1313">
        <v>1.327469305547984E-2</v>
      </c>
      <c r="G1313">
        <f t="shared" ca="1" si="47"/>
        <v>-1.9673141675263395E-2</v>
      </c>
    </row>
    <row r="1314" spans="2:7">
      <c r="B1314" s="58">
        <v>40794</v>
      </c>
      <c r="C1314" s="43">
        <v>264.16949499999998</v>
      </c>
      <c r="D1314">
        <f t="shared" si="46"/>
        <v>0.3794778062082354</v>
      </c>
      <c r="E1314">
        <v>1.3260532219362605E-2</v>
      </c>
      <c r="G1314">
        <f t="shared" ca="1" si="47"/>
        <v>-6.2716242290154593E-4</v>
      </c>
    </row>
    <row r="1315" spans="2:7">
      <c r="B1315" s="58">
        <v>38824</v>
      </c>
      <c r="C1315" s="43">
        <v>191.49963399999999</v>
      </c>
      <c r="D1315">
        <f t="shared" si="46"/>
        <v>-0.62037968610034266</v>
      </c>
      <c r="E1315">
        <v>1.3255025448967082E-2</v>
      </c>
      <c r="G1315">
        <f t="shared" ca="1" si="47"/>
        <v>-1.7817323323290269E-2</v>
      </c>
    </row>
    <row r="1316" spans="2:7">
      <c r="B1316" s="58">
        <v>41604</v>
      </c>
      <c r="C1316" s="43">
        <v>504.45043900000002</v>
      </c>
      <c r="D1316">
        <f t="shared" si="46"/>
        <v>0.25530821154181249</v>
      </c>
      <c r="E1316">
        <v>1.3252656303451446E-2</v>
      </c>
      <c r="G1316">
        <f t="shared" ca="1" si="47"/>
        <v>-2.6763102077781847E-3</v>
      </c>
    </row>
    <row r="1317" spans="2:7">
      <c r="B1317" s="58">
        <v>41372</v>
      </c>
      <c r="C1317" s="43">
        <v>401.85385100000002</v>
      </c>
      <c r="D1317">
        <f t="shared" si="46"/>
        <v>-0.84861696197764935</v>
      </c>
      <c r="E1317">
        <v>1.3249786341493082E-2</v>
      </c>
      <c r="G1317">
        <f t="shared" ca="1" si="47"/>
        <v>1.1603587160915127E-2</v>
      </c>
    </row>
    <row r="1318" spans="2:7">
      <c r="B1318" s="58">
        <v>44901</v>
      </c>
      <c r="C1318" s="43">
        <v>2654.5500489999999</v>
      </c>
      <c r="D1318">
        <f t="shared" si="46"/>
        <v>21.144799372526073</v>
      </c>
      <c r="E1318">
        <v>1.3245013913769374E-2</v>
      </c>
      <c r="G1318">
        <f t="shared" ca="1" si="47"/>
        <v>1.7499863038608003E-2</v>
      </c>
    </row>
    <row r="1319" spans="2:7">
      <c r="B1319" s="58">
        <v>36886</v>
      </c>
      <c r="C1319" s="43">
        <v>119.87239099999999</v>
      </c>
      <c r="D1319">
        <f t="shared" si="46"/>
        <v>-0.76602644206829451</v>
      </c>
      <c r="E1319">
        <v>1.3226967501589715E-2</v>
      </c>
      <c r="G1319">
        <f t="shared" ca="1" si="47"/>
        <v>-1.8677289633550473E-3</v>
      </c>
    </row>
    <row r="1320" spans="2:7">
      <c r="B1320" s="58">
        <v>41460</v>
      </c>
      <c r="C1320" s="43">
        <v>512.33306900000002</v>
      </c>
      <c r="D1320">
        <f t="shared" si="46"/>
        <v>4.0866169638736798</v>
      </c>
      <c r="E1320">
        <v>1.3219062599893352E-2</v>
      </c>
      <c r="G1320">
        <f t="shared" ca="1" si="47"/>
        <v>7.8461441003924663E-3</v>
      </c>
    </row>
    <row r="1321" spans="2:7">
      <c r="B1321" s="58">
        <v>38377</v>
      </c>
      <c r="C1321" s="43">
        <v>100.721771</v>
      </c>
      <c r="D1321">
        <f t="shared" si="46"/>
        <v>-0.78721606363716501</v>
      </c>
      <c r="E1321">
        <v>1.3215978992112772E-2</v>
      </c>
      <c r="G1321">
        <f t="shared" ca="1" si="47"/>
        <v>9.1283653262563321E-3</v>
      </c>
    </row>
    <row r="1322" spans="2:7">
      <c r="B1322" s="58">
        <v>41193</v>
      </c>
      <c r="C1322" s="43">
        <v>473.35232500000001</v>
      </c>
      <c r="D1322">
        <f t="shared" si="46"/>
        <v>-4.0906808463256922E-2</v>
      </c>
      <c r="E1322">
        <v>1.3211363647645118E-2</v>
      </c>
      <c r="G1322">
        <f t="shared" ca="1" si="47"/>
        <v>3.1415824597030392E-2</v>
      </c>
    </row>
    <row r="1323" spans="2:7">
      <c r="B1323" s="58">
        <v>41402</v>
      </c>
      <c r="C1323" s="43">
        <v>493.54153400000001</v>
      </c>
      <c r="D1323">
        <f t="shared" si="46"/>
        <v>5.9585602206429451</v>
      </c>
      <c r="E1323">
        <v>1.3204434793975126E-2</v>
      </c>
      <c r="G1323">
        <f t="shared" ca="1" si="47"/>
        <v>3.2658329300862057E-2</v>
      </c>
    </row>
    <row r="1324" spans="2:7">
      <c r="B1324" s="58">
        <v>35587</v>
      </c>
      <c r="C1324" s="43">
        <v>70.925811999999993</v>
      </c>
      <c r="D1324">
        <f t="shared" si="46"/>
        <v>-0.90719973770190043</v>
      </c>
      <c r="E1324">
        <v>1.3191104311090468E-2</v>
      </c>
      <c r="G1324">
        <f t="shared" ca="1" si="47"/>
        <v>2.4329999328645535E-4</v>
      </c>
    </row>
    <row r="1325" spans="2:7">
      <c r="B1325" s="58">
        <v>42746</v>
      </c>
      <c r="C1325" s="43">
        <v>764.28460700000005</v>
      </c>
      <c r="D1325">
        <f t="shared" si="46"/>
        <v>8.9372764498460455</v>
      </c>
      <c r="E1325">
        <v>1.3183972328467127E-2</v>
      </c>
      <c r="G1325">
        <f t="shared" ca="1" si="47"/>
        <v>-2.1674644170895402E-2</v>
      </c>
    </row>
    <row r="1326" spans="2:7">
      <c r="B1326" s="58">
        <v>35627</v>
      </c>
      <c r="C1326" s="43">
        <v>76.910872999999995</v>
      </c>
      <c r="D1326">
        <f t="shared" si="46"/>
        <v>-0.96818825210539683</v>
      </c>
      <c r="E1326">
        <v>1.3177921429345849E-2</v>
      </c>
      <c r="G1326">
        <f t="shared" ca="1" si="47"/>
        <v>-3.6379307869986756E-3</v>
      </c>
    </row>
    <row r="1327" spans="2:7">
      <c r="B1327" s="58">
        <v>44376</v>
      </c>
      <c r="C1327" s="43">
        <v>2417.6877439999998</v>
      </c>
      <c r="D1327">
        <f t="shared" si="46"/>
        <v>5.8806278247123958</v>
      </c>
      <c r="E1327">
        <v>1.3149557802542873E-2</v>
      </c>
      <c r="G1327">
        <f t="shared" ca="1" si="47"/>
        <v>5.3538230824470307E-3</v>
      </c>
    </row>
    <row r="1328" spans="2:7">
      <c r="B1328" s="58">
        <v>41060</v>
      </c>
      <c r="C1328" s="43">
        <v>351.37603799999999</v>
      </c>
      <c r="D1328">
        <f t="shared" si="46"/>
        <v>-0.56980906547667753</v>
      </c>
      <c r="E1328">
        <v>1.3137833798195652E-2</v>
      </c>
      <c r="G1328">
        <f t="shared" ca="1" si="47"/>
        <v>1.4773119961978902E-2</v>
      </c>
    </row>
    <row r="1329" spans="2:7">
      <c r="B1329" s="58">
        <v>42571</v>
      </c>
      <c r="C1329" s="43">
        <v>816.79089399999998</v>
      </c>
      <c r="D1329">
        <f t="shared" si="46"/>
        <v>-0.60684391069515242</v>
      </c>
      <c r="E1329">
        <v>1.3126283900395124E-2</v>
      </c>
      <c r="G1329">
        <f t="shared" ca="1" si="47"/>
        <v>2.7864928805070863E-3</v>
      </c>
    </row>
    <row r="1330" spans="2:7">
      <c r="B1330" s="58">
        <v>44159</v>
      </c>
      <c r="C1330" s="43">
        <v>2077.523193</v>
      </c>
      <c r="D1330">
        <f t="shared" si="46"/>
        <v>-0.20826097827743903</v>
      </c>
      <c r="E1330">
        <v>1.3125875735133014E-2</v>
      </c>
      <c r="G1330">
        <f t="shared" ca="1" si="47"/>
        <v>2.7405984187469517E-2</v>
      </c>
    </row>
    <row r="1331" spans="2:7">
      <c r="B1331" s="58">
        <v>44939</v>
      </c>
      <c r="C1331" s="43">
        <v>2624</v>
      </c>
      <c r="D1331">
        <f t="shared" si="46"/>
        <v>33.829850142578728</v>
      </c>
      <c r="E1331">
        <v>1.3107835894178143E-2</v>
      </c>
      <c r="G1331">
        <f t="shared" ca="1" si="47"/>
        <v>1.6499795951084417E-3</v>
      </c>
    </row>
    <row r="1332" spans="2:7">
      <c r="B1332" s="58">
        <v>35697</v>
      </c>
      <c r="C1332" s="43">
        <v>75.337676999999999</v>
      </c>
      <c r="D1332">
        <f t="shared" si="46"/>
        <v>-0.70835127611555038</v>
      </c>
      <c r="E1332">
        <v>1.3107342557134831E-2</v>
      </c>
      <c r="G1332">
        <f t="shared" ca="1" si="47"/>
        <v>-2.1769883275668776E-2</v>
      </c>
    </row>
    <row r="1333" spans="2:7">
      <c r="B1333" s="58">
        <v>40710</v>
      </c>
      <c r="C1333" s="43">
        <v>258.31649800000002</v>
      </c>
      <c r="D1333">
        <f t="shared" si="46"/>
        <v>-0.26706921602811173</v>
      </c>
      <c r="E1333">
        <v>1.3101717905265769E-2</v>
      </c>
      <c r="G1333">
        <f t="shared" ca="1" si="47"/>
        <v>2.1036104189044981E-2</v>
      </c>
    </row>
    <row r="1334" spans="2:7">
      <c r="B1334" s="58">
        <v>41068</v>
      </c>
      <c r="C1334" s="43">
        <v>352.44323700000001</v>
      </c>
      <c r="D1334">
        <f t="shared" si="46"/>
        <v>-0.84512806065693369</v>
      </c>
      <c r="E1334">
        <v>1.3097173172676647E-2</v>
      </c>
      <c r="G1334">
        <f t="shared" ca="1" si="47"/>
        <v>7.7336057827286191E-3</v>
      </c>
    </row>
    <row r="1335" spans="2:7">
      <c r="B1335" s="58">
        <v>44215</v>
      </c>
      <c r="C1335" s="43">
        <v>2275.7075199999999</v>
      </c>
      <c r="D1335">
        <f t="shared" si="46"/>
        <v>19.072479077131554</v>
      </c>
      <c r="E1335">
        <v>1.3096800445025716E-2</v>
      </c>
      <c r="G1335">
        <f t="shared" ca="1" si="47"/>
        <v>-8.2611036569627105E-3</v>
      </c>
    </row>
    <row r="1336" spans="2:7">
      <c r="B1336" s="58">
        <v>37798</v>
      </c>
      <c r="C1336" s="43">
        <v>113.374512</v>
      </c>
      <c r="D1336">
        <f t="shared" si="46"/>
        <v>-0.34170667467015448</v>
      </c>
      <c r="E1336">
        <v>1.3067976380880789E-2</v>
      </c>
      <c r="G1336">
        <f t="shared" ca="1" si="47"/>
        <v>1.4353247443616407E-2</v>
      </c>
    </row>
    <row r="1337" spans="2:7">
      <c r="B1337" s="58">
        <v>39947</v>
      </c>
      <c r="C1337" s="43">
        <v>172.22491500000001</v>
      </c>
      <c r="D1337">
        <f t="shared" si="46"/>
        <v>0.13428488790361912</v>
      </c>
      <c r="E1337">
        <v>1.306609143503475E-2</v>
      </c>
      <c r="G1337">
        <f t="shared" ca="1" si="47"/>
        <v>-5.2113380593215325E-2</v>
      </c>
    </row>
    <row r="1338" spans="2:7">
      <c r="B1338" s="58">
        <v>39087</v>
      </c>
      <c r="C1338" s="43">
        <v>151.835678</v>
      </c>
      <c r="D1338">
        <f t="shared" si="46"/>
        <v>2.2060618507138758</v>
      </c>
      <c r="E1338">
        <v>1.3057950759351768E-2</v>
      </c>
      <c r="G1338">
        <f t="shared" ca="1" si="47"/>
        <v>2.2185258678834235E-2</v>
      </c>
    </row>
    <row r="1339" spans="2:7">
      <c r="B1339" s="58">
        <v>35325</v>
      </c>
      <c r="C1339" s="43">
        <v>47.358936</v>
      </c>
      <c r="D1339">
        <f t="shared" si="46"/>
        <v>-0.96704123853145296</v>
      </c>
      <c r="E1339">
        <v>1.3046279992731415E-2</v>
      </c>
      <c r="G1339">
        <f t="shared" ca="1" si="47"/>
        <v>1.3036172760749106E-2</v>
      </c>
    </row>
    <row r="1340" spans="2:7">
      <c r="B1340" s="58">
        <v>43389</v>
      </c>
      <c r="C1340" s="43">
        <v>1436.9149170000001</v>
      </c>
      <c r="D1340">
        <f t="shared" si="46"/>
        <v>7.0410584808433097</v>
      </c>
      <c r="E1340">
        <v>1.3037845733038457E-2</v>
      </c>
      <c r="G1340">
        <f t="shared" ca="1" si="47"/>
        <v>2.3228157859526338E-2</v>
      </c>
    </row>
    <row r="1341" spans="2:7">
      <c r="B1341" s="58">
        <v>39892</v>
      </c>
      <c r="C1341" s="43">
        <v>178.69723500000001</v>
      </c>
      <c r="D1341">
        <f t="shared" si="46"/>
        <v>-0.12614822147212817</v>
      </c>
      <c r="E1341">
        <v>1.3026675871085219E-2</v>
      </c>
      <c r="G1341">
        <f t="shared" ca="1" si="47"/>
        <v>1.4725504709431889E-2</v>
      </c>
    </row>
    <row r="1342" spans="2:7">
      <c r="B1342" s="58">
        <v>40394</v>
      </c>
      <c r="C1342" s="43">
        <v>204.49375900000001</v>
      </c>
      <c r="D1342">
        <f t="shared" si="46"/>
        <v>0.55733398370194553</v>
      </c>
      <c r="E1342">
        <v>1.3025472844689093E-2</v>
      </c>
      <c r="G1342">
        <f t="shared" ca="1" si="47"/>
        <v>-1.6397076195065932E-2</v>
      </c>
    </row>
    <row r="1343" spans="2:7">
      <c r="B1343" s="58">
        <v>37252</v>
      </c>
      <c r="C1343" s="43">
        <v>131.31014999999999</v>
      </c>
      <c r="D1343">
        <f t="shared" si="46"/>
        <v>-0.92258793449674048</v>
      </c>
      <c r="E1343">
        <v>1.3022731398706588E-2</v>
      </c>
      <c r="G1343">
        <f t="shared" ca="1" si="47"/>
        <v>-2.1642665483858358E-2</v>
      </c>
    </row>
    <row r="1344" spans="2:7">
      <c r="B1344" s="58">
        <v>43461</v>
      </c>
      <c r="C1344" s="43">
        <v>1696.2491460000001</v>
      </c>
      <c r="D1344">
        <f t="shared" si="46"/>
        <v>0.58945201796939173</v>
      </c>
      <c r="E1344">
        <v>1.3004983940448529E-2</v>
      </c>
      <c r="G1344">
        <f t="shared" ca="1" si="47"/>
        <v>2.409721788303892E-2</v>
      </c>
    </row>
    <row r="1345" spans="2:7">
      <c r="B1345" s="58">
        <v>42942</v>
      </c>
      <c r="C1345" s="43">
        <v>1067.1911620000001</v>
      </c>
      <c r="D1345">
        <f t="shared" si="46"/>
        <v>-0.44501518086386344</v>
      </c>
      <c r="E1345">
        <v>1.300468538955366E-2</v>
      </c>
      <c r="G1345">
        <f t="shared" ca="1" si="47"/>
        <v>1.0472864039628601E-2</v>
      </c>
    </row>
    <row r="1346" spans="2:7">
      <c r="B1346" s="58">
        <v>43966</v>
      </c>
      <c r="C1346" s="43">
        <v>1922.9195560000001</v>
      </c>
      <c r="D1346">
        <f t="shared" si="46"/>
        <v>10.355188057900467</v>
      </c>
      <c r="E1346">
        <v>1.2985784649915953E-2</v>
      </c>
      <c r="G1346">
        <f t="shared" ca="1" si="47"/>
        <v>3.2624378570794081E-2</v>
      </c>
    </row>
    <row r="1347" spans="2:7">
      <c r="B1347" s="58">
        <v>38947</v>
      </c>
      <c r="C1347" s="43">
        <v>169.34281899999999</v>
      </c>
      <c r="D1347">
        <f t="shared" si="46"/>
        <v>-0.77910612737401586</v>
      </c>
      <c r="E1347">
        <v>1.2983990597099959E-2</v>
      </c>
      <c r="G1347">
        <f t="shared" ca="1" si="47"/>
        <v>1.2970085556058424E-2</v>
      </c>
    </row>
    <row r="1348" spans="2:7">
      <c r="B1348" s="58">
        <v>42664</v>
      </c>
      <c r="C1348" s="43">
        <v>766.62524399999995</v>
      </c>
      <c r="D1348">
        <f t="shared" ref="D1348:D1411" si="48">(C1348-C1349)/C1349</f>
        <v>5.8821088155384809</v>
      </c>
      <c r="E1348">
        <v>1.2971767790462548E-2</v>
      </c>
      <c r="G1348">
        <f t="shared" ca="1" si="47"/>
        <v>-1.7800102205265587E-2</v>
      </c>
    </row>
    <row r="1349" spans="2:7">
      <c r="B1349" s="58">
        <v>37630</v>
      </c>
      <c r="C1349" s="43">
        <v>111.393944</v>
      </c>
      <c r="D1349">
        <f t="shared" si="48"/>
        <v>-0.94442817652447242</v>
      </c>
      <c r="E1349">
        <v>1.293567354200038E-2</v>
      </c>
      <c r="G1349">
        <f t="shared" ref="G1349:G1412" ca="1" si="49">_xlfn.NORM.INV(RAND(),$N$5,$N$6)</f>
        <v>-1.8177435789615497E-2</v>
      </c>
    </row>
    <row r="1350" spans="2:7">
      <c r="B1350" s="58">
        <v>44105</v>
      </c>
      <c r="C1350" s="43">
        <v>2004.5040280000001</v>
      </c>
      <c r="D1350">
        <f t="shared" si="48"/>
        <v>1.1261197938614276</v>
      </c>
      <c r="E1350">
        <v>1.2933691501789583E-2</v>
      </c>
      <c r="G1350">
        <f t="shared" ca="1" si="49"/>
        <v>-8.9983819445526667E-3</v>
      </c>
    </row>
    <row r="1351" spans="2:7">
      <c r="B1351" s="58">
        <v>42879</v>
      </c>
      <c r="C1351" s="43">
        <v>942.79919400000006</v>
      </c>
      <c r="D1351">
        <f t="shared" si="48"/>
        <v>7.9010755912972686</v>
      </c>
      <c r="E1351">
        <v>1.2929142630019135E-2</v>
      </c>
      <c r="G1351">
        <f t="shared" ca="1" si="49"/>
        <v>-1.8370728810807957E-3</v>
      </c>
    </row>
    <row r="1352" spans="2:7">
      <c r="B1352" s="58">
        <v>36188</v>
      </c>
      <c r="C1352" s="43">
        <v>105.919693</v>
      </c>
      <c r="D1352">
        <f t="shared" si="48"/>
        <v>-0.29882268996227357</v>
      </c>
      <c r="E1352">
        <v>1.2909662875394315E-2</v>
      </c>
      <c r="G1352">
        <f t="shared" ca="1" si="49"/>
        <v>-1.0566969607725261E-2</v>
      </c>
    </row>
    <row r="1353" spans="2:7">
      <c r="B1353" s="58">
        <v>39631</v>
      </c>
      <c r="C1353" s="43">
        <v>151.05978400000001</v>
      </c>
      <c r="D1353">
        <f t="shared" si="48"/>
        <v>-0.33178615907396874</v>
      </c>
      <c r="E1353">
        <v>1.2901483985271047E-2</v>
      </c>
      <c r="G1353">
        <f t="shared" ca="1" si="49"/>
        <v>-1.2771238737343598E-2</v>
      </c>
    </row>
    <row r="1354" spans="2:7">
      <c r="B1354" s="58">
        <v>40098</v>
      </c>
      <c r="C1354" s="43">
        <v>226.065033</v>
      </c>
      <c r="D1354">
        <f t="shared" si="48"/>
        <v>0.63380900284458974</v>
      </c>
      <c r="E1354">
        <v>1.289663456433212E-2</v>
      </c>
      <c r="G1354">
        <f t="shared" ca="1" si="49"/>
        <v>1.2424368714932322E-3</v>
      </c>
    </row>
    <row r="1355" spans="2:7">
      <c r="B1355" s="58">
        <v>36752</v>
      </c>
      <c r="C1355" s="43">
        <v>138.36686700000001</v>
      </c>
      <c r="D1355">
        <f t="shared" si="48"/>
        <v>1.9981645928873966</v>
      </c>
      <c r="E1355">
        <v>1.2886244186789271E-2</v>
      </c>
      <c r="G1355">
        <f t="shared" ca="1" si="49"/>
        <v>2.2496385196629017E-3</v>
      </c>
    </row>
    <row r="1356" spans="2:7">
      <c r="B1356" s="58">
        <v>35383</v>
      </c>
      <c r="C1356" s="43">
        <v>46.150523999999997</v>
      </c>
      <c r="D1356">
        <f t="shared" si="48"/>
        <v>-0.96236679541085779</v>
      </c>
      <c r="E1356">
        <v>1.2885868921107638E-2</v>
      </c>
      <c r="G1356">
        <f t="shared" ca="1" si="49"/>
        <v>-3.7546377003382786E-3</v>
      </c>
    </row>
    <row r="1357" spans="2:7">
      <c r="B1357" s="58">
        <v>43139</v>
      </c>
      <c r="C1357" s="43">
        <v>1226.3245850000001</v>
      </c>
      <c r="D1357">
        <f t="shared" si="48"/>
        <v>7.6312508714305833</v>
      </c>
      <c r="E1357">
        <v>1.2874511804148872E-2</v>
      </c>
      <c r="G1357">
        <f t="shared" ca="1" si="49"/>
        <v>-1.1360718318283239E-2</v>
      </c>
    </row>
    <row r="1358" spans="2:7">
      <c r="B1358" s="58">
        <v>36559</v>
      </c>
      <c r="C1358" s="43">
        <v>142.07959</v>
      </c>
      <c r="D1358">
        <f t="shared" si="48"/>
        <v>-0.11112510965199307</v>
      </c>
      <c r="E1358">
        <v>1.2858535704592567E-2</v>
      </c>
      <c r="G1358">
        <f t="shared" ca="1" si="49"/>
        <v>3.3363541652378136E-3</v>
      </c>
    </row>
    <row r="1359" spans="2:7">
      <c r="B1359" s="58">
        <v>39104</v>
      </c>
      <c r="C1359" s="43">
        <v>159.84205600000001</v>
      </c>
      <c r="D1359">
        <f t="shared" si="48"/>
        <v>0.52511138398566637</v>
      </c>
      <c r="E1359">
        <v>1.2852427588604831E-2</v>
      </c>
      <c r="G1359">
        <f t="shared" ca="1" si="49"/>
        <v>1.2986916636867022E-2</v>
      </c>
    </row>
    <row r="1360" spans="2:7">
      <c r="B1360" s="58">
        <v>37663</v>
      </c>
      <c r="C1360" s="43">
        <v>104.806808</v>
      </c>
      <c r="D1360">
        <f t="shared" si="48"/>
        <v>-0.85987993343290625</v>
      </c>
      <c r="E1360">
        <v>1.2851418492278766E-2</v>
      </c>
      <c r="G1360">
        <f t="shared" ca="1" si="49"/>
        <v>3.1434895955792727E-2</v>
      </c>
    </row>
    <row r="1361" spans="2:7">
      <c r="B1361" s="58">
        <v>42144</v>
      </c>
      <c r="C1361" s="43">
        <v>747.97857699999997</v>
      </c>
      <c r="D1361">
        <f t="shared" si="48"/>
        <v>-0.330833284403589</v>
      </c>
      <c r="E1361">
        <v>1.2844112708696936E-2</v>
      </c>
      <c r="G1361">
        <f t="shared" ca="1" si="49"/>
        <v>1.2050688753825149E-2</v>
      </c>
    </row>
    <row r="1362" spans="2:7">
      <c r="B1362" s="58">
        <v>42978</v>
      </c>
      <c r="C1362" s="43">
        <v>1117.7761230000001</v>
      </c>
      <c r="D1362">
        <f t="shared" si="48"/>
        <v>9.6462620349834047</v>
      </c>
      <c r="E1362">
        <v>1.2828787190124641E-2</v>
      </c>
      <c r="G1362">
        <f t="shared" ca="1" si="49"/>
        <v>-6.1256967276467761E-3</v>
      </c>
    </row>
    <row r="1363" spans="2:7">
      <c r="B1363" s="58">
        <v>37671</v>
      </c>
      <c r="C1363" s="43">
        <v>104.992355</v>
      </c>
      <c r="D1363">
        <f t="shared" si="48"/>
        <v>-0.91189285456781322</v>
      </c>
      <c r="E1363">
        <v>1.2827819563451087E-2</v>
      </c>
      <c r="G1363">
        <f t="shared" ca="1" si="49"/>
        <v>8.9624084593358973E-3</v>
      </c>
    </row>
    <row r="1364" spans="2:7">
      <c r="B1364" s="58">
        <v>43076</v>
      </c>
      <c r="C1364" s="43">
        <v>1191.644043</v>
      </c>
      <c r="D1364">
        <f t="shared" si="48"/>
        <v>8.0917284877157591</v>
      </c>
      <c r="E1364">
        <v>1.2817679993590042E-2</v>
      </c>
      <c r="G1364">
        <f t="shared" ca="1" si="49"/>
        <v>6.0186522088559631E-3</v>
      </c>
    </row>
    <row r="1365" spans="2:7">
      <c r="B1365" s="58">
        <v>37201</v>
      </c>
      <c r="C1365" s="43">
        <v>131.069031</v>
      </c>
      <c r="D1365">
        <f t="shared" si="48"/>
        <v>0.18437931206671038</v>
      </c>
      <c r="E1365">
        <v>1.2812172566944419E-2</v>
      </c>
      <c r="G1365">
        <f t="shared" ca="1" si="49"/>
        <v>-1.7273229683489155E-2</v>
      </c>
    </row>
    <row r="1366" spans="2:7">
      <c r="B1366" s="58">
        <v>36194</v>
      </c>
      <c r="C1366" s="43">
        <v>110.664742</v>
      </c>
      <c r="D1366">
        <f t="shared" si="48"/>
        <v>-9.6328554782607226E-2</v>
      </c>
      <c r="E1366">
        <v>1.2803813938943909E-2</v>
      </c>
      <c r="G1366">
        <f t="shared" ca="1" si="49"/>
        <v>-1.1174412746102168E-2</v>
      </c>
    </row>
    <row r="1367" spans="2:7">
      <c r="B1367" s="58">
        <v>37909</v>
      </c>
      <c r="C1367" s="43">
        <v>122.461258</v>
      </c>
      <c r="D1367">
        <f t="shared" si="48"/>
        <v>-0.14407271446260639</v>
      </c>
      <c r="E1367">
        <v>1.2803496049937448E-2</v>
      </c>
      <c r="G1367">
        <f t="shared" ca="1" si="49"/>
        <v>-4.4252534792790293E-3</v>
      </c>
    </row>
    <row r="1368" spans="2:7">
      <c r="B1368" s="58">
        <v>36355</v>
      </c>
      <c r="C1368" s="43">
        <v>143.07437100000001</v>
      </c>
      <c r="D1368">
        <f t="shared" si="48"/>
        <v>-0.91360803071153662</v>
      </c>
      <c r="E1368">
        <v>1.2793254310690567E-2</v>
      </c>
      <c r="G1368">
        <f t="shared" ca="1" si="49"/>
        <v>3.4397919607006E-2</v>
      </c>
    </row>
    <row r="1369" spans="2:7">
      <c r="B1369" s="58">
        <v>43612</v>
      </c>
      <c r="C1369" s="43">
        <v>1656.1072999999999</v>
      </c>
      <c r="D1369">
        <f t="shared" si="48"/>
        <v>1.1587380410646737</v>
      </c>
      <c r="E1369">
        <v>1.2774389160732357E-2</v>
      </c>
      <c r="G1369">
        <f t="shared" ca="1" si="49"/>
        <v>7.3487971933871342E-3</v>
      </c>
    </row>
    <row r="1370" spans="2:7">
      <c r="B1370" s="58">
        <v>42517</v>
      </c>
      <c r="C1370" s="43">
        <v>767.16455099999996</v>
      </c>
      <c r="D1370">
        <f t="shared" si="48"/>
        <v>17.6089025736729</v>
      </c>
      <c r="E1370">
        <v>1.2759624946164578E-2</v>
      </c>
      <c r="G1370">
        <f t="shared" ca="1" si="49"/>
        <v>-3.8348868223290269E-2</v>
      </c>
    </row>
    <row r="1371" spans="2:7">
      <c r="B1371" s="58">
        <v>35158</v>
      </c>
      <c r="C1371" s="43">
        <v>41.225673999999998</v>
      </c>
      <c r="D1371">
        <f t="shared" si="48"/>
        <v>-0.69226003610020026</v>
      </c>
      <c r="E1371">
        <v>1.2742387851515345E-2</v>
      </c>
      <c r="G1371">
        <f t="shared" ca="1" si="49"/>
        <v>1.5338680890830866E-2</v>
      </c>
    </row>
    <row r="1372" spans="2:7">
      <c r="B1372" s="58">
        <v>36318</v>
      </c>
      <c r="C1372" s="43">
        <v>133.962692</v>
      </c>
      <c r="D1372">
        <f t="shared" si="48"/>
        <v>-3.3654117343135817E-3</v>
      </c>
      <c r="E1372">
        <v>1.2719290029401439E-2</v>
      </c>
      <c r="G1372">
        <f t="shared" ca="1" si="49"/>
        <v>-3.0471190227837612E-2</v>
      </c>
    </row>
    <row r="1373" spans="2:7">
      <c r="B1373" s="58">
        <v>37260</v>
      </c>
      <c r="C1373" s="43">
        <v>134.415054</v>
      </c>
      <c r="D1373">
        <f t="shared" si="48"/>
        <v>-0.94875524058945093</v>
      </c>
      <c r="E1373">
        <v>1.2718782938163099E-2</v>
      </c>
      <c r="G1373">
        <f t="shared" ca="1" si="49"/>
        <v>-8.1133068964653028E-4</v>
      </c>
    </row>
    <row r="1374" spans="2:7">
      <c r="B1374" s="58">
        <v>44764</v>
      </c>
      <c r="C1374" s="43">
        <v>2623.0009770000001</v>
      </c>
      <c r="D1374">
        <f t="shared" si="48"/>
        <v>2.3559952880410728</v>
      </c>
      <c r="E1374">
        <v>1.2713624499681206E-2</v>
      </c>
      <c r="G1374">
        <f t="shared" ca="1" si="49"/>
        <v>4.5756721791177868E-3</v>
      </c>
    </row>
    <row r="1375" spans="2:7">
      <c r="B1375" s="58">
        <v>42772</v>
      </c>
      <c r="C1375" s="43">
        <v>781.58660899999995</v>
      </c>
      <c r="D1375">
        <f t="shared" si="48"/>
        <v>12.339727654280493</v>
      </c>
      <c r="E1375">
        <v>1.2709567338092162E-2</v>
      </c>
      <c r="G1375">
        <f t="shared" ca="1" si="49"/>
        <v>-1.1293212928957849E-2</v>
      </c>
    </row>
    <row r="1376" spans="2:7">
      <c r="B1376" s="58">
        <v>35493</v>
      </c>
      <c r="C1376" s="43">
        <v>58.590896999999998</v>
      </c>
      <c r="D1376">
        <f t="shared" si="48"/>
        <v>-0.97016586175005282</v>
      </c>
      <c r="E1376">
        <v>1.2709543534254483E-2</v>
      </c>
      <c r="G1376">
        <f t="shared" ca="1" si="49"/>
        <v>-1.9317256190736438E-2</v>
      </c>
    </row>
    <row r="1377" spans="2:7">
      <c r="B1377" s="58">
        <v>44097</v>
      </c>
      <c r="C1377" s="43">
        <v>1963.8876949999999</v>
      </c>
      <c r="D1377">
        <f t="shared" si="48"/>
        <v>25.339828309756495</v>
      </c>
      <c r="E1377">
        <v>1.2704690705183814E-2</v>
      </c>
      <c r="G1377">
        <f t="shared" ca="1" si="49"/>
        <v>-1.9610093937942993E-2</v>
      </c>
    </row>
    <row r="1378" spans="2:7">
      <c r="B1378" s="58">
        <v>35594</v>
      </c>
      <c r="C1378" s="43">
        <v>74.559623999999999</v>
      </c>
      <c r="D1378">
        <f t="shared" si="48"/>
        <v>-0.58030534392481525</v>
      </c>
      <c r="E1378">
        <v>1.2697327228903581E-2</v>
      </c>
      <c r="G1378">
        <f t="shared" ca="1" si="49"/>
        <v>-9.937082650734317E-3</v>
      </c>
    </row>
    <row r="1379" spans="2:7">
      <c r="B1379" s="58">
        <v>38798</v>
      </c>
      <c r="C1379" s="43">
        <v>177.65206900000001</v>
      </c>
      <c r="D1379">
        <f t="shared" si="48"/>
        <v>0.27830861326256978</v>
      </c>
      <c r="E1379">
        <v>1.2693764709896844E-2</v>
      </c>
      <c r="G1379">
        <f t="shared" ca="1" si="49"/>
        <v>4.5616758265982806E-2</v>
      </c>
    </row>
    <row r="1380" spans="2:7">
      <c r="B1380" s="58">
        <v>37988</v>
      </c>
      <c r="C1380" s="43">
        <v>138.97431900000001</v>
      </c>
      <c r="D1380">
        <f t="shared" si="48"/>
        <v>-0.89307568359627876</v>
      </c>
      <c r="E1380">
        <v>1.2690902734619251E-2</v>
      </c>
      <c r="G1380">
        <f t="shared" ca="1" si="49"/>
        <v>1.8709741523672791E-2</v>
      </c>
    </row>
    <row r="1381" spans="2:7">
      <c r="B1381" s="58">
        <v>43201</v>
      </c>
      <c r="C1381" s="43">
        <v>1299.744751</v>
      </c>
      <c r="D1381">
        <f t="shared" si="48"/>
        <v>8.0568248985668109</v>
      </c>
      <c r="E1381">
        <v>1.268424571863222E-2</v>
      </c>
      <c r="G1381">
        <f t="shared" ca="1" si="49"/>
        <v>-1.286666534919572E-2</v>
      </c>
    </row>
    <row r="1382" spans="2:7">
      <c r="B1382" s="58">
        <v>39392</v>
      </c>
      <c r="C1382" s="43">
        <v>143.50997899999999</v>
      </c>
      <c r="D1382">
        <f t="shared" si="48"/>
        <v>0.56797930988119139</v>
      </c>
      <c r="E1382">
        <v>1.2674543578921574E-2</v>
      </c>
      <c r="G1382">
        <f t="shared" ca="1" si="49"/>
        <v>1.1180989533192827E-2</v>
      </c>
    </row>
    <row r="1383" spans="2:7">
      <c r="B1383" s="58">
        <v>38307</v>
      </c>
      <c r="C1383" s="43">
        <v>91.525429000000003</v>
      </c>
      <c r="D1383">
        <f t="shared" si="48"/>
        <v>-0.95607610530313192</v>
      </c>
      <c r="E1383">
        <v>1.2672649504580061E-2</v>
      </c>
      <c r="G1383">
        <f t="shared" ca="1" si="49"/>
        <v>-1.4485699354850175E-2</v>
      </c>
    </row>
    <row r="1384" spans="2:7">
      <c r="B1384" s="58">
        <v>44123</v>
      </c>
      <c r="C1384" s="43">
        <v>2083.727539</v>
      </c>
      <c r="D1384">
        <f t="shared" si="48"/>
        <v>-0.14560449644980131</v>
      </c>
      <c r="E1384">
        <v>1.2671222248671964E-2</v>
      </c>
      <c r="G1384">
        <f t="shared" ca="1" si="49"/>
        <v>-2.2601123916044966E-2</v>
      </c>
    </row>
    <row r="1385" spans="2:7">
      <c r="B1385" s="58">
        <v>44368</v>
      </c>
      <c r="C1385" s="43">
        <v>2438.8325199999999</v>
      </c>
      <c r="D1385">
        <f t="shared" si="48"/>
        <v>21.938138036051676</v>
      </c>
      <c r="E1385">
        <v>1.2666622981571805E-2</v>
      </c>
      <c r="G1385">
        <f t="shared" ca="1" si="49"/>
        <v>-3.2692049122221819E-3</v>
      </c>
    </row>
    <row r="1386" spans="2:7">
      <c r="B1386" s="58">
        <v>37672</v>
      </c>
      <c r="C1386" s="43">
        <v>106.322166</v>
      </c>
      <c r="D1386">
        <f t="shared" si="48"/>
        <v>-0.93764223074885178</v>
      </c>
      <c r="E1386">
        <v>1.2665788856721923E-2</v>
      </c>
      <c r="G1386">
        <f t="shared" ca="1" si="49"/>
        <v>3.1622820531513815E-2</v>
      </c>
    </row>
    <row r="1387" spans="2:7">
      <c r="B1387" s="58">
        <v>43441</v>
      </c>
      <c r="C1387" s="43">
        <v>1705.0347899999999</v>
      </c>
      <c r="D1387">
        <f t="shared" si="48"/>
        <v>2.6040517703081392</v>
      </c>
      <c r="E1387">
        <v>1.2655983954382877E-2</v>
      </c>
      <c r="G1387">
        <f t="shared" ca="1" si="49"/>
        <v>9.5984664303243334E-3</v>
      </c>
    </row>
    <row r="1388" spans="2:7">
      <c r="B1388" s="58">
        <v>41655</v>
      </c>
      <c r="C1388" s="43">
        <v>473.08831800000002</v>
      </c>
      <c r="D1388">
        <f t="shared" si="48"/>
        <v>3.3458613742548251</v>
      </c>
      <c r="E1388">
        <v>1.2655782830482973E-2</v>
      </c>
      <c r="G1388">
        <f t="shared" ca="1" si="49"/>
        <v>-5.1552110307844217E-3</v>
      </c>
    </row>
    <row r="1389" spans="2:7">
      <c r="B1389" s="58">
        <v>36833</v>
      </c>
      <c r="C1389" s="43">
        <v>108.859505</v>
      </c>
      <c r="D1389">
        <f t="shared" si="48"/>
        <v>-0.76698387370809296</v>
      </c>
      <c r="E1389">
        <v>1.2633841342457526E-2</v>
      </c>
      <c r="G1389">
        <f t="shared" ca="1" si="49"/>
        <v>1.7702148413256558E-2</v>
      </c>
    </row>
    <row r="1390" spans="2:7">
      <c r="B1390" s="58">
        <v>41654</v>
      </c>
      <c r="C1390" s="43">
        <v>467.17584199999999</v>
      </c>
      <c r="D1390">
        <f t="shared" si="48"/>
        <v>-0.38008870866489419</v>
      </c>
      <c r="E1390">
        <v>1.2630076994926541E-2</v>
      </c>
      <c r="G1390">
        <f t="shared" ca="1" si="49"/>
        <v>4.5917551529330919E-3</v>
      </c>
    </row>
    <row r="1391" spans="2:7">
      <c r="B1391" s="58">
        <v>42093</v>
      </c>
      <c r="C1391" s="43">
        <v>753.61724900000002</v>
      </c>
      <c r="D1391">
        <f t="shared" si="48"/>
        <v>1.384305169927875</v>
      </c>
      <c r="E1391">
        <v>1.2627599057822606E-2</v>
      </c>
      <c r="G1391">
        <f t="shared" ca="1" si="49"/>
        <v>6.6282419726956454E-3</v>
      </c>
    </row>
    <row r="1392" spans="2:7">
      <c r="B1392" s="58">
        <v>40975</v>
      </c>
      <c r="C1392" s="43">
        <v>316.07415800000001</v>
      </c>
      <c r="D1392">
        <f t="shared" si="48"/>
        <v>6.7646201129683687</v>
      </c>
      <c r="E1392">
        <v>1.2624668781626595E-2</v>
      </c>
      <c r="G1392">
        <f t="shared" ca="1" si="49"/>
        <v>-1.1060919793479052E-2</v>
      </c>
    </row>
    <row r="1393" spans="2:7">
      <c r="B1393" s="58">
        <v>35157</v>
      </c>
      <c r="C1393" s="43">
        <v>40.706969999999998</v>
      </c>
      <c r="D1393">
        <f t="shared" si="48"/>
        <v>-0.94637503258986788</v>
      </c>
      <c r="E1393">
        <v>1.2619733285810529E-2</v>
      </c>
      <c r="G1393">
        <f t="shared" ca="1" si="49"/>
        <v>5.4231467903590007E-3</v>
      </c>
    </row>
    <row r="1394" spans="2:7">
      <c r="B1394" s="58">
        <v>42669</v>
      </c>
      <c r="C1394" s="43">
        <v>759.10479699999996</v>
      </c>
      <c r="D1394">
        <f t="shared" si="48"/>
        <v>6.4359806324834121</v>
      </c>
      <c r="E1394">
        <v>1.2614887392940418E-2</v>
      </c>
      <c r="G1394">
        <f t="shared" ca="1" si="49"/>
        <v>-2.1629536443256284E-2</v>
      </c>
    </row>
    <row r="1395" spans="2:7">
      <c r="B1395" s="58">
        <v>37669</v>
      </c>
      <c r="C1395" s="43">
        <v>102.085365</v>
      </c>
      <c r="D1395">
        <f t="shared" si="48"/>
        <v>-0.20690516694017469</v>
      </c>
      <c r="E1395">
        <v>1.2576866941160282E-2</v>
      </c>
      <c r="G1395">
        <f t="shared" ca="1" si="49"/>
        <v>-2.5889771623158329E-2</v>
      </c>
    </row>
    <row r="1396" spans="2:7">
      <c r="B1396" s="58">
        <v>37106</v>
      </c>
      <c r="C1396" s="43">
        <v>128.71772799999999</v>
      </c>
      <c r="D1396">
        <f t="shared" si="48"/>
        <v>-0.40145519913760785</v>
      </c>
      <c r="E1396">
        <v>1.2568396674346264E-2</v>
      </c>
      <c r="G1396">
        <f t="shared" ca="1" si="49"/>
        <v>-9.2963289567076085E-3</v>
      </c>
    </row>
    <row r="1397" spans="2:7">
      <c r="B1397" s="58">
        <v>40423</v>
      </c>
      <c r="C1397" s="43">
        <v>215.051117</v>
      </c>
      <c r="D1397">
        <f t="shared" si="48"/>
        <v>0.2079806533564649</v>
      </c>
      <c r="E1397">
        <v>1.2568382677159561E-2</v>
      </c>
      <c r="G1397">
        <f t="shared" ca="1" si="49"/>
        <v>-2.4868709133097404E-2</v>
      </c>
    </row>
    <row r="1398" spans="2:7">
      <c r="B1398" s="58">
        <v>38980</v>
      </c>
      <c r="C1398" s="43">
        <v>178.02529899999999</v>
      </c>
      <c r="D1398">
        <f t="shared" si="48"/>
        <v>-0.91874532689424659</v>
      </c>
      <c r="E1398">
        <v>1.2548343663375525E-2</v>
      </c>
      <c r="G1398">
        <f t="shared" ca="1" si="49"/>
        <v>2.2016584314147908E-2</v>
      </c>
    </row>
    <row r="1399" spans="2:7">
      <c r="B1399" s="58">
        <v>44698</v>
      </c>
      <c r="C1399" s="43">
        <v>2190.9545899999998</v>
      </c>
      <c r="D1399">
        <f t="shared" si="48"/>
        <v>21.049908118111134</v>
      </c>
      <c r="E1399">
        <v>1.2515538813669996E-2</v>
      </c>
      <c r="G1399">
        <f t="shared" ca="1" si="49"/>
        <v>1.2675562350876864E-2</v>
      </c>
    </row>
    <row r="1400" spans="2:7">
      <c r="B1400" s="58">
        <v>37770</v>
      </c>
      <c r="C1400" s="43">
        <v>99.363433999999998</v>
      </c>
      <c r="D1400">
        <f t="shared" si="48"/>
        <v>-0.85258088624726613</v>
      </c>
      <c r="E1400">
        <v>1.2503765169199283E-2</v>
      </c>
      <c r="G1400">
        <f t="shared" ca="1" si="49"/>
        <v>1.6309976251781953E-2</v>
      </c>
    </row>
    <row r="1401" spans="2:7">
      <c r="B1401" s="58">
        <v>41953</v>
      </c>
      <c r="C1401" s="43">
        <v>674.02002000000005</v>
      </c>
      <c r="D1401">
        <f t="shared" si="48"/>
        <v>11.943075854041927</v>
      </c>
      <c r="E1401">
        <v>1.2475483029781345E-2</v>
      </c>
      <c r="G1401">
        <f t="shared" ca="1" si="49"/>
        <v>8.5109315347421857E-3</v>
      </c>
    </row>
    <row r="1402" spans="2:7">
      <c r="B1402" s="58">
        <v>35473</v>
      </c>
      <c r="C1402" s="43">
        <v>52.075721999999999</v>
      </c>
      <c r="D1402">
        <f t="shared" si="48"/>
        <v>-0.51980306546095867</v>
      </c>
      <c r="E1402">
        <v>1.2467103052246074E-2</v>
      </c>
      <c r="G1402">
        <f t="shared" ca="1" si="49"/>
        <v>-9.2314211048150231E-3</v>
      </c>
    </row>
    <row r="1403" spans="2:7">
      <c r="B1403" s="58">
        <v>37833</v>
      </c>
      <c r="C1403" s="43">
        <v>108.446594</v>
      </c>
      <c r="D1403">
        <f t="shared" si="48"/>
        <v>-0.84786367816261654</v>
      </c>
      <c r="E1403">
        <v>1.2466803326436491E-2</v>
      </c>
      <c r="G1403">
        <f t="shared" ca="1" si="49"/>
        <v>1.8208030898700902E-2</v>
      </c>
    </row>
    <row r="1404" spans="2:7">
      <c r="B1404" s="58">
        <v>42300</v>
      </c>
      <c r="C1404" s="43">
        <v>712.82513400000005</v>
      </c>
      <c r="D1404">
        <f t="shared" si="48"/>
        <v>-1.5259733714843493E-2</v>
      </c>
      <c r="E1404">
        <v>1.2462846086193425E-2</v>
      </c>
      <c r="G1404">
        <f t="shared" ca="1" si="49"/>
        <v>-2.6370544610033717E-2</v>
      </c>
    </row>
    <row r="1405" spans="2:7">
      <c r="B1405" s="58">
        <v>42412</v>
      </c>
      <c r="C1405" s="43">
        <v>723.871216</v>
      </c>
      <c r="D1405">
        <f t="shared" si="48"/>
        <v>6.3440367362939272</v>
      </c>
      <c r="E1405">
        <v>1.2459583332271503E-2</v>
      </c>
      <c r="G1405">
        <f t="shared" ca="1" si="49"/>
        <v>1.5469001405357449E-2</v>
      </c>
    </row>
    <row r="1406" spans="2:7">
      <c r="B1406" s="58">
        <v>38356</v>
      </c>
      <c r="C1406" s="43">
        <v>98.565849</v>
      </c>
      <c r="D1406">
        <f t="shared" si="48"/>
        <v>-0.79800232051148334</v>
      </c>
      <c r="E1406">
        <v>1.245693936466981E-2</v>
      </c>
      <c r="G1406">
        <f t="shared" ca="1" si="49"/>
        <v>5.1518209960135517E-3</v>
      </c>
    </row>
    <row r="1407" spans="2:7">
      <c r="B1407" s="58">
        <v>41682</v>
      </c>
      <c r="C1407" s="43">
        <v>487.955353</v>
      </c>
      <c r="D1407">
        <f t="shared" si="48"/>
        <v>-0.31352192472682994</v>
      </c>
      <c r="E1407">
        <v>1.2445376530871848E-2</v>
      </c>
      <c r="G1407">
        <f t="shared" ca="1" si="49"/>
        <v>-4.0340449395021511E-3</v>
      </c>
    </row>
    <row r="1408" spans="2:7">
      <c r="B1408" s="58">
        <v>42262</v>
      </c>
      <c r="C1408" s="43">
        <v>710.80981399999996</v>
      </c>
      <c r="D1408">
        <f t="shared" si="48"/>
        <v>4.3547284929485945</v>
      </c>
      <c r="E1408">
        <v>1.2393705594275077E-2</v>
      </c>
      <c r="G1408">
        <f t="shared" ca="1" si="49"/>
        <v>-1.718583481389132E-3</v>
      </c>
    </row>
    <row r="1409" spans="2:7">
      <c r="B1409" s="58">
        <v>36304</v>
      </c>
      <c r="C1409" s="43">
        <v>132.74432400000001</v>
      </c>
      <c r="D1409">
        <f t="shared" si="48"/>
        <v>8.7713563560996369E-2</v>
      </c>
      <c r="E1409">
        <v>1.2389639376882198E-2</v>
      </c>
      <c r="G1409">
        <f t="shared" ca="1" si="49"/>
        <v>7.4981902645117457E-4</v>
      </c>
    </row>
    <row r="1410" spans="2:7">
      <c r="B1410" s="58">
        <v>37412</v>
      </c>
      <c r="C1410" s="43">
        <v>122.03977999999999</v>
      </c>
      <c r="D1410">
        <f t="shared" si="48"/>
        <v>-6.6875446143335474E-2</v>
      </c>
      <c r="E1410">
        <v>1.2389625668758808E-2</v>
      </c>
      <c r="G1410">
        <f t="shared" ca="1" si="49"/>
        <v>8.1289456058677798E-3</v>
      </c>
    </row>
    <row r="1411" spans="2:7">
      <c r="B1411" s="58">
        <v>38693</v>
      </c>
      <c r="C1411" s="43">
        <v>130.78616299999999</v>
      </c>
      <c r="D1411">
        <f t="shared" si="48"/>
        <v>-0.92463361971509861</v>
      </c>
      <c r="E1411">
        <v>1.238898111961058E-2</v>
      </c>
      <c r="G1411">
        <f t="shared" ca="1" si="49"/>
        <v>-1.9506554025349508E-3</v>
      </c>
    </row>
    <row r="1412" spans="2:7">
      <c r="B1412" s="58">
        <v>43697</v>
      </c>
      <c r="C1412" s="43">
        <v>1735.3382570000001</v>
      </c>
      <c r="D1412">
        <f t="shared" ref="D1412:D1475" si="50">(C1412-C1413)/C1413</f>
        <v>2.6345323846451603</v>
      </c>
      <c r="E1412">
        <v>1.235652696635639E-2</v>
      </c>
      <c r="G1412">
        <f t="shared" ca="1" si="49"/>
        <v>5.001635521768113E-4</v>
      </c>
    </row>
    <row r="1413" spans="2:7">
      <c r="B1413" s="58">
        <v>41708</v>
      </c>
      <c r="C1413" s="43">
        <v>477.45846599999999</v>
      </c>
      <c r="D1413">
        <f t="shared" si="50"/>
        <v>0.47852283692166486</v>
      </c>
      <c r="E1413">
        <v>1.2354453330931004E-2</v>
      </c>
      <c r="G1413">
        <f t="shared" ref="G1413:G1476" ca="1" si="51">_xlfn.NORM.INV(RAND(),$N$5,$N$6)</f>
        <v>4.9086216346213131E-3</v>
      </c>
    </row>
    <row r="1414" spans="2:7">
      <c r="B1414" s="58">
        <v>40948</v>
      </c>
      <c r="C1414" s="43">
        <v>322.92938199999998</v>
      </c>
      <c r="D1414">
        <f t="shared" si="50"/>
        <v>2.5958049003588894</v>
      </c>
      <c r="E1414">
        <v>1.2354034510814684E-2</v>
      </c>
      <c r="G1414">
        <f t="shared" ca="1" si="51"/>
        <v>6.2635430470536508E-3</v>
      </c>
    </row>
    <row r="1415" spans="2:7">
      <c r="B1415" s="58">
        <v>35863</v>
      </c>
      <c r="C1415" s="43">
        <v>89.807259000000002</v>
      </c>
      <c r="D1415">
        <f t="shared" si="50"/>
        <v>-0.67628725538810552</v>
      </c>
      <c r="E1415">
        <v>1.2336247697980763E-2</v>
      </c>
      <c r="G1415">
        <f t="shared" ca="1" si="51"/>
        <v>-5.2762042019602962E-3</v>
      </c>
    </row>
    <row r="1416" spans="2:7">
      <c r="B1416" s="58">
        <v>40841</v>
      </c>
      <c r="C1416" s="43">
        <v>277.42886399999998</v>
      </c>
      <c r="D1416">
        <f t="shared" si="50"/>
        <v>-0.4207139664972937</v>
      </c>
      <c r="E1416">
        <v>1.2318595390101236E-2</v>
      </c>
      <c r="G1416">
        <f t="shared" ca="1" si="51"/>
        <v>-1.1082323701387556E-2</v>
      </c>
    </row>
    <row r="1417" spans="2:7">
      <c r="B1417" s="58">
        <v>41656</v>
      </c>
      <c r="C1417" s="43">
        <v>478.91516100000001</v>
      </c>
      <c r="D1417">
        <f t="shared" si="50"/>
        <v>-0.78023991903628631</v>
      </c>
      <c r="E1417">
        <v>1.2316607234423398E-2</v>
      </c>
      <c r="G1417">
        <f t="shared" ca="1" si="51"/>
        <v>-1.375033848971517E-2</v>
      </c>
    </row>
    <row r="1418" spans="2:7">
      <c r="B1418" s="58">
        <v>44238</v>
      </c>
      <c r="C1418" s="43">
        <v>2179.263672</v>
      </c>
      <c r="D1418">
        <f t="shared" si="50"/>
        <v>4.8317824613453393</v>
      </c>
      <c r="E1418">
        <v>1.2301492313722094E-2</v>
      </c>
      <c r="G1418">
        <f t="shared" ca="1" si="51"/>
        <v>-1.6050803826557956E-2</v>
      </c>
    </row>
    <row r="1419" spans="2:7">
      <c r="B1419" s="58">
        <v>41345</v>
      </c>
      <c r="C1419" s="43">
        <v>373.687408</v>
      </c>
      <c r="D1419">
        <f t="shared" si="50"/>
        <v>2.702924189857709</v>
      </c>
      <c r="E1419">
        <v>1.229913376266898E-2</v>
      </c>
      <c r="G1419">
        <f t="shared" ca="1" si="51"/>
        <v>-4.309707531992355E-3</v>
      </c>
    </row>
    <row r="1420" spans="2:7">
      <c r="B1420" s="58">
        <v>38058</v>
      </c>
      <c r="C1420" s="43">
        <v>100.91683999999999</v>
      </c>
      <c r="D1420">
        <f t="shared" si="50"/>
        <v>-0.18619332289420756</v>
      </c>
      <c r="E1420">
        <v>1.2293979135859412E-2</v>
      </c>
      <c r="G1420">
        <f t="shared" ca="1" si="51"/>
        <v>7.1198198524439716E-3</v>
      </c>
    </row>
    <row r="1421" spans="2:7">
      <c r="B1421" s="58">
        <v>36899</v>
      </c>
      <c r="C1421" s="43">
        <v>124.00591300000001</v>
      </c>
      <c r="D1421">
        <f t="shared" si="50"/>
        <v>1.5613943243571555</v>
      </c>
      <c r="E1421">
        <v>1.2291588998420465E-2</v>
      </c>
      <c r="G1421">
        <f t="shared" ca="1" si="51"/>
        <v>2.7228826046434059E-3</v>
      </c>
    </row>
    <row r="1422" spans="2:7">
      <c r="B1422" s="58">
        <v>35305</v>
      </c>
      <c r="C1422" s="43">
        <v>48.413440999999999</v>
      </c>
      <c r="D1422">
        <f t="shared" si="50"/>
        <v>-0.94284310265869886</v>
      </c>
      <c r="E1422">
        <v>1.2276021882844252E-2</v>
      </c>
      <c r="G1422">
        <f t="shared" ca="1" si="51"/>
        <v>-3.7515730875731727E-2</v>
      </c>
    </row>
    <row r="1423" spans="2:7">
      <c r="B1423" s="58">
        <v>42074</v>
      </c>
      <c r="C1423" s="43">
        <v>847.02710000000002</v>
      </c>
      <c r="D1423">
        <f t="shared" si="50"/>
        <v>5.5556687879316904</v>
      </c>
      <c r="E1423">
        <v>1.2275960634777207E-2</v>
      </c>
      <c r="G1423">
        <f t="shared" ca="1" si="51"/>
        <v>2.7177789239271621E-2</v>
      </c>
    </row>
    <row r="1424" spans="2:7">
      <c r="B1424" s="58">
        <v>36300</v>
      </c>
      <c r="C1424" s="43">
        <v>129.20529199999999</v>
      </c>
      <c r="D1424">
        <f t="shared" si="50"/>
        <v>-0.83528408124617504</v>
      </c>
      <c r="E1424">
        <v>1.2273263601739332E-2</v>
      </c>
      <c r="G1424">
        <f t="shared" ca="1" si="51"/>
        <v>-1.3484247609457042E-2</v>
      </c>
    </row>
    <row r="1425" spans="2:7">
      <c r="B1425" s="58">
        <v>42648</v>
      </c>
      <c r="C1425" s="43">
        <v>784.41290300000003</v>
      </c>
      <c r="D1425">
        <f t="shared" si="50"/>
        <v>5.3936123662883642</v>
      </c>
      <c r="E1425">
        <v>1.2261754406876071E-2</v>
      </c>
      <c r="G1425">
        <f t="shared" ca="1" si="51"/>
        <v>-5.0615456479918162E-3</v>
      </c>
    </row>
    <row r="1426" spans="2:7">
      <c r="B1426" s="58">
        <v>38020</v>
      </c>
      <c r="C1426" s="43">
        <v>122.686966</v>
      </c>
      <c r="D1426">
        <f t="shared" si="50"/>
        <v>-0.74550795550209092</v>
      </c>
      <c r="E1426">
        <v>1.2240433814950236E-2</v>
      </c>
      <c r="G1426">
        <f t="shared" ca="1" si="51"/>
        <v>5.2564226083344056E-4</v>
      </c>
    </row>
    <row r="1427" spans="2:7">
      <c r="B1427" s="58">
        <v>41779</v>
      </c>
      <c r="C1427" s="43">
        <v>482.08566300000001</v>
      </c>
      <c r="D1427">
        <f t="shared" si="50"/>
        <v>-0.70604265798372268</v>
      </c>
      <c r="E1427">
        <v>1.2234680250698812E-2</v>
      </c>
      <c r="G1427">
        <f t="shared" ca="1" si="51"/>
        <v>1.1925942978383824E-2</v>
      </c>
    </row>
    <row r="1428" spans="2:7">
      <c r="B1428" s="58">
        <v>43517</v>
      </c>
      <c r="C1428" s="43">
        <v>1639.985107</v>
      </c>
      <c r="D1428">
        <f t="shared" si="50"/>
        <v>0.27768766184773375</v>
      </c>
      <c r="E1428">
        <v>1.2229549998842277E-2</v>
      </c>
      <c r="G1428">
        <f t="shared" ca="1" si="51"/>
        <v>-1.6164976536115507E-2</v>
      </c>
    </row>
    <row r="1429" spans="2:7">
      <c r="B1429" s="58">
        <v>43199</v>
      </c>
      <c r="C1429" s="43">
        <v>1283.557129</v>
      </c>
      <c r="D1429">
        <f t="shared" si="50"/>
        <v>24.264565983129337</v>
      </c>
      <c r="E1429">
        <v>1.2219720987597823E-2</v>
      </c>
      <c r="G1429">
        <f t="shared" ca="1" si="51"/>
        <v>2.2854194441945939E-2</v>
      </c>
    </row>
    <row r="1430" spans="2:7">
      <c r="B1430" s="58">
        <v>35468</v>
      </c>
      <c r="C1430" s="43">
        <v>50.804637999999997</v>
      </c>
      <c r="D1430">
        <f t="shared" si="50"/>
        <v>-0.59229533894714936</v>
      </c>
      <c r="E1430">
        <v>1.2208853895073275E-2</v>
      </c>
      <c r="G1430">
        <f t="shared" ca="1" si="51"/>
        <v>1.3854075427705862E-2</v>
      </c>
    </row>
    <row r="1431" spans="2:7">
      <c r="B1431" s="58">
        <v>36230</v>
      </c>
      <c r="C1431" s="43">
        <v>124.611374</v>
      </c>
      <c r="D1431">
        <f t="shared" si="50"/>
        <v>-0.83549635051337745</v>
      </c>
      <c r="E1431">
        <v>1.2207176550167937E-2</v>
      </c>
      <c r="G1431">
        <f t="shared" ca="1" si="51"/>
        <v>7.4331376683208035E-3</v>
      </c>
    </row>
    <row r="1432" spans="2:7">
      <c r="B1432" s="58">
        <v>42516</v>
      </c>
      <c r="C1432" s="43">
        <v>757.499146</v>
      </c>
      <c r="D1432">
        <f t="shared" si="50"/>
        <v>-0.55897954467912792</v>
      </c>
      <c r="E1432">
        <v>1.2200942272081457E-2</v>
      </c>
      <c r="G1432">
        <f t="shared" ca="1" si="51"/>
        <v>8.0328161921438136E-4</v>
      </c>
    </row>
    <row r="1433" spans="2:7">
      <c r="B1433" s="58">
        <v>43622</v>
      </c>
      <c r="C1433" s="43">
        <v>1717.6054690000001</v>
      </c>
      <c r="D1433">
        <f t="shared" si="50"/>
        <v>10.815301512416378</v>
      </c>
      <c r="E1433">
        <v>1.2199812316500105E-2</v>
      </c>
      <c r="G1433">
        <f t="shared" ca="1" si="51"/>
        <v>9.2924630843416161E-3</v>
      </c>
    </row>
    <row r="1434" spans="2:7">
      <c r="B1434" s="58">
        <v>39394</v>
      </c>
      <c r="C1434" s="43">
        <v>145.37127699999999</v>
      </c>
      <c r="D1434">
        <f t="shared" si="50"/>
        <v>-0.10742156211225766</v>
      </c>
      <c r="E1434">
        <v>1.21821389918782E-2</v>
      </c>
      <c r="G1434">
        <f t="shared" ca="1" si="51"/>
        <v>-6.2521285680525499E-4</v>
      </c>
    </row>
    <row r="1435" spans="2:7">
      <c r="B1435" s="58">
        <v>39020</v>
      </c>
      <c r="C1435" s="43">
        <v>162.866669</v>
      </c>
      <c r="D1435">
        <f t="shared" si="50"/>
        <v>-0.78362018978405401</v>
      </c>
      <c r="E1435">
        <v>1.2162876899795588E-2</v>
      </c>
      <c r="G1435">
        <f t="shared" ca="1" si="51"/>
        <v>-1.2679433085853833E-4</v>
      </c>
    </row>
    <row r="1436" spans="2:7">
      <c r="B1436" s="58">
        <v>42405</v>
      </c>
      <c r="C1436" s="43">
        <v>752.68884300000002</v>
      </c>
      <c r="D1436">
        <f t="shared" si="50"/>
        <v>1.2835033242758487</v>
      </c>
      <c r="E1436">
        <v>1.2158737393686772E-2</v>
      </c>
      <c r="G1436">
        <f t="shared" ca="1" si="51"/>
        <v>-2.2620599104601742E-2</v>
      </c>
    </row>
    <row r="1437" spans="2:7">
      <c r="B1437" s="58">
        <v>40898</v>
      </c>
      <c r="C1437" s="43">
        <v>329.62020899999999</v>
      </c>
      <c r="D1437">
        <f t="shared" si="50"/>
        <v>-0.8595600206387245</v>
      </c>
      <c r="E1437">
        <v>1.20997582393601E-2</v>
      </c>
      <c r="G1437">
        <f t="shared" ca="1" si="51"/>
        <v>3.6829938876644326E-2</v>
      </c>
    </row>
    <row r="1438" spans="2:7">
      <c r="B1438" s="58">
        <v>44512</v>
      </c>
      <c r="C1438" s="43">
        <v>2347.0539549999999</v>
      </c>
      <c r="D1438">
        <f t="shared" si="50"/>
        <v>37.63385205974766</v>
      </c>
      <c r="E1438">
        <v>1.2099141120847345E-2</v>
      </c>
      <c r="G1438">
        <f t="shared" ca="1" si="51"/>
        <v>-7.4201995784492292E-3</v>
      </c>
    </row>
    <row r="1439" spans="2:7">
      <c r="B1439" s="58">
        <v>35541</v>
      </c>
      <c r="C1439" s="43">
        <v>60.751227999999998</v>
      </c>
      <c r="D1439">
        <f t="shared" si="50"/>
        <v>-0.36832045658517348</v>
      </c>
      <c r="E1439">
        <v>1.2059692756216326E-2</v>
      </c>
      <c r="G1439">
        <f t="shared" ca="1" si="51"/>
        <v>-9.0617835990820794E-3</v>
      </c>
    </row>
    <row r="1440" spans="2:7">
      <c r="B1440" s="58">
        <v>38362</v>
      </c>
      <c r="C1440" s="43">
        <v>96.174126000000001</v>
      </c>
      <c r="D1440">
        <f t="shared" si="50"/>
        <v>-0.437988587315918</v>
      </c>
      <c r="E1440">
        <v>1.2052558474229109E-2</v>
      </c>
      <c r="G1440">
        <f t="shared" ca="1" si="51"/>
        <v>2.0178963902750823E-2</v>
      </c>
    </row>
    <row r="1441" spans="2:7">
      <c r="B1441" s="58">
        <v>36601</v>
      </c>
      <c r="C1441" s="43">
        <v>171.124863</v>
      </c>
      <c r="D1441">
        <f t="shared" si="50"/>
        <v>0.22098143454591732</v>
      </c>
      <c r="E1441">
        <v>1.202417564318288E-2</v>
      </c>
      <c r="G1441">
        <f t="shared" ca="1" si="51"/>
        <v>8.1411430912537962E-3</v>
      </c>
    </row>
    <row r="1442" spans="2:7">
      <c r="B1442" s="58">
        <v>36475</v>
      </c>
      <c r="C1442" s="43">
        <v>140.15353400000001</v>
      </c>
      <c r="D1442">
        <f t="shared" si="50"/>
        <v>2.0864355908515377</v>
      </c>
      <c r="E1442">
        <v>1.2014909943341999E-2</v>
      </c>
      <c r="G1442">
        <f t="shared" ca="1" si="51"/>
        <v>-1.1851434978439341E-2</v>
      </c>
    </row>
    <row r="1443" spans="2:7">
      <c r="B1443" s="58">
        <v>35380</v>
      </c>
      <c r="C1443" s="43">
        <v>45.409511999999999</v>
      </c>
      <c r="D1443">
        <f t="shared" si="50"/>
        <v>-0.90147152588170232</v>
      </c>
      <c r="E1443">
        <v>1.2004562337643753E-2</v>
      </c>
      <c r="G1443">
        <f t="shared" ca="1" si="51"/>
        <v>1.7965265269554004E-3</v>
      </c>
    </row>
    <row r="1444" spans="2:7">
      <c r="B1444" s="58">
        <v>41242</v>
      </c>
      <c r="C1444" s="43">
        <v>460.87704500000001</v>
      </c>
      <c r="D1444">
        <f t="shared" si="50"/>
        <v>10.69182381672355</v>
      </c>
      <c r="E1444">
        <v>1.2000250665338765E-2</v>
      </c>
      <c r="G1444">
        <f t="shared" ca="1" si="51"/>
        <v>8.9938551623091733E-3</v>
      </c>
    </row>
    <row r="1445" spans="2:7">
      <c r="B1445" s="58">
        <v>35137</v>
      </c>
      <c r="C1445" s="43">
        <v>39.418747000000003</v>
      </c>
      <c r="D1445">
        <f t="shared" si="50"/>
        <v>-0.96269146680356332</v>
      </c>
      <c r="E1445">
        <v>1.1999481096303971E-2</v>
      </c>
      <c r="G1445">
        <f t="shared" ca="1" si="51"/>
        <v>-5.6117889051679616E-2</v>
      </c>
    </row>
    <row r="1446" spans="2:7">
      <c r="B1446" s="58">
        <v>42933</v>
      </c>
      <c r="C1446" s="43">
        <v>1056.5611570000001</v>
      </c>
      <c r="D1446">
        <f t="shared" si="50"/>
        <v>-0.59725501392505576</v>
      </c>
      <c r="E1446">
        <v>1.1981234185966796E-2</v>
      </c>
      <c r="G1446">
        <f t="shared" ca="1" si="51"/>
        <v>2.2175211320829127E-2</v>
      </c>
    </row>
    <row r="1447" spans="2:7">
      <c r="B1447" s="58">
        <v>45058</v>
      </c>
      <c r="C1447" s="43">
        <v>2623.3999020000001</v>
      </c>
      <c r="D1447">
        <f t="shared" si="50"/>
        <v>0.48857560425644686</v>
      </c>
      <c r="E1447">
        <v>1.19580316200768E-2</v>
      </c>
      <c r="G1447">
        <f t="shared" ca="1" si="51"/>
        <v>5.14076956668746E-2</v>
      </c>
    </row>
    <row r="1448" spans="2:7">
      <c r="B1448" s="58">
        <v>43699</v>
      </c>
      <c r="C1448" s="43">
        <v>1762.3558350000001</v>
      </c>
      <c r="D1448">
        <f t="shared" si="50"/>
        <v>2.2123251997617279</v>
      </c>
      <c r="E1448">
        <v>1.1945996284106031E-2</v>
      </c>
      <c r="G1448">
        <f t="shared" ca="1" si="51"/>
        <v>2.0377101442800447E-2</v>
      </c>
    </row>
    <row r="1449" spans="2:7">
      <c r="B1449" s="58">
        <v>41800</v>
      </c>
      <c r="C1449" s="43">
        <v>548.623108</v>
      </c>
      <c r="D1449">
        <f t="shared" si="50"/>
        <v>2.650825554904773</v>
      </c>
      <c r="E1449">
        <v>1.1933047072987686E-2</v>
      </c>
      <c r="G1449">
        <f t="shared" ca="1" si="51"/>
        <v>-1.1362842617989872E-4</v>
      </c>
    </row>
    <row r="1450" spans="2:7">
      <c r="B1450" s="58">
        <v>36549</v>
      </c>
      <c r="C1450" s="43">
        <v>150.27371199999999</v>
      </c>
      <c r="D1450">
        <f t="shared" si="50"/>
        <v>0.50532911609842757</v>
      </c>
      <c r="E1450">
        <v>1.1930464458212576E-2</v>
      </c>
      <c r="G1450">
        <f t="shared" ca="1" si="51"/>
        <v>-2.6636225878497191E-2</v>
      </c>
    </row>
    <row r="1451" spans="2:7">
      <c r="B1451" s="58">
        <v>37564</v>
      </c>
      <c r="C1451" s="43">
        <v>99.827811999999994</v>
      </c>
      <c r="D1451">
        <f t="shared" si="50"/>
        <v>-0.80681359709647338</v>
      </c>
      <c r="E1451">
        <v>1.191244615525551E-2</v>
      </c>
      <c r="G1451">
        <f t="shared" ca="1" si="51"/>
        <v>2.8696003291514066E-3</v>
      </c>
    </row>
    <row r="1452" spans="2:7">
      <c r="B1452" s="58">
        <v>41512</v>
      </c>
      <c r="C1452" s="43">
        <v>516.743469</v>
      </c>
      <c r="D1452">
        <f t="shared" si="50"/>
        <v>-0.7015443868823702</v>
      </c>
      <c r="E1452">
        <v>1.1889785737330428E-2</v>
      </c>
      <c r="G1452">
        <f t="shared" ca="1" si="51"/>
        <v>1.5975200921430281E-2</v>
      </c>
    </row>
    <row r="1453" spans="2:7">
      <c r="B1453" s="58">
        <v>43626</v>
      </c>
      <c r="C1453" s="43">
        <v>1731.391357</v>
      </c>
      <c r="D1453">
        <f t="shared" si="50"/>
        <v>-0.1619510371926573</v>
      </c>
      <c r="E1453">
        <v>1.1880405481122512E-2</v>
      </c>
      <c r="G1453">
        <f t="shared" ca="1" si="51"/>
        <v>-1.6573936054437945E-2</v>
      </c>
    </row>
    <row r="1454" spans="2:7">
      <c r="B1454" s="58">
        <v>44085</v>
      </c>
      <c r="C1454" s="43">
        <v>2065.97876</v>
      </c>
      <c r="D1454">
        <f t="shared" si="50"/>
        <v>3.2563733036483469</v>
      </c>
      <c r="E1454">
        <v>1.1879609810724697E-2</v>
      </c>
      <c r="G1454">
        <f t="shared" ca="1" si="51"/>
        <v>-2.4639624959415136E-3</v>
      </c>
    </row>
    <row r="1455" spans="2:7">
      <c r="B1455" s="58">
        <v>41661</v>
      </c>
      <c r="C1455" s="43">
        <v>485.38476600000001</v>
      </c>
      <c r="D1455">
        <f t="shared" si="50"/>
        <v>2.0961210420010485</v>
      </c>
      <c r="E1455">
        <v>1.1879289510527552E-2</v>
      </c>
      <c r="G1455">
        <f t="shared" ca="1" si="51"/>
        <v>3.9904633431160231E-3</v>
      </c>
    </row>
    <row r="1456" spans="2:7">
      <c r="B1456" s="58">
        <v>36404</v>
      </c>
      <c r="C1456" s="43">
        <v>156.771896</v>
      </c>
      <c r="D1456">
        <f t="shared" si="50"/>
        <v>0.310604601668799</v>
      </c>
      <c r="E1456">
        <v>1.1867989440168222E-2</v>
      </c>
      <c r="G1456">
        <f t="shared" ca="1" si="51"/>
        <v>2.4876859561268377E-2</v>
      </c>
    </row>
    <row r="1457" spans="2:7">
      <c r="B1457" s="58">
        <v>37082</v>
      </c>
      <c r="C1457" s="43">
        <v>119.61799600000001</v>
      </c>
      <c r="D1457">
        <f t="shared" si="50"/>
        <v>-0.94371515344630341</v>
      </c>
      <c r="E1457">
        <v>1.1850771115191196E-2</v>
      </c>
      <c r="G1457">
        <f t="shared" ca="1" si="51"/>
        <v>2.1978638872504546E-2</v>
      </c>
    </row>
    <row r="1458" spans="2:7">
      <c r="B1458" s="58">
        <v>44669</v>
      </c>
      <c r="C1458" s="43">
        <v>2125.225586</v>
      </c>
      <c r="D1458">
        <f t="shared" si="50"/>
        <v>32.830215179195392</v>
      </c>
      <c r="E1458">
        <v>1.1848553443452779E-2</v>
      </c>
      <c r="G1458">
        <f t="shared" ca="1" si="51"/>
        <v>-4.1795729788586498E-3</v>
      </c>
    </row>
    <row r="1459" spans="2:7">
      <c r="B1459" s="58">
        <v>35550</v>
      </c>
      <c r="C1459" s="43">
        <v>62.820338999999997</v>
      </c>
      <c r="D1459">
        <f t="shared" si="50"/>
        <v>-0.95471829947681186</v>
      </c>
      <c r="E1459">
        <v>1.1843530791068344E-2</v>
      </c>
      <c r="G1459">
        <f t="shared" ca="1" si="51"/>
        <v>-2.2077072939118789E-3</v>
      </c>
    </row>
    <row r="1460" spans="2:7">
      <c r="B1460" s="58">
        <v>43231</v>
      </c>
      <c r="C1460" s="43">
        <v>1387.322876</v>
      </c>
      <c r="D1460">
        <f t="shared" si="50"/>
        <v>8.1679375501996283</v>
      </c>
      <c r="E1460">
        <v>1.1839870932408984E-2</v>
      </c>
      <c r="G1460">
        <f t="shared" ca="1" si="51"/>
        <v>-2.0833254147929775E-2</v>
      </c>
    </row>
    <row r="1461" spans="2:7">
      <c r="B1461" s="58">
        <v>36677</v>
      </c>
      <c r="C1461" s="43">
        <v>151.32333399999999</v>
      </c>
      <c r="D1461">
        <f t="shared" si="50"/>
        <v>1.4511967787202187</v>
      </c>
      <c r="E1461">
        <v>1.1829491844908842E-2</v>
      </c>
      <c r="G1461">
        <f t="shared" ca="1" si="51"/>
        <v>4.233534177573414E-3</v>
      </c>
    </row>
    <row r="1462" spans="2:7">
      <c r="B1462" s="58">
        <v>35558</v>
      </c>
      <c r="C1462" s="43">
        <v>61.734470000000002</v>
      </c>
      <c r="D1462">
        <f t="shared" si="50"/>
        <v>-0.52935131727109097</v>
      </c>
      <c r="E1462">
        <v>1.1818074285932767E-2</v>
      </c>
      <c r="G1462">
        <f t="shared" ca="1" si="51"/>
        <v>-1.1104787850310775E-2</v>
      </c>
    </row>
    <row r="1463" spans="2:7">
      <c r="B1463" s="58">
        <v>38699</v>
      </c>
      <c r="C1463" s="43">
        <v>131.16890000000001</v>
      </c>
      <c r="D1463">
        <f t="shared" si="50"/>
        <v>-0.70156401403084534</v>
      </c>
      <c r="E1463">
        <v>1.1809037473580296E-2</v>
      </c>
      <c r="G1463">
        <f t="shared" ca="1" si="51"/>
        <v>-1.7562810965348293E-2</v>
      </c>
    </row>
    <row r="1464" spans="2:7">
      <c r="B1464" s="58">
        <v>41260</v>
      </c>
      <c r="C1464" s="43">
        <v>439.52105699999998</v>
      </c>
      <c r="D1464">
        <f t="shared" si="50"/>
        <v>-0.79312128291351891</v>
      </c>
      <c r="E1464">
        <v>1.180701730908916E-2</v>
      </c>
      <c r="G1464">
        <f t="shared" ca="1" si="51"/>
        <v>-5.9630327074035282E-3</v>
      </c>
    </row>
    <row r="1465" spans="2:7">
      <c r="B1465" s="58">
        <v>44049</v>
      </c>
      <c r="C1465" s="43">
        <v>2124.5349120000001</v>
      </c>
      <c r="D1465">
        <f t="shared" si="50"/>
        <v>4.7490762425416095</v>
      </c>
      <c r="E1465">
        <v>1.1801744504231538E-2</v>
      </c>
      <c r="G1465">
        <f t="shared" ca="1" si="51"/>
        <v>1.049118495124431E-2</v>
      </c>
    </row>
    <row r="1466" spans="2:7">
      <c r="B1466" s="58">
        <v>41096</v>
      </c>
      <c r="C1466" s="43">
        <v>369.543701</v>
      </c>
      <c r="D1466">
        <f t="shared" si="50"/>
        <v>2.9956981421606161</v>
      </c>
      <c r="E1466">
        <v>1.1795244843796824E-2</v>
      </c>
      <c r="G1466">
        <f t="shared" ca="1" si="51"/>
        <v>-1.6755100664112215E-2</v>
      </c>
    </row>
    <row r="1467" spans="2:7">
      <c r="B1467" s="58">
        <v>35934</v>
      </c>
      <c r="C1467" s="43">
        <v>92.485389999999995</v>
      </c>
      <c r="D1467">
        <f t="shared" si="50"/>
        <v>-0.58005199968236931</v>
      </c>
      <c r="E1467">
        <v>1.179499541185149E-2</v>
      </c>
      <c r="G1467">
        <f t="shared" ca="1" si="51"/>
        <v>-2.067475326042699E-3</v>
      </c>
    </row>
    <row r="1468" spans="2:7">
      <c r="B1468" s="58">
        <v>40115</v>
      </c>
      <c r="C1468" s="43">
        <v>220.23057600000001</v>
      </c>
      <c r="D1468">
        <f t="shared" si="50"/>
        <v>4.5218728073536125</v>
      </c>
      <c r="E1468">
        <v>1.1794219557512595E-2</v>
      </c>
      <c r="G1468">
        <f t="shared" ca="1" si="51"/>
        <v>1.8047622826963247E-2</v>
      </c>
    </row>
    <row r="1469" spans="2:7">
      <c r="B1469" s="58">
        <v>35138</v>
      </c>
      <c r="C1469" s="43">
        <v>39.883311999999997</v>
      </c>
      <c r="D1469">
        <f t="shared" si="50"/>
        <v>-0.67586556091496042</v>
      </c>
      <c r="E1469">
        <v>1.1785382219277371E-2</v>
      </c>
      <c r="G1469">
        <f t="shared" ca="1" si="51"/>
        <v>4.8558977992838245E-2</v>
      </c>
    </row>
    <row r="1470" spans="2:7">
      <c r="B1470" s="58">
        <v>37403</v>
      </c>
      <c r="C1470" s="43">
        <v>123.045586</v>
      </c>
      <c r="D1470">
        <f t="shared" si="50"/>
        <v>-0.94623076139785645</v>
      </c>
      <c r="E1470">
        <v>1.1779817269052513E-2</v>
      </c>
      <c r="G1470">
        <f t="shared" ca="1" si="51"/>
        <v>-2.1096254588448184E-2</v>
      </c>
    </row>
    <row r="1471" spans="2:7">
      <c r="B1471" s="58">
        <v>44531</v>
      </c>
      <c r="C1471" s="43">
        <v>2288.4011230000001</v>
      </c>
      <c r="D1471">
        <f t="shared" si="50"/>
        <v>4.2244493310052995</v>
      </c>
      <c r="E1471">
        <v>1.1779803731677429E-2</v>
      </c>
      <c r="G1471">
        <f t="shared" ca="1" si="51"/>
        <v>-1.0709432615600523E-2</v>
      </c>
    </row>
    <row r="1472" spans="2:7">
      <c r="B1472" s="58">
        <v>41151</v>
      </c>
      <c r="C1472" s="43">
        <v>438.01767000000001</v>
      </c>
      <c r="D1472">
        <f t="shared" si="50"/>
        <v>-0.44057026957247486</v>
      </c>
      <c r="E1472">
        <v>1.176913525774192E-2</v>
      </c>
      <c r="G1472">
        <f t="shared" ca="1" si="51"/>
        <v>-3.3519379942776262E-2</v>
      </c>
    </row>
    <row r="1473" spans="2:7">
      <c r="B1473" s="58">
        <v>42544</v>
      </c>
      <c r="C1473" s="43">
        <v>782.97174099999995</v>
      </c>
      <c r="D1473">
        <f t="shared" si="50"/>
        <v>7.4748360858296126</v>
      </c>
      <c r="E1473">
        <v>1.1754315229101073E-2</v>
      </c>
      <c r="G1473">
        <f t="shared" ca="1" si="51"/>
        <v>2.0462590927475908E-2</v>
      </c>
    </row>
    <row r="1474" spans="2:7">
      <c r="B1474" s="58">
        <v>35886</v>
      </c>
      <c r="C1474" s="43">
        <v>92.387833000000001</v>
      </c>
      <c r="D1474">
        <f t="shared" si="50"/>
        <v>-0.20846851969740465</v>
      </c>
      <c r="E1474">
        <v>1.1743098702207282E-2</v>
      </c>
      <c r="G1474">
        <f t="shared" ca="1" si="51"/>
        <v>-1.2184798832698228E-2</v>
      </c>
    </row>
    <row r="1475" spans="2:7">
      <c r="B1475" s="58">
        <v>37959</v>
      </c>
      <c r="C1475" s="43">
        <v>116.72035200000001</v>
      </c>
      <c r="D1475">
        <f t="shared" si="50"/>
        <v>-0.95503445243738849</v>
      </c>
      <c r="E1475">
        <v>1.1741505609670197E-2</v>
      </c>
      <c r="G1475">
        <f t="shared" ca="1" si="51"/>
        <v>2.8075382467611772E-2</v>
      </c>
    </row>
    <row r="1476" spans="2:7">
      <c r="B1476" s="58">
        <v>44481</v>
      </c>
      <c r="C1476" s="43">
        <v>2595.7729490000002</v>
      </c>
      <c r="D1476">
        <f t="shared" ref="D1476:D1539" si="52">(C1476-C1477)/C1477</f>
        <v>27.806528034776829</v>
      </c>
      <c r="E1476">
        <v>1.1738592310810668E-2</v>
      </c>
      <c r="G1476">
        <f t="shared" ca="1" si="51"/>
        <v>-2.0731851617467364E-2</v>
      </c>
    </row>
    <row r="1477" spans="2:7">
      <c r="B1477" s="58">
        <v>38467</v>
      </c>
      <c r="C1477" s="43">
        <v>90.110579999999999</v>
      </c>
      <c r="D1477">
        <f t="shared" si="52"/>
        <v>-0.29270319367923264</v>
      </c>
      <c r="E1477">
        <v>1.1724578478406744E-2</v>
      </c>
      <c r="G1477">
        <f t="shared" ref="G1477:G1540" ca="1" si="53">_xlfn.NORM.INV(RAND(),$N$5,$N$6)</f>
        <v>-6.1032169525758032E-2</v>
      </c>
    </row>
    <row r="1478" spans="2:7">
      <c r="B1478" s="58">
        <v>36934</v>
      </c>
      <c r="C1478" s="43">
        <v>127.40136699999999</v>
      </c>
      <c r="D1478">
        <f t="shared" si="52"/>
        <v>1.2760583915264363</v>
      </c>
      <c r="E1478">
        <v>1.1723357587592012E-2</v>
      </c>
      <c r="G1478">
        <f t="shared" ca="1" si="53"/>
        <v>-1.3742499700416284E-2</v>
      </c>
    </row>
    <row r="1479" spans="2:7">
      <c r="B1479" s="58">
        <v>35508</v>
      </c>
      <c r="C1479" s="43">
        <v>55.974559999999997</v>
      </c>
      <c r="D1479">
        <f t="shared" si="52"/>
        <v>-0.96968237651730416</v>
      </c>
      <c r="E1479">
        <v>1.1693003786499808E-2</v>
      </c>
      <c r="G1479">
        <f t="shared" ca="1" si="53"/>
        <v>1.2372304808404762E-2</v>
      </c>
    </row>
    <row r="1480" spans="2:7">
      <c r="B1480" s="58">
        <v>43818</v>
      </c>
      <c r="C1480" s="43">
        <v>1846.271362</v>
      </c>
      <c r="D1480">
        <f t="shared" si="52"/>
        <v>22.10299382554998</v>
      </c>
      <c r="E1480">
        <v>1.1692691840618693E-2</v>
      </c>
      <c r="G1480">
        <f t="shared" ca="1" si="53"/>
        <v>3.2959508314000512E-2</v>
      </c>
    </row>
    <row r="1481" spans="2:7">
      <c r="B1481" s="58">
        <v>35621</v>
      </c>
      <c r="C1481" s="43">
        <v>79.914810000000003</v>
      </c>
      <c r="D1481">
        <f t="shared" si="52"/>
        <v>-0.65966364373388842</v>
      </c>
      <c r="E1481">
        <v>1.1690275719835299E-2</v>
      </c>
      <c r="G1481">
        <f t="shared" ca="1" si="53"/>
        <v>1.0409253447474931E-2</v>
      </c>
    </row>
    <row r="1482" spans="2:7">
      <c r="B1482" s="58">
        <v>40480</v>
      </c>
      <c r="C1482" s="43">
        <v>234.81126399999999</v>
      </c>
      <c r="D1482">
        <f t="shared" si="52"/>
        <v>0.3092473559350849</v>
      </c>
      <c r="E1482">
        <v>1.1672041412040604E-2</v>
      </c>
      <c r="G1482">
        <f t="shared" ca="1" si="53"/>
        <v>3.3754622084130968E-3</v>
      </c>
    </row>
    <row r="1483" spans="2:7">
      <c r="B1483" s="58">
        <v>39664</v>
      </c>
      <c r="C1483" s="43">
        <v>179.34828200000001</v>
      </c>
      <c r="D1483">
        <f t="shared" si="52"/>
        <v>-0.92995165694718995</v>
      </c>
      <c r="E1483">
        <v>1.1665891462378225E-2</v>
      </c>
      <c r="G1483">
        <f t="shared" ca="1" si="53"/>
        <v>1.5309758060962008E-3</v>
      </c>
    </row>
    <row r="1484" spans="2:7">
      <c r="B1484" s="58">
        <v>45016</v>
      </c>
      <c r="C1484" s="43">
        <v>2560.3500979999999</v>
      </c>
      <c r="D1484">
        <f t="shared" si="52"/>
        <v>9.9376117088484133</v>
      </c>
      <c r="E1484">
        <v>1.1656162497854901E-2</v>
      </c>
      <c r="G1484">
        <f t="shared" ca="1" si="53"/>
        <v>-6.1037021960079433E-3</v>
      </c>
    </row>
    <row r="1485" spans="2:7">
      <c r="B1485" s="58">
        <v>40605</v>
      </c>
      <c r="C1485" s="43">
        <v>234.086761</v>
      </c>
      <c r="D1485">
        <f t="shared" si="52"/>
        <v>-0.67659828842515357</v>
      </c>
      <c r="E1485">
        <v>1.1654014449198349E-2</v>
      </c>
      <c r="G1485">
        <f t="shared" ca="1" si="53"/>
        <v>-2.7759629250402502E-2</v>
      </c>
    </row>
    <row r="1486" spans="2:7">
      <c r="B1486" s="58">
        <v>42417</v>
      </c>
      <c r="C1486" s="43">
        <v>723.82659899999999</v>
      </c>
      <c r="D1486">
        <f t="shared" si="52"/>
        <v>1.8737335769064554</v>
      </c>
      <c r="E1486">
        <v>1.1640819993223743E-2</v>
      </c>
      <c r="G1486">
        <f t="shared" ca="1" si="53"/>
        <v>-2.6401874031383932E-2</v>
      </c>
    </row>
    <row r="1487" spans="2:7">
      <c r="B1487" s="58">
        <v>40543</v>
      </c>
      <c r="C1487" s="43">
        <v>251.876724</v>
      </c>
      <c r="D1487">
        <f t="shared" si="52"/>
        <v>-0.77177183190703946</v>
      </c>
      <c r="E1487">
        <v>1.1639154641189281E-2</v>
      </c>
      <c r="G1487">
        <f t="shared" ca="1" si="53"/>
        <v>1.164456136845295E-2</v>
      </c>
    </row>
    <row r="1488" spans="2:7">
      <c r="B1488" s="58">
        <v>42977</v>
      </c>
      <c r="C1488" s="43">
        <v>1103.6180420000001</v>
      </c>
      <c r="D1488">
        <f t="shared" si="52"/>
        <v>10.500177027513139</v>
      </c>
      <c r="E1488">
        <v>1.1634507718550291E-2</v>
      </c>
      <c r="G1488">
        <f t="shared" ca="1" si="53"/>
        <v>2.3559193184167722E-2</v>
      </c>
    </row>
    <row r="1489" spans="2:7">
      <c r="B1489" s="58">
        <v>37718</v>
      </c>
      <c r="C1489" s="43">
        <v>95.965309000000005</v>
      </c>
      <c r="D1489">
        <f t="shared" si="52"/>
        <v>-0.88072061673098079</v>
      </c>
      <c r="E1489">
        <v>1.1608471581478106E-2</v>
      </c>
      <c r="G1489">
        <f t="shared" ca="1" si="53"/>
        <v>7.4867586837065042E-3</v>
      </c>
    </row>
    <row r="1490" spans="2:7">
      <c r="B1490" s="58">
        <v>42198</v>
      </c>
      <c r="C1490" s="43">
        <v>804.54229699999996</v>
      </c>
      <c r="D1490">
        <f t="shared" si="52"/>
        <v>2.9087794753118632</v>
      </c>
      <c r="E1490">
        <v>1.1608273009275902E-2</v>
      </c>
      <c r="G1490">
        <f t="shared" ca="1" si="53"/>
        <v>-1.5301057982293738E-2</v>
      </c>
    </row>
    <row r="1491" spans="2:7">
      <c r="B1491" s="58">
        <v>40351</v>
      </c>
      <c r="C1491" s="43">
        <v>205.829544</v>
      </c>
      <c r="D1491">
        <f t="shared" si="52"/>
        <v>0.58108056507082728</v>
      </c>
      <c r="E1491">
        <v>1.1594084233050139E-2</v>
      </c>
      <c r="G1491">
        <f t="shared" ca="1" si="53"/>
        <v>4.5549612382297126E-3</v>
      </c>
    </row>
    <row r="1492" spans="2:7">
      <c r="B1492" s="58">
        <v>36326</v>
      </c>
      <c r="C1492" s="43">
        <v>130.18283099999999</v>
      </c>
      <c r="D1492">
        <f t="shared" si="52"/>
        <v>-0.92098154282183142</v>
      </c>
      <c r="E1492">
        <v>1.1586878146356745E-2</v>
      </c>
      <c r="G1492">
        <f t="shared" ca="1" si="53"/>
        <v>1.0378105813684736E-2</v>
      </c>
    </row>
    <row r="1493" spans="2:7">
      <c r="B1493" s="58">
        <v>43335</v>
      </c>
      <c r="C1493" s="43">
        <v>1647.4990230000001</v>
      </c>
      <c r="D1493">
        <f t="shared" si="52"/>
        <v>0.40026390268840234</v>
      </c>
      <c r="E1493">
        <v>1.1583396288498492E-2</v>
      </c>
      <c r="G1493">
        <f t="shared" ca="1" si="53"/>
        <v>3.6212602447318824E-2</v>
      </c>
    </row>
    <row r="1494" spans="2:7">
      <c r="B1494" s="58">
        <v>43075</v>
      </c>
      <c r="C1494" s="43">
        <v>1176.563232</v>
      </c>
      <c r="D1494">
        <f t="shared" si="52"/>
        <v>-0.27434722998771499</v>
      </c>
      <c r="E1494">
        <v>1.1577869659553652E-2</v>
      </c>
      <c r="G1494">
        <f t="shared" ca="1" si="53"/>
        <v>1.5444315475068072E-2</v>
      </c>
    </row>
    <row r="1495" spans="2:7">
      <c r="B1495" s="58">
        <v>43536</v>
      </c>
      <c r="C1495" s="43">
        <v>1621.385986</v>
      </c>
      <c r="D1495">
        <f t="shared" si="52"/>
        <v>0.92407279449030588</v>
      </c>
      <c r="E1495">
        <v>1.1574885013593404E-2</v>
      </c>
      <c r="G1495">
        <f t="shared" ca="1" si="53"/>
        <v>2.1517056130876868E-2</v>
      </c>
    </row>
    <row r="1496" spans="2:7">
      <c r="B1496" s="58">
        <v>42593</v>
      </c>
      <c r="C1496" s="43">
        <v>842.68432600000006</v>
      </c>
      <c r="D1496">
        <f t="shared" si="52"/>
        <v>-0.63679104428170741</v>
      </c>
      <c r="E1496">
        <v>1.1568325437457795E-2</v>
      </c>
      <c r="G1496">
        <f t="shared" ca="1" si="53"/>
        <v>-2.5336659775961615E-2</v>
      </c>
    </row>
    <row r="1497" spans="2:7">
      <c r="B1497" s="58">
        <v>44362</v>
      </c>
      <c r="C1497" s="43">
        <v>2320.1088869999999</v>
      </c>
      <c r="D1497">
        <f t="shared" si="52"/>
        <v>22.816604237243144</v>
      </c>
      <c r="E1497">
        <v>1.1566442537694599E-2</v>
      </c>
      <c r="G1497">
        <f t="shared" ca="1" si="53"/>
        <v>5.4111895547171419E-2</v>
      </c>
    </row>
    <row r="1498" spans="2:7">
      <c r="B1498" s="58">
        <v>37699</v>
      </c>
      <c r="C1498" s="43">
        <v>97.415604000000002</v>
      </c>
      <c r="D1498">
        <f t="shared" si="52"/>
        <v>-0.77433368904986544</v>
      </c>
      <c r="E1498">
        <v>1.156083871710236E-2</v>
      </c>
      <c r="G1498">
        <f t="shared" ca="1" si="53"/>
        <v>-3.6302184015799188E-3</v>
      </c>
    </row>
    <row r="1499" spans="2:7">
      <c r="B1499" s="58">
        <v>41156</v>
      </c>
      <c r="C1499" s="43">
        <v>431.67987099999999</v>
      </c>
      <c r="D1499">
        <f t="shared" si="52"/>
        <v>-0.78397024736549059</v>
      </c>
      <c r="E1499">
        <v>1.1551332439958494E-2</v>
      </c>
      <c r="G1499">
        <f t="shared" ca="1" si="53"/>
        <v>-3.411563644029259E-3</v>
      </c>
    </row>
    <row r="1500" spans="2:7">
      <c r="B1500" s="58">
        <v>43990</v>
      </c>
      <c r="C1500" s="43">
        <v>1998.2426760000001</v>
      </c>
      <c r="D1500">
        <f t="shared" si="52"/>
        <v>20.581958507405393</v>
      </c>
      <c r="E1500">
        <v>1.1544304788987235E-2</v>
      </c>
      <c r="G1500">
        <f t="shared" ca="1" si="53"/>
        <v>-1.447068729873806E-2</v>
      </c>
    </row>
    <row r="1501" spans="2:7">
      <c r="B1501" s="58">
        <v>36031</v>
      </c>
      <c r="C1501" s="43">
        <v>92.588570000000004</v>
      </c>
      <c r="D1501">
        <f t="shared" si="52"/>
        <v>0.20068300582995779</v>
      </c>
      <c r="E1501">
        <v>1.1527693590233869E-2</v>
      </c>
      <c r="G1501">
        <f t="shared" ca="1" si="53"/>
        <v>-3.1968473530074155E-2</v>
      </c>
    </row>
    <row r="1502" spans="2:7">
      <c r="B1502" s="58">
        <v>35745</v>
      </c>
      <c r="C1502" s="43">
        <v>77.113251000000005</v>
      </c>
      <c r="D1502">
        <f t="shared" si="52"/>
        <v>-0.76259512750228464</v>
      </c>
      <c r="E1502">
        <v>1.1514938498719922E-2</v>
      </c>
      <c r="G1502">
        <f t="shared" ca="1" si="53"/>
        <v>-2.2164804835575765E-2</v>
      </c>
    </row>
    <row r="1503" spans="2:7">
      <c r="B1503" s="58">
        <v>40931</v>
      </c>
      <c r="C1503" s="43">
        <v>324.817474</v>
      </c>
      <c r="D1503">
        <f t="shared" si="52"/>
        <v>2.3002254670367934</v>
      </c>
      <c r="E1503">
        <v>1.150422956517696E-2</v>
      </c>
      <c r="G1503">
        <f t="shared" ca="1" si="53"/>
        <v>4.1646155332703834E-2</v>
      </c>
    </row>
    <row r="1504" spans="2:7">
      <c r="B1504" s="58">
        <v>36084</v>
      </c>
      <c r="C1504" s="43">
        <v>98.422813000000005</v>
      </c>
      <c r="D1504">
        <f t="shared" si="52"/>
        <v>1.0662928719111175</v>
      </c>
      <c r="E1504">
        <v>1.1502152664178632E-2</v>
      </c>
      <c r="G1504">
        <f t="shared" ca="1" si="53"/>
        <v>-2.6714389406148842E-2</v>
      </c>
    </row>
    <row r="1505" spans="2:7">
      <c r="B1505" s="58">
        <v>35313</v>
      </c>
      <c r="C1505" s="43">
        <v>47.632556999999998</v>
      </c>
      <c r="D1505">
        <f t="shared" si="52"/>
        <v>2.6282230733824408E-2</v>
      </c>
      <c r="E1505">
        <v>1.1499578582162993E-2</v>
      </c>
      <c r="G1505">
        <f t="shared" ca="1" si="53"/>
        <v>3.012908663471852E-2</v>
      </c>
    </row>
    <row r="1506" spans="2:7">
      <c r="B1506" s="58">
        <v>35437</v>
      </c>
      <c r="C1506" s="43">
        <v>46.412726999999997</v>
      </c>
      <c r="D1506">
        <f t="shared" si="52"/>
        <v>-0.65031416495743688</v>
      </c>
      <c r="E1506">
        <v>1.1490696041890779E-2</v>
      </c>
      <c r="G1506">
        <f t="shared" ca="1" si="53"/>
        <v>8.7548788501054292E-4</v>
      </c>
    </row>
    <row r="1507" spans="2:7">
      <c r="B1507" s="58">
        <v>37264</v>
      </c>
      <c r="C1507" s="43">
        <v>132.72692900000001</v>
      </c>
      <c r="D1507">
        <f t="shared" si="52"/>
        <v>-0.36138239194430749</v>
      </c>
      <c r="E1507">
        <v>1.1486093093304534E-2</v>
      </c>
      <c r="G1507">
        <f t="shared" ca="1" si="53"/>
        <v>1.3026177756623215E-2</v>
      </c>
    </row>
    <row r="1508" spans="2:7">
      <c r="B1508" s="58">
        <v>40170</v>
      </c>
      <c r="C1508" s="43">
        <v>207.83474699999999</v>
      </c>
      <c r="D1508">
        <f t="shared" si="52"/>
        <v>4.1059878433439208</v>
      </c>
      <c r="E1508">
        <v>1.1481018261835452E-2</v>
      </c>
      <c r="G1508">
        <f t="shared" ca="1" si="53"/>
        <v>1.0946127915484934E-2</v>
      </c>
    </row>
    <row r="1509" spans="2:7">
      <c r="B1509" s="58">
        <v>35110</v>
      </c>
      <c r="C1509" s="43">
        <v>40.704121000000001</v>
      </c>
      <c r="D1509">
        <f t="shared" si="52"/>
        <v>-0.57903235086018612</v>
      </c>
      <c r="E1509">
        <v>1.1473269405914505E-2</v>
      </c>
      <c r="G1509">
        <f t="shared" ca="1" si="53"/>
        <v>-4.0581539973348407E-3</v>
      </c>
    </row>
    <row r="1510" spans="2:7">
      <c r="B1510" s="58">
        <v>38089</v>
      </c>
      <c r="C1510" s="43">
        <v>96.691802999999993</v>
      </c>
      <c r="D1510">
        <f t="shared" si="52"/>
        <v>-0.53034376606945188</v>
      </c>
      <c r="E1510">
        <v>1.1471085866613566E-2</v>
      </c>
      <c r="G1510">
        <f t="shared" ca="1" si="53"/>
        <v>-4.705154761714217E-2</v>
      </c>
    </row>
    <row r="1511" spans="2:7">
      <c r="B1511" s="58">
        <v>40078</v>
      </c>
      <c r="C1511" s="43">
        <v>205.87782300000001</v>
      </c>
      <c r="D1511">
        <f t="shared" si="52"/>
        <v>0.94563448701757213</v>
      </c>
      <c r="E1511">
        <v>1.14654515799324E-2</v>
      </c>
      <c r="G1511">
        <f t="shared" ca="1" si="53"/>
        <v>2.6074603692034196E-2</v>
      </c>
    </row>
    <row r="1512" spans="2:7">
      <c r="B1512" s="58">
        <v>38525</v>
      </c>
      <c r="C1512" s="43">
        <v>105.815262</v>
      </c>
      <c r="D1512">
        <f t="shared" si="52"/>
        <v>-0.84850766228995089</v>
      </c>
      <c r="E1512">
        <v>1.1464452563414431E-2</v>
      </c>
      <c r="G1512">
        <f t="shared" ca="1" si="53"/>
        <v>2.5112486599326408E-2</v>
      </c>
    </row>
    <row r="1513" spans="2:7">
      <c r="B1513" s="58">
        <v>42275</v>
      </c>
      <c r="C1513" s="43">
        <v>698.48590100000001</v>
      </c>
      <c r="D1513">
        <f t="shared" si="52"/>
        <v>0.15971025898094726</v>
      </c>
      <c r="E1513">
        <v>1.1449162280622314E-2</v>
      </c>
      <c r="G1513">
        <f t="shared" ca="1" si="53"/>
        <v>-1.5435138348192852E-2</v>
      </c>
    </row>
    <row r="1514" spans="2:7">
      <c r="B1514" s="58">
        <v>41850</v>
      </c>
      <c r="C1514" s="43">
        <v>602.29345699999999</v>
      </c>
      <c r="D1514">
        <f t="shared" si="52"/>
        <v>0.4659919637356526</v>
      </c>
      <c r="E1514">
        <v>1.1430173469228942E-2</v>
      </c>
      <c r="G1514">
        <f t="shared" ca="1" si="53"/>
        <v>-9.1060660704387069E-4</v>
      </c>
    </row>
    <row r="1515" spans="2:7">
      <c r="B1515" s="58">
        <v>41135</v>
      </c>
      <c r="C1515" s="43">
        <v>410.84362800000002</v>
      </c>
      <c r="D1515">
        <f t="shared" si="52"/>
        <v>1.5824770734897065</v>
      </c>
      <c r="E1515">
        <v>1.1421891182216645E-2</v>
      </c>
      <c r="G1515">
        <f t="shared" ca="1" si="53"/>
        <v>2.3677396423153384E-2</v>
      </c>
    </row>
    <row r="1516" spans="2:7">
      <c r="B1516" s="58">
        <v>39344</v>
      </c>
      <c r="C1516" s="43">
        <v>159.08897400000001</v>
      </c>
      <c r="D1516">
        <f t="shared" si="52"/>
        <v>-0.79402470529890445</v>
      </c>
      <c r="E1516">
        <v>1.1419392113761662E-2</v>
      </c>
      <c r="G1516">
        <f t="shared" ca="1" si="53"/>
        <v>-2.0154168569798902E-4</v>
      </c>
    </row>
    <row r="1517" spans="2:7">
      <c r="B1517" s="58">
        <v>42095</v>
      </c>
      <c r="C1517" s="43">
        <v>772.36920199999997</v>
      </c>
      <c r="D1517">
        <f t="shared" si="52"/>
        <v>3.2845831417264093</v>
      </c>
      <c r="E1517">
        <v>1.1390444237235231E-2</v>
      </c>
      <c r="G1517">
        <f t="shared" ca="1" si="53"/>
        <v>-2.8399482137150715E-2</v>
      </c>
    </row>
    <row r="1518" spans="2:7">
      <c r="B1518" s="58">
        <v>39031</v>
      </c>
      <c r="C1518" s="43">
        <v>180.26705899999999</v>
      </c>
      <c r="D1518">
        <f t="shared" si="52"/>
        <v>1.0693588377275469</v>
      </c>
      <c r="E1518">
        <v>1.1379617352610776E-2</v>
      </c>
      <c r="G1518">
        <f t="shared" ca="1" si="53"/>
        <v>-2.3508469311959952E-2</v>
      </c>
    </row>
    <row r="1519" spans="2:7">
      <c r="B1519" s="58">
        <v>38496</v>
      </c>
      <c r="C1519" s="43">
        <v>87.112517999999994</v>
      </c>
      <c r="D1519">
        <f t="shared" si="52"/>
        <v>-0.32530459978707477</v>
      </c>
      <c r="E1519">
        <v>1.1341393955253255E-2</v>
      </c>
      <c r="G1519">
        <f t="shared" ca="1" si="53"/>
        <v>2.7238057006416239E-2</v>
      </c>
    </row>
    <row r="1520" spans="2:7">
      <c r="B1520" s="58">
        <v>36942</v>
      </c>
      <c r="C1520" s="43">
        <v>129.113846</v>
      </c>
      <c r="D1520">
        <f t="shared" si="52"/>
        <v>0.65137483187615863</v>
      </c>
      <c r="E1520">
        <v>1.1332365754190226E-2</v>
      </c>
      <c r="G1520">
        <f t="shared" ca="1" si="53"/>
        <v>1.9550880104410355E-2</v>
      </c>
    </row>
    <row r="1521" spans="2:7">
      <c r="B1521" s="58">
        <v>38238</v>
      </c>
      <c r="C1521" s="43">
        <v>78.185669000000004</v>
      </c>
      <c r="D1521">
        <f t="shared" si="52"/>
        <v>-0.88214367025079299</v>
      </c>
      <c r="E1521">
        <v>1.1328855860865449E-2</v>
      </c>
      <c r="G1521">
        <f t="shared" ca="1" si="53"/>
        <v>9.120640794041587E-3</v>
      </c>
    </row>
    <row r="1522" spans="2:7">
      <c r="B1522" s="58">
        <v>42002</v>
      </c>
      <c r="C1522" s="43">
        <v>663.39813200000003</v>
      </c>
      <c r="D1522">
        <f t="shared" si="52"/>
        <v>3.6960552635378212</v>
      </c>
      <c r="E1522">
        <v>1.132798156083826E-2</v>
      </c>
      <c r="G1522">
        <f t="shared" ca="1" si="53"/>
        <v>1.3990291815610768E-2</v>
      </c>
    </row>
    <row r="1523" spans="2:7">
      <c r="B1523" s="58">
        <v>36354</v>
      </c>
      <c r="C1523" s="43">
        <v>141.26710499999999</v>
      </c>
      <c r="D1523">
        <f t="shared" si="52"/>
        <v>-0.92671165039727943</v>
      </c>
      <c r="E1523">
        <v>1.1318190396180301E-2</v>
      </c>
      <c r="G1523">
        <f t="shared" ca="1" si="53"/>
        <v>-9.9452118691901095E-3</v>
      </c>
    </row>
    <row r="1524" spans="2:7">
      <c r="B1524" s="58">
        <v>44648</v>
      </c>
      <c r="C1524" s="43">
        <v>1927.5520019999999</v>
      </c>
      <c r="D1524">
        <f t="shared" si="52"/>
        <v>13.031466923174129</v>
      </c>
      <c r="E1524">
        <v>1.1315871233767354E-2</v>
      </c>
      <c r="G1524">
        <f t="shared" ca="1" si="53"/>
        <v>4.4347188945966934E-3</v>
      </c>
    </row>
    <row r="1525" spans="2:7">
      <c r="B1525" s="58">
        <v>36468</v>
      </c>
      <c r="C1525" s="43">
        <v>137.37352000000001</v>
      </c>
      <c r="D1525">
        <f t="shared" si="52"/>
        <v>-8.3644735719260552E-2</v>
      </c>
      <c r="E1525">
        <v>1.1304983974462326E-2</v>
      </c>
      <c r="G1525">
        <f t="shared" ca="1" si="53"/>
        <v>-3.5377442685310661E-3</v>
      </c>
    </row>
    <row r="1526" spans="2:7">
      <c r="B1526" s="58">
        <v>39402</v>
      </c>
      <c r="C1526" s="43">
        <v>149.912949</v>
      </c>
      <c r="D1526">
        <f t="shared" si="52"/>
        <v>-0.29449472606003468</v>
      </c>
      <c r="E1526">
        <v>1.1300567389778374E-2</v>
      </c>
      <c r="G1526">
        <f t="shared" ca="1" si="53"/>
        <v>-6.4119107103204542E-3</v>
      </c>
    </row>
    <row r="1527" spans="2:7">
      <c r="B1527" s="58">
        <v>39997</v>
      </c>
      <c r="C1527" s="43">
        <v>212.49018899999999</v>
      </c>
      <c r="D1527">
        <f t="shared" si="52"/>
        <v>0.90848683103493755</v>
      </c>
      <c r="E1527">
        <v>1.12919408913354E-2</v>
      </c>
      <c r="G1527">
        <f t="shared" ca="1" si="53"/>
        <v>1.5983765648755362E-2</v>
      </c>
    </row>
    <row r="1528" spans="2:7">
      <c r="B1528" s="58">
        <v>36845</v>
      </c>
      <c r="C1528" s="43">
        <v>111.33961499999999</v>
      </c>
      <c r="D1528">
        <f t="shared" si="52"/>
        <v>-0.86460467516006478</v>
      </c>
      <c r="E1528">
        <v>1.1262996463818821E-2</v>
      </c>
      <c r="G1528">
        <f t="shared" ca="1" si="53"/>
        <v>3.1228281383478631E-2</v>
      </c>
    </row>
    <row r="1529" spans="2:7">
      <c r="B1529" s="58">
        <v>42634</v>
      </c>
      <c r="C1529" s="43">
        <v>822.32983400000001</v>
      </c>
      <c r="D1529">
        <f t="shared" si="52"/>
        <v>5.6633260275743265</v>
      </c>
      <c r="E1529">
        <v>1.1241528429463958E-2</v>
      </c>
      <c r="G1529">
        <f t="shared" ca="1" si="53"/>
        <v>-2.9097230542825068E-3</v>
      </c>
    </row>
    <row r="1530" spans="2:7">
      <c r="B1530" s="58">
        <v>37413</v>
      </c>
      <c r="C1530" s="43">
        <v>123.411316</v>
      </c>
      <c r="D1530">
        <f t="shared" si="52"/>
        <v>-0.6162771417480909</v>
      </c>
      <c r="E1530">
        <v>1.1238433894259775E-2</v>
      </c>
      <c r="G1530">
        <f t="shared" ca="1" si="53"/>
        <v>-4.2403435054071967E-3</v>
      </c>
    </row>
    <row r="1531" spans="2:7">
      <c r="B1531" s="58">
        <v>40952</v>
      </c>
      <c r="C1531" s="43">
        <v>321.61575299999998</v>
      </c>
      <c r="D1531">
        <f t="shared" si="52"/>
        <v>-0.86122307839040302</v>
      </c>
      <c r="E1531">
        <v>1.1228510583733071E-2</v>
      </c>
      <c r="G1531">
        <f t="shared" ca="1" si="53"/>
        <v>-1.8615428332446383E-2</v>
      </c>
    </row>
    <row r="1532" spans="2:7">
      <c r="B1532" s="58">
        <v>44314</v>
      </c>
      <c r="C1532" s="43">
        <v>2317.5017090000001</v>
      </c>
      <c r="D1532">
        <f t="shared" si="52"/>
        <v>12.106003979562363</v>
      </c>
      <c r="E1532">
        <v>1.1219141500715155E-2</v>
      </c>
      <c r="G1532">
        <f t="shared" ca="1" si="53"/>
        <v>1.3026022334158772E-2</v>
      </c>
    </row>
    <row r="1533" spans="2:7">
      <c r="B1533" s="58">
        <v>39609</v>
      </c>
      <c r="C1533" s="43">
        <v>176.827484</v>
      </c>
      <c r="D1533">
        <f t="shared" si="52"/>
        <v>0.81698045467184255</v>
      </c>
      <c r="E1533">
        <v>1.1218936921509149E-2</v>
      </c>
      <c r="G1533">
        <f t="shared" ca="1" si="53"/>
        <v>1.063760809407382E-2</v>
      </c>
    </row>
    <row r="1534" spans="2:7">
      <c r="B1534" s="58">
        <v>38323</v>
      </c>
      <c r="C1534" s="43">
        <v>97.319419999999994</v>
      </c>
      <c r="D1534">
        <f t="shared" si="52"/>
        <v>-0.57426823186930398</v>
      </c>
      <c r="E1534">
        <v>1.1200231484355592E-2</v>
      </c>
      <c r="G1534">
        <f t="shared" ca="1" si="53"/>
        <v>1.2657391623813893E-2</v>
      </c>
    </row>
    <row r="1535" spans="2:7">
      <c r="B1535" s="58">
        <v>40100</v>
      </c>
      <c r="C1535" s="43">
        <v>228.593277</v>
      </c>
      <c r="D1535">
        <f t="shared" si="52"/>
        <v>-0.49562447319504804</v>
      </c>
      <c r="E1535">
        <v>1.1183702169454933E-2</v>
      </c>
      <c r="G1535">
        <f t="shared" ca="1" si="53"/>
        <v>-2.5352524358321988E-2</v>
      </c>
    </row>
    <row r="1536" spans="2:7">
      <c r="B1536" s="58">
        <v>41165</v>
      </c>
      <c r="C1536" s="43">
        <v>453.22039799999999</v>
      </c>
      <c r="D1536">
        <f t="shared" si="52"/>
        <v>2.3923394288529058</v>
      </c>
      <c r="E1536">
        <v>1.1183110464431253E-2</v>
      </c>
      <c r="G1536">
        <f t="shared" ca="1" si="53"/>
        <v>1.0859500343508974E-2</v>
      </c>
    </row>
    <row r="1537" spans="2:7">
      <c r="B1537" s="58">
        <v>37285</v>
      </c>
      <c r="C1537" s="43">
        <v>133.601135</v>
      </c>
      <c r="D1537">
        <f t="shared" si="52"/>
        <v>0.44505828013307047</v>
      </c>
      <c r="E1537">
        <v>1.1179386247936459E-2</v>
      </c>
      <c r="G1537">
        <f t="shared" ca="1" si="53"/>
        <v>-7.4572842987389301E-3</v>
      </c>
    </row>
    <row r="1538" spans="2:7">
      <c r="B1538" s="58">
        <v>35891</v>
      </c>
      <c r="C1538" s="43">
        <v>92.453804000000005</v>
      </c>
      <c r="D1538">
        <f t="shared" si="52"/>
        <v>-0.5844681661036184</v>
      </c>
      <c r="E1538">
        <v>1.1163927897758478E-2</v>
      </c>
      <c r="G1538">
        <f t="shared" ca="1" si="53"/>
        <v>3.9367156298860829E-3</v>
      </c>
    </row>
    <row r="1539" spans="2:7">
      <c r="B1539" s="58">
        <v>40583</v>
      </c>
      <c r="C1539" s="43">
        <v>222.49511699999999</v>
      </c>
      <c r="D1539">
        <f t="shared" si="52"/>
        <v>-0.50089132446905249</v>
      </c>
      <c r="E1539">
        <v>1.1157833031300224E-2</v>
      </c>
      <c r="G1539">
        <f t="shared" ca="1" si="53"/>
        <v>6.1067526468669515E-3</v>
      </c>
    </row>
    <row r="1540" spans="2:7">
      <c r="B1540" s="58">
        <v>41236</v>
      </c>
      <c r="C1540" s="43">
        <v>445.78491200000002</v>
      </c>
      <c r="D1540">
        <f t="shared" ref="D1540:D1603" si="54">(C1540-C1541)/C1541</f>
        <v>-0.41776707516116357</v>
      </c>
      <c r="E1540">
        <v>1.1156693032982142E-2</v>
      </c>
      <c r="G1540">
        <f t="shared" ca="1" si="53"/>
        <v>-2.3067544309709351E-2</v>
      </c>
    </row>
    <row r="1541" spans="2:7">
      <c r="B1541" s="58">
        <v>42712</v>
      </c>
      <c r="C1541" s="43">
        <v>765.64703399999996</v>
      </c>
      <c r="D1541">
        <f t="shared" si="54"/>
        <v>2.74298119377486</v>
      </c>
      <c r="E1541">
        <v>1.1155194748815617E-2</v>
      </c>
      <c r="G1541">
        <f t="shared" ref="G1541:G1604" ca="1" si="55">_xlfn.NORM.INV(RAND(),$N$5,$N$6)</f>
        <v>1.7212521393190131E-2</v>
      </c>
    </row>
    <row r="1542" spans="2:7">
      <c r="B1542" s="58">
        <v>39988</v>
      </c>
      <c r="C1542" s="43">
        <v>204.55540500000001</v>
      </c>
      <c r="D1542">
        <f t="shared" si="54"/>
        <v>-0.62297675814226527</v>
      </c>
      <c r="E1542">
        <v>1.1151697649676526E-2</v>
      </c>
      <c r="G1542">
        <f t="shared" ca="1" si="55"/>
        <v>-1.0819758467467402E-2</v>
      </c>
    </row>
    <row r="1543" spans="2:7">
      <c r="B1543" s="58">
        <v>41809</v>
      </c>
      <c r="C1543" s="43">
        <v>542.55383300000005</v>
      </c>
      <c r="D1543">
        <f t="shared" si="54"/>
        <v>3.2697278981562001</v>
      </c>
      <c r="E1543">
        <v>1.1149693997383019E-2</v>
      </c>
      <c r="G1543">
        <f t="shared" ca="1" si="55"/>
        <v>6.7041562205966271E-3</v>
      </c>
    </row>
    <row r="1544" spans="2:7">
      <c r="B1544" s="58">
        <v>37019</v>
      </c>
      <c r="C1544" s="43">
        <v>127.069885</v>
      </c>
      <c r="D1544">
        <f t="shared" si="54"/>
        <v>-0.92333578693627694</v>
      </c>
      <c r="E1544">
        <v>1.1147797181058693E-2</v>
      </c>
      <c r="G1544">
        <f t="shared" ca="1" si="55"/>
        <v>-8.8757934153306673E-3</v>
      </c>
    </row>
    <row r="1545" spans="2:7">
      <c r="B1545" s="58">
        <v>43663</v>
      </c>
      <c r="C1545" s="43">
        <v>1657.486328</v>
      </c>
      <c r="D1545">
        <f t="shared" si="54"/>
        <v>-0.34907366850227989</v>
      </c>
      <c r="E1545">
        <v>1.1141214261920197E-2</v>
      </c>
      <c r="G1545">
        <f t="shared" ca="1" si="55"/>
        <v>1.3206871560904271E-2</v>
      </c>
    </row>
    <row r="1546" spans="2:7">
      <c r="B1546" s="58">
        <v>44868</v>
      </c>
      <c r="C1546" s="43">
        <v>2546.3500979999999</v>
      </c>
      <c r="D1546">
        <f t="shared" si="54"/>
        <v>16.889858279883256</v>
      </c>
      <c r="E1546">
        <v>1.1138485666606102E-2</v>
      </c>
      <c r="G1546">
        <f t="shared" ca="1" si="55"/>
        <v>-1.0911048121263763E-2</v>
      </c>
    </row>
    <row r="1547" spans="2:7">
      <c r="B1547" s="58">
        <v>39177</v>
      </c>
      <c r="C1547" s="43">
        <v>142.33483899999999</v>
      </c>
      <c r="D1547">
        <f t="shared" si="54"/>
        <v>-0.34541065041416075</v>
      </c>
      <c r="E1547">
        <v>1.1122387256014488E-2</v>
      </c>
      <c r="G1547">
        <f t="shared" ca="1" si="55"/>
        <v>-1.3479050025864917E-2</v>
      </c>
    </row>
    <row r="1548" spans="2:7">
      <c r="B1548" s="58">
        <v>40424</v>
      </c>
      <c r="C1548" s="43">
        <v>217.44142199999999</v>
      </c>
      <c r="D1548">
        <f t="shared" si="54"/>
        <v>-0.67281306123162399</v>
      </c>
      <c r="E1548">
        <v>1.1115055031311386E-2</v>
      </c>
      <c r="G1548">
        <f t="shared" ca="1" si="55"/>
        <v>1.5778841130441024E-3</v>
      </c>
    </row>
    <row r="1549" spans="2:7">
      <c r="B1549" s="58">
        <v>41962</v>
      </c>
      <c r="C1549" s="43">
        <v>664.57855199999995</v>
      </c>
      <c r="D1549">
        <f t="shared" si="54"/>
        <v>3.9372306769268688</v>
      </c>
      <c r="E1549">
        <v>1.1106194593527045E-2</v>
      </c>
      <c r="G1549">
        <f t="shared" ca="1" si="55"/>
        <v>8.5835973327327245E-4</v>
      </c>
    </row>
    <row r="1550" spans="2:7">
      <c r="B1550" s="58">
        <v>36958</v>
      </c>
      <c r="C1550" s="43">
        <v>134.60552999999999</v>
      </c>
      <c r="D1550">
        <f t="shared" si="54"/>
        <v>-0.83071997085344029</v>
      </c>
      <c r="E1550">
        <v>1.1089369409693186E-2</v>
      </c>
      <c r="G1550">
        <f t="shared" ca="1" si="55"/>
        <v>-2.883165487557305E-2</v>
      </c>
    </row>
    <row r="1551" spans="2:7">
      <c r="B1551" s="58">
        <v>42795</v>
      </c>
      <c r="C1551" s="43">
        <v>795.16485599999999</v>
      </c>
      <c r="D1551">
        <f t="shared" si="54"/>
        <v>-0.61153453671619462</v>
      </c>
      <c r="E1551">
        <v>1.108673562145557E-2</v>
      </c>
      <c r="G1551">
        <f t="shared" ca="1" si="55"/>
        <v>2.7594104864453375E-3</v>
      </c>
    </row>
    <row r="1552" spans="2:7">
      <c r="B1552" s="58">
        <v>44111</v>
      </c>
      <c r="C1552" s="43">
        <v>2046.9383539999999</v>
      </c>
      <c r="D1552">
        <f t="shared" si="54"/>
        <v>-0.14192279517773843</v>
      </c>
      <c r="E1552">
        <v>1.1082856418839524E-2</v>
      </c>
      <c r="G1552">
        <f t="shared" ca="1" si="55"/>
        <v>1.1280068720494392E-2</v>
      </c>
    </row>
    <row r="1553" spans="2:7">
      <c r="B1553" s="58">
        <v>44747</v>
      </c>
      <c r="C1553" s="43">
        <v>2385.494385</v>
      </c>
      <c r="D1553">
        <f t="shared" si="54"/>
        <v>19.22532553651628</v>
      </c>
      <c r="E1553">
        <v>1.1072769471510462E-2</v>
      </c>
      <c r="G1553">
        <f t="shared" ca="1" si="55"/>
        <v>-7.2413174006427982E-3</v>
      </c>
    </row>
    <row r="1554" spans="2:7">
      <c r="B1554" s="58">
        <v>37935</v>
      </c>
      <c r="C1554" s="43">
        <v>117.945908</v>
      </c>
      <c r="D1554">
        <f t="shared" si="54"/>
        <v>-0.94893670760885551</v>
      </c>
      <c r="E1554">
        <v>1.1058370617636419E-2</v>
      </c>
      <c r="G1554">
        <f t="shared" ca="1" si="55"/>
        <v>-6.3640771808973185E-4</v>
      </c>
    </row>
    <row r="1555" spans="2:7">
      <c r="B1555" s="58">
        <v>44210</v>
      </c>
      <c r="C1555" s="43">
        <v>2309.7983399999998</v>
      </c>
      <c r="D1555">
        <f t="shared" si="54"/>
        <v>27.358992891363592</v>
      </c>
      <c r="E1555">
        <v>1.1044085277479321E-2</v>
      </c>
      <c r="G1555">
        <f t="shared" ca="1" si="55"/>
        <v>1.1719210117410925E-2</v>
      </c>
    </row>
    <row r="1556" spans="2:7">
      <c r="B1556" s="58">
        <v>38183</v>
      </c>
      <c r="C1556" s="43">
        <v>81.448532</v>
      </c>
      <c r="D1556">
        <f t="shared" si="54"/>
        <v>-0.76445897191165557</v>
      </c>
      <c r="E1556">
        <v>1.1042684335054363E-2</v>
      </c>
      <c r="G1556">
        <f t="shared" ca="1" si="55"/>
        <v>-3.9058963580522355E-2</v>
      </c>
    </row>
    <row r="1557" spans="2:7">
      <c r="B1557" s="58">
        <v>41011</v>
      </c>
      <c r="C1557" s="43">
        <v>345.79339599999997</v>
      </c>
      <c r="D1557">
        <f t="shared" si="54"/>
        <v>1.4755030655839503</v>
      </c>
      <c r="E1557">
        <v>1.1041639314222425E-2</v>
      </c>
      <c r="G1557">
        <f t="shared" ca="1" si="55"/>
        <v>2.6167159076376329E-3</v>
      </c>
    </row>
    <row r="1558" spans="2:7">
      <c r="B1558" s="58">
        <v>36353</v>
      </c>
      <c r="C1558" s="43">
        <v>139.68611100000001</v>
      </c>
      <c r="D1558">
        <f t="shared" si="54"/>
        <v>-4.2167479344142673E-2</v>
      </c>
      <c r="E1558">
        <v>1.1023166269643258E-2</v>
      </c>
      <c r="G1558">
        <f t="shared" ca="1" si="55"/>
        <v>-1.783556874888035E-2</v>
      </c>
    </row>
    <row r="1559" spans="2:7">
      <c r="B1559" s="58">
        <v>39288</v>
      </c>
      <c r="C1559" s="43">
        <v>145.835632</v>
      </c>
      <c r="D1559">
        <f t="shared" si="54"/>
        <v>-0.93111701015842829</v>
      </c>
      <c r="E1559">
        <v>1.1013745436098742E-2</v>
      </c>
      <c r="G1559">
        <f t="shared" ca="1" si="55"/>
        <v>7.3166514061300623E-3</v>
      </c>
    </row>
    <row r="1560" spans="2:7">
      <c r="B1560" s="58">
        <v>44264</v>
      </c>
      <c r="C1560" s="43">
        <v>2117.1501459999999</v>
      </c>
      <c r="D1560">
        <f t="shared" si="54"/>
        <v>5.5303470355385027</v>
      </c>
      <c r="E1560">
        <v>1.1013738360386136E-2</v>
      </c>
      <c r="G1560">
        <f t="shared" ca="1" si="55"/>
        <v>4.6357751828740449E-3</v>
      </c>
    </row>
    <row r="1561" spans="2:7">
      <c r="B1561" s="58">
        <v>40879</v>
      </c>
      <c r="C1561" s="43">
        <v>324.20178199999998</v>
      </c>
      <c r="D1561">
        <f t="shared" si="54"/>
        <v>-0.27328768421540395</v>
      </c>
      <c r="E1561">
        <v>1.100871421104946E-2</v>
      </c>
      <c r="G1561">
        <f t="shared" ca="1" si="55"/>
        <v>2.1067941182065723E-2</v>
      </c>
    </row>
    <row r="1562" spans="2:7">
      <c r="B1562" s="58">
        <v>41275</v>
      </c>
      <c r="C1562" s="43">
        <v>446.121216</v>
      </c>
      <c r="D1562">
        <f t="shared" si="54"/>
        <v>-0.80869791929863366</v>
      </c>
      <c r="E1562">
        <v>1.0955540235406468E-2</v>
      </c>
      <c r="G1562">
        <f t="shared" ca="1" si="55"/>
        <v>7.0120680752083393E-3</v>
      </c>
    </row>
    <row r="1563" spans="2:7">
      <c r="B1563" s="58">
        <v>44578</v>
      </c>
      <c r="C1563" s="43">
        <v>2332.0249020000001</v>
      </c>
      <c r="D1563">
        <f t="shared" si="54"/>
        <v>23.371121545156086</v>
      </c>
      <c r="E1563">
        <v>1.0936388579943829E-2</v>
      </c>
      <c r="G1563">
        <f t="shared" ca="1" si="55"/>
        <v>7.5435743191412143E-3</v>
      </c>
    </row>
    <row r="1564" spans="2:7">
      <c r="B1564" s="58">
        <v>35937</v>
      </c>
      <c r="C1564" s="43">
        <v>95.688041999999996</v>
      </c>
      <c r="D1564">
        <f t="shared" si="54"/>
        <v>-0.95064013961253557</v>
      </c>
      <c r="E1564">
        <v>1.0935772422238177E-2</v>
      </c>
      <c r="G1564">
        <f t="shared" ca="1" si="55"/>
        <v>-5.9521308112658209E-3</v>
      </c>
    </row>
    <row r="1565" spans="2:7">
      <c r="B1565" s="58">
        <v>43790</v>
      </c>
      <c r="C1565" s="43">
        <v>1938.580078</v>
      </c>
      <c r="D1565">
        <f t="shared" si="54"/>
        <v>24.899283270784171</v>
      </c>
      <c r="E1565">
        <v>1.0930130259226928E-2</v>
      </c>
      <c r="G1565">
        <f t="shared" ca="1" si="55"/>
        <v>3.2525750296027445E-2</v>
      </c>
    </row>
    <row r="1566" spans="2:7">
      <c r="B1566" s="58">
        <v>38224</v>
      </c>
      <c r="C1566" s="43">
        <v>74.850723000000002</v>
      </c>
      <c r="D1566">
        <f t="shared" si="54"/>
        <v>-0.40559331053787828</v>
      </c>
      <c r="E1566">
        <v>1.0918325678812986E-2</v>
      </c>
      <c r="G1566">
        <f t="shared" ca="1" si="55"/>
        <v>4.2992777235555911E-3</v>
      </c>
    </row>
    <row r="1567" spans="2:7">
      <c r="B1567" s="58">
        <v>36796</v>
      </c>
      <c r="C1567" s="43">
        <v>125.925102</v>
      </c>
      <c r="D1567">
        <f t="shared" si="54"/>
        <v>-0.94668186739814741</v>
      </c>
      <c r="E1567">
        <v>1.0903434656535293E-2</v>
      </c>
      <c r="G1567">
        <f t="shared" ca="1" si="55"/>
        <v>-1.7310349794647149E-2</v>
      </c>
    </row>
    <row r="1568" spans="2:7">
      <c r="B1568" s="58">
        <v>44397</v>
      </c>
      <c r="C1568" s="43">
        <v>2361.7687989999999</v>
      </c>
      <c r="D1568">
        <f t="shared" si="54"/>
        <v>7.815486295231409</v>
      </c>
      <c r="E1568">
        <v>1.0898149059601434E-2</v>
      </c>
      <c r="G1568">
        <f t="shared" ca="1" si="55"/>
        <v>-3.0148750740057653E-3</v>
      </c>
    </row>
    <row r="1569" spans="2:7">
      <c r="B1569" s="58">
        <v>40828</v>
      </c>
      <c r="C1569" s="43">
        <v>267.91134599999998</v>
      </c>
      <c r="D1569">
        <f t="shared" si="54"/>
        <v>0.95349420907922289</v>
      </c>
      <c r="E1569">
        <v>1.0896222483439936E-2</v>
      </c>
      <c r="G1569">
        <f t="shared" ca="1" si="55"/>
        <v>-2.2385060344043726E-2</v>
      </c>
    </row>
    <row r="1570" spans="2:7">
      <c r="B1570" s="58">
        <v>36790</v>
      </c>
      <c r="C1570" s="43">
        <v>137.14468400000001</v>
      </c>
      <c r="D1570">
        <f t="shared" si="54"/>
        <v>8.502760123693999E-2</v>
      </c>
      <c r="E1570">
        <v>1.0881248271429353E-2</v>
      </c>
      <c r="G1570">
        <f t="shared" ca="1" si="55"/>
        <v>2.3724038009140216E-2</v>
      </c>
    </row>
    <row r="1571" spans="2:7">
      <c r="B1571" s="58">
        <v>36803</v>
      </c>
      <c r="C1571" s="43">
        <v>126.397415</v>
      </c>
      <c r="D1571">
        <f t="shared" si="54"/>
        <v>-0.11946753586658328</v>
      </c>
      <c r="E1571">
        <v>1.0861327287107304E-2</v>
      </c>
      <c r="G1571">
        <f t="shared" ca="1" si="55"/>
        <v>-3.3712312339173982E-3</v>
      </c>
    </row>
    <row r="1572" spans="2:7">
      <c r="B1572" s="58">
        <v>39388</v>
      </c>
      <c r="C1572" s="43">
        <v>143.54657</v>
      </c>
      <c r="D1572">
        <f t="shared" si="54"/>
        <v>-0.14058285273524226</v>
      </c>
      <c r="E1572">
        <v>1.0841151900557122E-2</v>
      </c>
      <c r="G1572">
        <f t="shared" ca="1" si="55"/>
        <v>-2.5054308769652953E-2</v>
      </c>
    </row>
    <row r="1573" spans="2:7">
      <c r="B1573" s="58">
        <v>38910</v>
      </c>
      <c r="C1573" s="43">
        <v>167.027817</v>
      </c>
      <c r="D1573">
        <f t="shared" si="54"/>
        <v>-0.86896721781395414</v>
      </c>
      <c r="E1573">
        <v>1.0832553160075005E-2</v>
      </c>
      <c r="G1573">
        <f t="shared" ca="1" si="55"/>
        <v>9.1236052113281862E-4</v>
      </c>
    </row>
    <row r="1574" spans="2:7">
      <c r="B1574" s="58">
        <v>43116</v>
      </c>
      <c r="C1574" s="43">
        <v>1274.7025149999999</v>
      </c>
      <c r="D1574">
        <f t="shared" si="54"/>
        <v>1.6168704197467474</v>
      </c>
      <c r="E1574">
        <v>1.0824996067012781E-2</v>
      </c>
      <c r="G1574">
        <f t="shared" ca="1" si="55"/>
        <v>-1.9863548084333514E-2</v>
      </c>
    </row>
    <row r="1575" spans="2:7">
      <c r="B1575" s="58">
        <v>41401</v>
      </c>
      <c r="C1575" s="43">
        <v>487.10952800000001</v>
      </c>
      <c r="D1575">
        <f t="shared" si="54"/>
        <v>1.0224727914533989</v>
      </c>
      <c r="E1575">
        <v>1.0817253337280938E-2</v>
      </c>
      <c r="G1575">
        <f t="shared" ca="1" si="55"/>
        <v>3.578408479963964E-2</v>
      </c>
    </row>
    <row r="1576" spans="2:7">
      <c r="B1576" s="58">
        <v>40486</v>
      </c>
      <c r="C1576" s="43">
        <v>240.84849500000001</v>
      </c>
      <c r="D1576">
        <f t="shared" si="54"/>
        <v>0.45153405387367518</v>
      </c>
      <c r="E1576">
        <v>1.0810646497545075E-2</v>
      </c>
      <c r="G1576">
        <f t="shared" ca="1" si="55"/>
        <v>1.8474310394231076E-2</v>
      </c>
    </row>
    <row r="1577" spans="2:7">
      <c r="B1577" s="58">
        <v>38764</v>
      </c>
      <c r="C1577" s="43">
        <v>165.92686499999999</v>
      </c>
      <c r="D1577">
        <f t="shared" si="54"/>
        <v>0.71718445642695872</v>
      </c>
      <c r="E1577">
        <v>1.0809647752103069E-2</v>
      </c>
      <c r="G1577">
        <f t="shared" ca="1" si="55"/>
        <v>7.0343242161196001E-4</v>
      </c>
    </row>
    <row r="1578" spans="2:7">
      <c r="B1578" s="58">
        <v>38068</v>
      </c>
      <c r="C1578" s="43">
        <v>96.627280999999996</v>
      </c>
      <c r="D1578">
        <f t="shared" si="54"/>
        <v>1.6620577307279418</v>
      </c>
      <c r="E1578">
        <v>1.0796135815239694E-2</v>
      </c>
      <c r="G1578">
        <f t="shared" ca="1" si="55"/>
        <v>2.0291086072909751E-2</v>
      </c>
    </row>
    <row r="1579" spans="2:7">
      <c r="B1579" s="58">
        <v>35083</v>
      </c>
      <c r="C1579" s="43">
        <v>36.297966000000002</v>
      </c>
      <c r="D1579">
        <f t="shared" si="54"/>
        <v>-0.71739595662512035</v>
      </c>
      <c r="E1579">
        <v>1.0793653375034292E-2</v>
      </c>
      <c r="G1579">
        <f t="shared" ca="1" si="55"/>
        <v>-4.0471194474465347E-3</v>
      </c>
    </row>
    <row r="1580" spans="2:7">
      <c r="B1580" s="58">
        <v>37020</v>
      </c>
      <c r="C1580" s="43">
        <v>128.44107099999999</v>
      </c>
      <c r="D1580">
        <f t="shared" si="54"/>
        <v>-1.6098664104622445E-2</v>
      </c>
      <c r="E1580">
        <v>1.0790802242403811E-2</v>
      </c>
      <c r="G1580">
        <f t="shared" ca="1" si="55"/>
        <v>-3.5041423073239875E-3</v>
      </c>
    </row>
    <row r="1581" spans="2:7">
      <c r="B1581" s="58">
        <v>38691</v>
      </c>
      <c r="C1581" s="43">
        <v>130.542633</v>
      </c>
      <c r="D1581">
        <f t="shared" si="54"/>
        <v>3.6569133995003715E-2</v>
      </c>
      <c r="E1581">
        <v>1.0776069424653005E-2</v>
      </c>
      <c r="G1581">
        <f t="shared" ca="1" si="55"/>
        <v>1.511236762063615E-2</v>
      </c>
    </row>
    <row r="1582" spans="2:7">
      <c r="B1582" s="58">
        <v>37008</v>
      </c>
      <c r="C1582" s="43">
        <v>125.937218</v>
      </c>
      <c r="D1582">
        <f t="shared" si="54"/>
        <v>-8.2242921920918935E-2</v>
      </c>
      <c r="E1582">
        <v>1.0765703154686009E-2</v>
      </c>
      <c r="G1582">
        <f t="shared" ca="1" si="55"/>
        <v>7.1071883813539679E-3</v>
      </c>
    </row>
    <row r="1583" spans="2:7">
      <c r="B1583" s="58">
        <v>38716</v>
      </c>
      <c r="C1583" s="43">
        <v>137.222824</v>
      </c>
      <c r="D1583">
        <f t="shared" si="54"/>
        <v>1.3817892854145659</v>
      </c>
      <c r="E1583">
        <v>1.0763637795023151E-2</v>
      </c>
      <c r="G1583">
        <f t="shared" ca="1" si="55"/>
        <v>1.881334922282674E-3</v>
      </c>
    </row>
    <row r="1584" spans="2:7">
      <c r="B1584" s="58">
        <v>35523</v>
      </c>
      <c r="C1584" s="43">
        <v>57.613334999999999</v>
      </c>
      <c r="D1584">
        <f t="shared" si="54"/>
        <v>-0.56779110543528122</v>
      </c>
      <c r="E1584">
        <v>1.0749907404457396E-2</v>
      </c>
      <c r="G1584">
        <f t="shared" ca="1" si="55"/>
        <v>9.2294394354188892E-3</v>
      </c>
    </row>
    <row r="1585" spans="2:7">
      <c r="B1585" s="58">
        <v>37130</v>
      </c>
      <c r="C1585" s="43">
        <v>133.299744</v>
      </c>
      <c r="D1585">
        <f t="shared" si="54"/>
        <v>-0.88079446273780981</v>
      </c>
      <c r="E1585">
        <v>1.0743396447365995E-2</v>
      </c>
      <c r="G1585">
        <f t="shared" ca="1" si="55"/>
        <v>-3.4142665820541832E-2</v>
      </c>
    </row>
    <row r="1586" spans="2:7">
      <c r="B1586" s="58">
        <v>43017</v>
      </c>
      <c r="C1586" s="43">
        <v>1118.2344969999999</v>
      </c>
      <c r="D1586">
        <f t="shared" si="54"/>
        <v>5.2863495501100957</v>
      </c>
      <c r="E1586">
        <v>1.0726487054276158E-2</v>
      </c>
      <c r="G1586">
        <f t="shared" ca="1" si="55"/>
        <v>-1.6725247830489943E-2</v>
      </c>
    </row>
    <row r="1587" spans="2:7">
      <c r="B1587" s="58">
        <v>38995</v>
      </c>
      <c r="C1587" s="43">
        <v>177.88296500000001</v>
      </c>
      <c r="D1587">
        <f t="shared" si="54"/>
        <v>2.7587743244408856</v>
      </c>
      <c r="E1587">
        <v>1.071574931451259E-2</v>
      </c>
      <c r="G1587">
        <f t="shared" ca="1" si="55"/>
        <v>-1.6176118132973122E-2</v>
      </c>
    </row>
    <row r="1588" spans="2:7">
      <c r="B1588" s="58">
        <v>35242</v>
      </c>
      <c r="C1588" s="43">
        <v>47.324725999999998</v>
      </c>
      <c r="D1588">
        <f t="shared" si="54"/>
        <v>-0.74330998765060319</v>
      </c>
      <c r="E1588">
        <v>1.0712870967408479E-2</v>
      </c>
      <c r="G1588">
        <f t="shared" ca="1" si="55"/>
        <v>-3.395673859532275E-2</v>
      </c>
    </row>
    <row r="1589" spans="2:7">
      <c r="B1589" s="58">
        <v>39709</v>
      </c>
      <c r="C1589" s="43">
        <v>184.36528000000001</v>
      </c>
      <c r="D1589">
        <f t="shared" si="54"/>
        <v>0.59275006738497926</v>
      </c>
      <c r="E1589">
        <v>1.070746350506822E-2</v>
      </c>
      <c r="G1589">
        <f t="shared" ca="1" si="55"/>
        <v>-3.3692839557978417E-3</v>
      </c>
    </row>
    <row r="1590" spans="2:7">
      <c r="B1590" s="58">
        <v>37950</v>
      </c>
      <c r="C1590" s="43">
        <v>115.75279999999999</v>
      </c>
      <c r="D1590">
        <f t="shared" si="54"/>
        <v>-0.21747115401412245</v>
      </c>
      <c r="E1590">
        <v>1.0701335017288266E-2</v>
      </c>
      <c r="G1590">
        <f t="shared" ca="1" si="55"/>
        <v>1.5514720110959223E-3</v>
      </c>
    </row>
    <row r="1591" spans="2:7">
      <c r="B1591" s="58">
        <v>39184</v>
      </c>
      <c r="C1591" s="43">
        <v>147.921448</v>
      </c>
      <c r="D1591">
        <f t="shared" si="54"/>
        <v>-0.263616180756921</v>
      </c>
      <c r="E1591">
        <v>1.0697726213384662E-2</v>
      </c>
      <c r="G1591">
        <f t="shared" ca="1" si="55"/>
        <v>1.1579879328102097E-2</v>
      </c>
    </row>
    <row r="1592" spans="2:7">
      <c r="B1592" s="58">
        <v>40343</v>
      </c>
      <c r="C1592" s="43">
        <v>200.875473</v>
      </c>
      <c r="D1592">
        <f t="shared" si="54"/>
        <v>-0.90310636808430766</v>
      </c>
      <c r="E1592">
        <v>1.0682411207488852E-2</v>
      </c>
      <c r="G1592">
        <f t="shared" ca="1" si="55"/>
        <v>-1.7139747499066604E-2</v>
      </c>
    </row>
    <row r="1593" spans="2:7">
      <c r="B1593" s="58">
        <v>44130</v>
      </c>
      <c r="C1593" s="43">
        <v>2073.1545409999999</v>
      </c>
      <c r="D1593">
        <f t="shared" si="54"/>
        <v>57.225833025140453</v>
      </c>
      <c r="E1593">
        <v>1.0681517407926994E-2</v>
      </c>
      <c r="G1593">
        <f t="shared" ca="1" si="55"/>
        <v>-4.0673197225028018E-2</v>
      </c>
    </row>
    <row r="1594" spans="2:7">
      <c r="B1594" s="58">
        <v>35066</v>
      </c>
      <c r="C1594" s="43">
        <v>35.605407999999997</v>
      </c>
      <c r="D1594">
        <f t="shared" si="54"/>
        <v>-0.94553203325459434</v>
      </c>
      <c r="E1594">
        <v>1.0678696533779368E-2</v>
      </c>
      <c r="G1594">
        <f t="shared" ca="1" si="55"/>
        <v>-3.4750251775008704E-3</v>
      </c>
    </row>
    <row r="1595" spans="2:7">
      <c r="B1595" s="58">
        <v>41948</v>
      </c>
      <c r="C1595" s="43">
        <v>653.69445800000005</v>
      </c>
      <c r="D1595">
        <f t="shared" si="54"/>
        <v>0.3207578007997246</v>
      </c>
      <c r="E1595">
        <v>1.0677761150524871E-2</v>
      </c>
      <c r="G1595">
        <f t="shared" ca="1" si="55"/>
        <v>-8.4252643819688246E-3</v>
      </c>
    </row>
    <row r="1596" spans="2:7">
      <c r="B1596" s="58">
        <v>41772</v>
      </c>
      <c r="C1596" s="43">
        <v>494.93893400000002</v>
      </c>
      <c r="D1596">
        <f t="shared" si="54"/>
        <v>-0.77354253485528834</v>
      </c>
      <c r="E1596">
        <v>1.067347325766819E-2</v>
      </c>
      <c r="G1596">
        <f t="shared" ca="1" si="55"/>
        <v>8.0588543018332813E-3</v>
      </c>
    </row>
    <row r="1597" spans="2:7">
      <c r="B1597" s="58">
        <v>44232</v>
      </c>
      <c r="C1597" s="43">
        <v>2185.571289</v>
      </c>
      <c r="D1597">
        <f t="shared" si="54"/>
        <v>9.5858640174044432</v>
      </c>
      <c r="E1597">
        <v>1.0665381219305329E-2</v>
      </c>
      <c r="G1597">
        <f t="shared" ca="1" si="55"/>
        <v>-5.2183934299584222E-3</v>
      </c>
    </row>
    <row r="1598" spans="2:7">
      <c r="B1598" s="58">
        <v>40087</v>
      </c>
      <c r="C1598" s="43">
        <v>206.46130400000001</v>
      </c>
      <c r="D1598">
        <f t="shared" si="54"/>
        <v>-0.88860042916783211</v>
      </c>
      <c r="E1598">
        <v>1.0662614146978651E-2</v>
      </c>
      <c r="G1598">
        <f t="shared" ca="1" si="55"/>
        <v>7.2093876890158559E-3</v>
      </c>
    </row>
    <row r="1599" spans="2:7">
      <c r="B1599" s="58">
        <v>43748</v>
      </c>
      <c r="C1599" s="43">
        <v>1853.3402100000001</v>
      </c>
      <c r="D1599">
        <f t="shared" si="54"/>
        <v>20.946827778205265</v>
      </c>
      <c r="E1599">
        <v>1.0651991252955127E-2</v>
      </c>
      <c r="G1599">
        <f t="shared" ca="1" si="55"/>
        <v>-2.0565941626800803E-2</v>
      </c>
    </row>
    <row r="1600" spans="2:7">
      <c r="B1600" s="58">
        <v>38159</v>
      </c>
      <c r="C1600" s="43">
        <v>84.446838</v>
      </c>
      <c r="D1600">
        <f t="shared" si="54"/>
        <v>-0.44482912896891197</v>
      </c>
      <c r="E1600">
        <v>1.0646436896302465E-2</v>
      </c>
      <c r="G1600">
        <f t="shared" ca="1" si="55"/>
        <v>-1.5010446080592375E-2</v>
      </c>
    </row>
    <row r="1601" spans="2:7">
      <c r="B1601" s="58">
        <v>36683</v>
      </c>
      <c r="C1601" s="43">
        <v>152.109634</v>
      </c>
      <c r="D1601">
        <f t="shared" si="54"/>
        <v>-0.28271535881853227</v>
      </c>
      <c r="E1601">
        <v>1.0643494891882722E-2</v>
      </c>
      <c r="G1601">
        <f t="shared" ca="1" si="55"/>
        <v>1.9849471376342093E-2</v>
      </c>
    </row>
    <row r="1602" spans="2:7">
      <c r="B1602" s="58">
        <v>40375</v>
      </c>
      <c r="C1602" s="43">
        <v>212.063141</v>
      </c>
      <c r="D1602">
        <f t="shared" si="54"/>
        <v>-0.89962388591482523</v>
      </c>
      <c r="E1602">
        <v>1.063210112706061E-2</v>
      </c>
      <c r="G1602">
        <f t="shared" ca="1" si="55"/>
        <v>-9.6087769339435868E-3</v>
      </c>
    </row>
    <row r="1603" spans="2:7">
      <c r="B1603" s="58">
        <v>44658</v>
      </c>
      <c r="C1603" s="43">
        <v>2112.6853030000002</v>
      </c>
      <c r="D1603">
        <f t="shared" si="54"/>
        <v>4.7394924333786443</v>
      </c>
      <c r="E1603">
        <v>1.0620700553825637E-2</v>
      </c>
      <c r="G1603">
        <f t="shared" ca="1" si="55"/>
        <v>-1.2951475478772837E-3</v>
      </c>
    </row>
    <row r="1604" spans="2:7">
      <c r="B1604" s="58">
        <v>41341</v>
      </c>
      <c r="C1604" s="43">
        <v>368.09619099999998</v>
      </c>
      <c r="D1604">
        <f t="shared" ref="D1604:D1667" si="56">(C1604-C1605)/C1605</f>
        <v>3.2518321560741867</v>
      </c>
      <c r="E1604">
        <v>1.0618475859660401E-2</v>
      </c>
      <c r="G1604">
        <f t="shared" ca="1" si="55"/>
        <v>-2.2140367411446892E-2</v>
      </c>
    </row>
    <row r="1605" spans="2:7">
      <c r="B1605" s="58">
        <v>38267</v>
      </c>
      <c r="C1605" s="43">
        <v>86.573547000000005</v>
      </c>
      <c r="D1605">
        <f t="shared" si="56"/>
        <v>-0.29546567526030398</v>
      </c>
      <c r="E1605">
        <v>1.0617233146345469E-2</v>
      </c>
      <c r="G1605">
        <f t="shared" ref="G1605:G1668" ca="1" si="57">_xlfn.NORM.INV(RAND(),$N$5,$N$6)</f>
        <v>1.4832181792142926E-2</v>
      </c>
    </row>
    <row r="1606" spans="2:7">
      <c r="B1606" s="58">
        <v>37860</v>
      </c>
      <c r="C1606" s="43">
        <v>122.88052399999999</v>
      </c>
      <c r="D1606">
        <f t="shared" si="56"/>
        <v>-0.88697195617771674</v>
      </c>
      <c r="E1606">
        <v>1.0610277046835577E-2</v>
      </c>
      <c r="G1606">
        <f t="shared" ca="1" si="57"/>
        <v>2.1704734539004355E-2</v>
      </c>
    </row>
    <row r="1607" spans="2:7">
      <c r="B1607" s="58">
        <v>43011</v>
      </c>
      <c r="C1607" s="43">
        <v>1087.168457</v>
      </c>
      <c r="D1607">
        <f t="shared" si="56"/>
        <v>1.7900267042455913</v>
      </c>
      <c r="E1607">
        <v>1.0605585236443711E-2</v>
      </c>
      <c r="G1607">
        <f t="shared" ca="1" si="57"/>
        <v>3.0925214845724726E-2</v>
      </c>
    </row>
    <row r="1608" spans="2:7">
      <c r="B1608" s="58">
        <v>41351</v>
      </c>
      <c r="C1608" s="43">
        <v>389.66238399999997</v>
      </c>
      <c r="D1608">
        <f t="shared" si="56"/>
        <v>-0.38571090939930297</v>
      </c>
      <c r="E1608">
        <v>1.0575601444865804E-2</v>
      </c>
      <c r="G1608">
        <f t="shared" ca="1" si="57"/>
        <v>-1.063609876495725E-2</v>
      </c>
    </row>
    <row r="1609" spans="2:7">
      <c r="B1609" s="58">
        <v>41942</v>
      </c>
      <c r="C1609" s="43">
        <v>634.33062700000005</v>
      </c>
      <c r="D1609">
        <f t="shared" si="56"/>
        <v>0.23936691333573124</v>
      </c>
      <c r="E1609">
        <v>1.0567083604049652E-2</v>
      </c>
      <c r="G1609">
        <f t="shared" ca="1" si="57"/>
        <v>5.0832209155573238E-3</v>
      </c>
    </row>
    <row r="1610" spans="2:7">
      <c r="B1610" s="58">
        <v>41562</v>
      </c>
      <c r="C1610" s="43">
        <v>511.81826799999999</v>
      </c>
      <c r="D1610">
        <f t="shared" si="56"/>
        <v>1.7743849433052608</v>
      </c>
      <c r="E1610">
        <v>1.0563298995231018E-2</v>
      </c>
      <c r="G1610">
        <f t="shared" ca="1" si="57"/>
        <v>7.1829500438558215E-4</v>
      </c>
    </row>
    <row r="1611" spans="2:7">
      <c r="B1611" s="58">
        <v>40305</v>
      </c>
      <c r="C1611" s="43">
        <v>184.479904</v>
      </c>
      <c r="D1611">
        <f t="shared" si="56"/>
        <v>-0.91474548571138836</v>
      </c>
      <c r="E1611">
        <v>1.0553574502624502E-2</v>
      </c>
      <c r="G1611">
        <f t="shared" ca="1" si="57"/>
        <v>6.9936311775913038E-3</v>
      </c>
    </row>
    <row r="1612" spans="2:7">
      <c r="B1612" s="58">
        <v>44697</v>
      </c>
      <c r="C1612" s="43">
        <v>2163.8725589999999</v>
      </c>
      <c r="D1612">
        <f t="shared" si="56"/>
        <v>13.896759746722269</v>
      </c>
      <c r="E1612">
        <v>1.0550946020147977E-2</v>
      </c>
      <c r="G1612">
        <f t="shared" ca="1" si="57"/>
        <v>2.8804457811351297E-2</v>
      </c>
    </row>
    <row r="1613" spans="2:7">
      <c r="B1613" s="58">
        <v>39269</v>
      </c>
      <c r="C1613" s="43">
        <v>145.257935</v>
      </c>
      <c r="D1613">
        <f t="shared" si="56"/>
        <v>2.0555865070903931</v>
      </c>
      <c r="E1613">
        <v>1.0550158673796448E-2</v>
      </c>
      <c r="G1613">
        <f t="shared" ca="1" si="57"/>
        <v>-2.2425369483905264E-2</v>
      </c>
    </row>
    <row r="1614" spans="2:7">
      <c r="B1614" s="58">
        <v>35223</v>
      </c>
      <c r="C1614" s="43">
        <v>47.538479000000002</v>
      </c>
      <c r="D1614">
        <f t="shared" si="56"/>
        <v>-0.48401591001123218</v>
      </c>
      <c r="E1614">
        <v>1.0541900556817117E-2</v>
      </c>
      <c r="G1614">
        <f t="shared" ca="1" si="57"/>
        <v>1.9901574049082667E-2</v>
      </c>
    </row>
    <row r="1615" spans="2:7">
      <c r="B1615" s="58">
        <v>36133</v>
      </c>
      <c r="C1615" s="43">
        <v>92.131675999999999</v>
      </c>
      <c r="D1615">
        <f t="shared" si="56"/>
        <v>-0.34880876155405205</v>
      </c>
      <c r="E1615">
        <v>1.0535837272665986E-2</v>
      </c>
      <c r="G1615">
        <f t="shared" ca="1" si="57"/>
        <v>3.5248766484740691E-4</v>
      </c>
    </row>
    <row r="1616" spans="2:7">
      <c r="B1616" s="58">
        <v>36333</v>
      </c>
      <c r="C1616" s="43">
        <v>141.48175000000001</v>
      </c>
      <c r="D1616">
        <f t="shared" si="56"/>
        <v>-0.84706891655341354</v>
      </c>
      <c r="E1616">
        <v>1.0525332538217599E-2</v>
      </c>
      <c r="G1616">
        <f t="shared" ca="1" si="57"/>
        <v>3.3791025956135578E-3</v>
      </c>
    </row>
    <row r="1617" spans="2:7">
      <c r="B1617" s="58">
        <v>42877</v>
      </c>
      <c r="C1617" s="43">
        <v>925.13403300000004</v>
      </c>
      <c r="D1617">
        <f t="shared" si="56"/>
        <v>-0.36930100300910068</v>
      </c>
      <c r="E1617">
        <v>1.0515836588392356E-2</v>
      </c>
      <c r="G1617">
        <f t="shared" ca="1" si="57"/>
        <v>1.620988375448376E-3</v>
      </c>
    </row>
    <row r="1618" spans="2:7">
      <c r="B1618" s="58">
        <v>43392</v>
      </c>
      <c r="C1618" s="43">
        <v>1466.8392329999999</v>
      </c>
      <c r="D1618">
        <f t="shared" si="56"/>
        <v>1.0364056315060997</v>
      </c>
      <c r="E1618">
        <v>1.0499353068653705E-2</v>
      </c>
      <c r="G1618">
        <f t="shared" ca="1" si="57"/>
        <v>2.9264328546846699E-3</v>
      </c>
    </row>
    <row r="1619" spans="2:7">
      <c r="B1619" s="58">
        <v>42303</v>
      </c>
      <c r="C1619" s="43">
        <v>720.30798300000004</v>
      </c>
      <c r="D1619">
        <f t="shared" si="56"/>
        <v>-0.71570904332389118</v>
      </c>
      <c r="E1619">
        <v>1.0497453923952108E-2</v>
      </c>
      <c r="G1619">
        <f t="shared" ca="1" si="57"/>
        <v>-2.6882237554241087E-2</v>
      </c>
    </row>
    <row r="1620" spans="2:7">
      <c r="B1620" s="58">
        <v>44865</v>
      </c>
      <c r="C1620" s="43">
        <v>2533.6999510000001</v>
      </c>
      <c r="D1620">
        <f t="shared" si="56"/>
        <v>18.378197707654845</v>
      </c>
      <c r="E1620">
        <v>1.0478346388227051E-2</v>
      </c>
      <c r="G1620">
        <f t="shared" ca="1" si="57"/>
        <v>2.5405530191837267E-2</v>
      </c>
    </row>
    <row r="1621" spans="2:7">
      <c r="B1621" s="58">
        <v>37981</v>
      </c>
      <c r="C1621" s="43">
        <v>130.75003100000001</v>
      </c>
      <c r="D1621">
        <f t="shared" si="56"/>
        <v>-0.84224464849513503</v>
      </c>
      <c r="E1621">
        <v>1.0468677132280894E-2</v>
      </c>
      <c r="G1621">
        <f t="shared" ca="1" si="57"/>
        <v>-7.7255384314805467E-4</v>
      </c>
    </row>
    <row r="1622" spans="2:7">
      <c r="B1622" s="58">
        <v>42823</v>
      </c>
      <c r="C1622" s="43">
        <v>828.81518600000004</v>
      </c>
      <c r="D1622">
        <f t="shared" si="56"/>
        <v>-0.51314074262402232</v>
      </c>
      <c r="E1622">
        <v>1.0463894632901555E-2</v>
      </c>
      <c r="G1622">
        <f t="shared" ca="1" si="57"/>
        <v>1.1654611608255072E-2</v>
      </c>
    </row>
    <row r="1623" spans="2:7">
      <c r="B1623" s="58">
        <v>43501</v>
      </c>
      <c r="C1623" s="43">
        <v>1702.371216</v>
      </c>
      <c r="D1623">
        <f t="shared" si="56"/>
        <v>37.618802225672958</v>
      </c>
      <c r="E1623">
        <v>1.0457123598030887E-2</v>
      </c>
      <c r="G1623">
        <f t="shared" ca="1" si="57"/>
        <v>1.061844306821182E-2</v>
      </c>
    </row>
    <row r="1624" spans="2:7">
      <c r="B1624" s="58">
        <v>35208</v>
      </c>
      <c r="C1624" s="43">
        <v>44.081409000000001</v>
      </c>
      <c r="D1624">
        <f t="shared" si="56"/>
        <v>-0.9557868961688305</v>
      </c>
      <c r="E1624">
        <v>1.0452809362142121E-2</v>
      </c>
      <c r="G1624">
        <f t="shared" ca="1" si="57"/>
        <v>-8.9771179886694464E-3</v>
      </c>
    </row>
    <row r="1625" spans="2:7">
      <c r="B1625" s="58">
        <v>42891</v>
      </c>
      <c r="C1625" s="43">
        <v>997.02136199999995</v>
      </c>
      <c r="D1625">
        <f t="shared" si="56"/>
        <v>20.205583750839008</v>
      </c>
      <c r="E1625">
        <v>1.0447285217438129E-2</v>
      </c>
      <c r="G1625">
        <f t="shared" ca="1" si="57"/>
        <v>-8.7929785246067451E-3</v>
      </c>
    </row>
    <row r="1626" spans="2:7">
      <c r="B1626" s="58">
        <v>35249</v>
      </c>
      <c r="C1626" s="43">
        <v>47.016925999999998</v>
      </c>
      <c r="D1626">
        <f t="shared" si="56"/>
        <v>-0.73660827549900132</v>
      </c>
      <c r="E1626">
        <v>1.0411876996940392E-2</v>
      </c>
      <c r="G1626">
        <f t="shared" ca="1" si="57"/>
        <v>-6.3491004012868665E-3</v>
      </c>
    </row>
    <row r="1627" spans="2:7">
      <c r="B1627" s="58">
        <v>39941</v>
      </c>
      <c r="C1627" s="43">
        <v>178.505707</v>
      </c>
      <c r="D1627">
        <f t="shared" si="56"/>
        <v>-0.66498951642139037</v>
      </c>
      <c r="E1627">
        <v>1.040535946245983E-2</v>
      </c>
      <c r="G1627">
        <f t="shared" ca="1" si="57"/>
        <v>1.2065190909149899E-2</v>
      </c>
    </row>
    <row r="1628" spans="2:7">
      <c r="B1628" s="58">
        <v>41547</v>
      </c>
      <c r="C1628" s="43">
        <v>532.83618200000001</v>
      </c>
      <c r="D1628">
        <f t="shared" si="56"/>
        <v>-0.77402895979749653</v>
      </c>
      <c r="E1628">
        <v>1.0386626708639702E-2</v>
      </c>
      <c r="G1628">
        <f t="shared" ca="1" si="57"/>
        <v>-1.5542099913340856E-2</v>
      </c>
    </row>
    <row r="1629" spans="2:7">
      <c r="B1629" s="58">
        <v>44568</v>
      </c>
      <c r="C1629" s="43">
        <v>2357.984375</v>
      </c>
      <c r="D1629">
        <f t="shared" si="56"/>
        <v>2.0627885980550946</v>
      </c>
      <c r="E1629">
        <v>1.0349638231031506E-2</v>
      </c>
      <c r="G1629">
        <f t="shared" ca="1" si="57"/>
        <v>-3.8166177768100974E-2</v>
      </c>
    </row>
    <row r="1630" spans="2:7">
      <c r="B1630" s="58">
        <v>42355</v>
      </c>
      <c r="C1630" s="43">
        <v>769.881531</v>
      </c>
      <c r="D1630">
        <f t="shared" si="56"/>
        <v>0.19595470012594585</v>
      </c>
      <c r="E1630">
        <v>1.0346129567515327E-2</v>
      </c>
      <c r="G1630">
        <f t="shared" ca="1" si="57"/>
        <v>1.1601682894597461E-2</v>
      </c>
    </row>
    <row r="1631" spans="2:7">
      <c r="B1631" s="58">
        <v>41879</v>
      </c>
      <c r="C1631" s="43">
        <v>643.73803699999996</v>
      </c>
      <c r="D1631">
        <f t="shared" si="56"/>
        <v>1.7111542246809348</v>
      </c>
      <c r="E1631">
        <v>1.034213590626335E-2</v>
      </c>
      <c r="G1631">
        <f t="shared" ca="1" si="57"/>
        <v>2.9664756597233458E-2</v>
      </c>
    </row>
    <row r="1632" spans="2:7">
      <c r="B1632" s="58">
        <v>40443</v>
      </c>
      <c r="C1632" s="43">
        <v>237.44058200000001</v>
      </c>
      <c r="D1632">
        <f t="shared" si="56"/>
        <v>-0.89617262547448628</v>
      </c>
      <c r="E1632">
        <v>1.0340647786250096E-2</v>
      </c>
      <c r="G1632">
        <f t="shared" ca="1" si="57"/>
        <v>1.8526720258632286E-2</v>
      </c>
    </row>
    <row r="1633" spans="2:7">
      <c r="B1633" s="58">
        <v>44176</v>
      </c>
      <c r="C1633" s="43">
        <v>2286.8784179999998</v>
      </c>
      <c r="D1633">
        <f t="shared" si="56"/>
        <v>1.9351096801697114</v>
      </c>
      <c r="E1633">
        <v>1.0338354180346716E-2</v>
      </c>
      <c r="G1633">
        <f t="shared" ca="1" si="57"/>
        <v>3.0633151804499034E-2</v>
      </c>
    </row>
    <row r="1634" spans="2:7">
      <c r="B1634" s="58">
        <v>42536</v>
      </c>
      <c r="C1634" s="43">
        <v>779.14581299999998</v>
      </c>
      <c r="D1634">
        <f t="shared" si="56"/>
        <v>3.0737755434915823</v>
      </c>
      <c r="E1634">
        <v>1.0338267478578276E-2</v>
      </c>
      <c r="G1634">
        <f t="shared" ca="1" si="57"/>
        <v>-3.4571711028246578E-3</v>
      </c>
    </row>
    <row r="1635" spans="2:7">
      <c r="B1635" s="58">
        <v>39715</v>
      </c>
      <c r="C1635" s="43">
        <v>191.25889599999999</v>
      </c>
      <c r="D1635">
        <f t="shared" si="56"/>
        <v>-0.69982056304105911</v>
      </c>
      <c r="E1635">
        <v>1.0317794005535329E-2</v>
      </c>
      <c r="G1635">
        <f t="shared" ca="1" si="57"/>
        <v>2.3785379943139534E-2</v>
      </c>
    </row>
    <row r="1636" spans="2:7">
      <c r="B1636" s="58">
        <v>41878</v>
      </c>
      <c r="C1636" s="43">
        <v>637.14855999999997</v>
      </c>
      <c r="D1636">
        <f t="shared" si="56"/>
        <v>-0.71772842231240108</v>
      </c>
      <c r="E1636">
        <v>1.0311543742878218E-2</v>
      </c>
      <c r="G1636">
        <f t="shared" ca="1" si="57"/>
        <v>1.6818809579264231E-2</v>
      </c>
    </row>
    <row r="1637" spans="2:7">
      <c r="B1637" s="58">
        <v>44181</v>
      </c>
      <c r="C1637" s="43">
        <v>2257.2182619999999</v>
      </c>
      <c r="D1637">
        <f t="shared" si="56"/>
        <v>15.104368060456386</v>
      </c>
      <c r="E1637">
        <v>1.030149397321654E-2</v>
      </c>
      <c r="G1637">
        <f t="shared" ca="1" si="57"/>
        <v>-8.1639469637900322E-3</v>
      </c>
    </row>
    <row r="1638" spans="2:7">
      <c r="B1638" s="58">
        <v>36343</v>
      </c>
      <c r="C1638" s="43">
        <v>140.16186500000001</v>
      </c>
      <c r="D1638">
        <f t="shared" si="56"/>
        <v>-0.82245472178095325</v>
      </c>
      <c r="E1638">
        <v>1.0287488847233388E-2</v>
      </c>
      <c r="G1638">
        <f t="shared" ca="1" si="57"/>
        <v>-9.1707742185600273E-3</v>
      </c>
    </row>
    <row r="1639" spans="2:7">
      <c r="B1639" s="58">
        <v>42760</v>
      </c>
      <c r="C1639" s="43">
        <v>789.44293200000004</v>
      </c>
      <c r="D1639">
        <f t="shared" si="56"/>
        <v>-0.49131155023050876</v>
      </c>
      <c r="E1639">
        <v>1.0286474621601172E-2</v>
      </c>
      <c r="G1639">
        <f t="shared" ca="1" si="57"/>
        <v>3.9963050603171171E-3</v>
      </c>
    </row>
    <row r="1640" spans="2:7">
      <c r="B1640" s="58">
        <v>43307</v>
      </c>
      <c r="C1640" s="43">
        <v>1551.9183350000001</v>
      </c>
      <c r="D1640">
        <f t="shared" si="56"/>
        <v>2.0709751355031241</v>
      </c>
      <c r="E1640">
        <v>1.0284654392984323E-2</v>
      </c>
      <c r="G1640">
        <f t="shared" ca="1" si="57"/>
        <v>1.1043248420504071E-2</v>
      </c>
    </row>
    <row r="1641" spans="2:7">
      <c r="B1641" s="58">
        <v>41606</v>
      </c>
      <c r="C1641" s="43">
        <v>505.35034200000001</v>
      </c>
      <c r="D1641">
        <f t="shared" si="56"/>
        <v>-0.73272435880667319</v>
      </c>
      <c r="E1641">
        <v>1.0278603743256566E-2</v>
      </c>
      <c r="G1641">
        <f t="shared" ca="1" si="57"/>
        <v>6.5902653842772711E-3</v>
      </c>
    </row>
    <row r="1642" spans="2:7">
      <c r="B1642" s="58">
        <v>43978</v>
      </c>
      <c r="C1642" s="43">
        <v>1890.7459719999999</v>
      </c>
      <c r="D1642">
        <f t="shared" si="56"/>
        <v>0.19831863992332519</v>
      </c>
      <c r="E1642">
        <v>1.026381438657897E-2</v>
      </c>
      <c r="G1642">
        <f t="shared" ca="1" si="57"/>
        <v>-4.4620726704486966E-3</v>
      </c>
    </row>
    <row r="1643" spans="2:7">
      <c r="B1643" s="58">
        <v>43601</v>
      </c>
      <c r="C1643" s="43">
        <v>1577.8323969999999</v>
      </c>
      <c r="D1643">
        <f t="shared" si="56"/>
        <v>15.992841796595659</v>
      </c>
      <c r="E1643">
        <v>1.0262932458866388E-2</v>
      </c>
      <c r="G1643">
        <f t="shared" ca="1" si="57"/>
        <v>3.4566914058348747E-2</v>
      </c>
    </row>
    <row r="1644" spans="2:7">
      <c r="B1644" s="58">
        <v>36117</v>
      </c>
      <c r="C1644" s="43">
        <v>92.852767999999998</v>
      </c>
      <c r="D1644">
        <f t="shared" si="56"/>
        <v>-0.81808448884867835</v>
      </c>
      <c r="E1644">
        <v>1.0262503091898545E-2</v>
      </c>
      <c r="G1644">
        <f t="shared" ca="1" si="57"/>
        <v>-5.6164839470487548E-3</v>
      </c>
    </row>
    <row r="1645" spans="2:7">
      <c r="B1645" s="58">
        <v>41466</v>
      </c>
      <c r="C1645" s="43">
        <v>510.41699199999999</v>
      </c>
      <c r="D1645">
        <f t="shared" si="56"/>
        <v>-0.33728279556470814</v>
      </c>
      <c r="E1645">
        <v>1.0252722258403015E-2</v>
      </c>
      <c r="G1645">
        <f t="shared" ca="1" si="57"/>
        <v>-8.2754906478999871E-3</v>
      </c>
    </row>
    <row r="1646" spans="2:7">
      <c r="B1646" s="58">
        <v>42678</v>
      </c>
      <c r="C1646" s="43">
        <v>770.18823199999997</v>
      </c>
      <c r="D1646">
        <f t="shared" si="56"/>
        <v>4.8883962440204289</v>
      </c>
      <c r="E1646">
        <v>1.024530708798871E-2</v>
      </c>
      <c r="G1646">
        <f t="shared" ca="1" si="57"/>
        <v>8.941516135742433E-3</v>
      </c>
    </row>
    <row r="1647" spans="2:7">
      <c r="B1647" s="58">
        <v>37236</v>
      </c>
      <c r="C1647" s="43">
        <v>130.79762299999999</v>
      </c>
      <c r="D1647">
        <f t="shared" si="56"/>
        <v>-0.88299846091160161</v>
      </c>
      <c r="E1647">
        <v>1.024368640480541E-2</v>
      </c>
      <c r="G1647">
        <f t="shared" ca="1" si="57"/>
        <v>1.0273254713303529E-4</v>
      </c>
    </row>
    <row r="1648" spans="2:7">
      <c r="B1648" s="58">
        <v>42989</v>
      </c>
      <c r="C1648" s="43">
        <v>1117.9136960000001</v>
      </c>
      <c r="D1648">
        <f t="shared" si="56"/>
        <v>0.47944994039593014</v>
      </c>
      <c r="E1648">
        <v>1.0227201073278892E-2</v>
      </c>
      <c r="G1648">
        <f t="shared" ca="1" si="57"/>
        <v>-3.1684273626889817E-2</v>
      </c>
    </row>
    <row r="1649" spans="2:7">
      <c r="B1649" s="58">
        <v>42145</v>
      </c>
      <c r="C1649" s="43">
        <v>755.62792999999999</v>
      </c>
      <c r="D1649">
        <f t="shared" si="56"/>
        <v>6.3233352116212034</v>
      </c>
      <c r="E1649">
        <v>1.0226700650545529E-2</v>
      </c>
      <c r="G1649">
        <f t="shared" ca="1" si="57"/>
        <v>-1.6128962945289819E-2</v>
      </c>
    </row>
    <row r="1650" spans="2:7">
      <c r="B1650" s="58">
        <v>38380</v>
      </c>
      <c r="C1650" s="43">
        <v>103.180847</v>
      </c>
      <c r="D1650">
        <f t="shared" si="56"/>
        <v>-0.92891915024025284</v>
      </c>
      <c r="E1650">
        <v>1.022450816848126E-2</v>
      </c>
      <c r="G1650">
        <f t="shared" ca="1" si="57"/>
        <v>7.8495393198116711E-3</v>
      </c>
    </row>
    <row r="1651" spans="2:7">
      <c r="B1651" s="58">
        <v>43390</v>
      </c>
      <c r="C1651" s="43">
        <v>1451.598389</v>
      </c>
      <c r="D1651">
        <f t="shared" si="56"/>
        <v>24.481665880676825</v>
      </c>
      <c r="E1651">
        <v>1.021874839371574E-2</v>
      </c>
      <c r="G1651">
        <f t="shared" ca="1" si="57"/>
        <v>1.5284109155036188E-2</v>
      </c>
    </row>
    <row r="1652" spans="2:7">
      <c r="B1652" s="58">
        <v>35500</v>
      </c>
      <c r="C1652" s="43">
        <v>56.966385000000002</v>
      </c>
      <c r="D1652">
        <f t="shared" si="56"/>
        <v>-0.91325360514482601</v>
      </c>
      <c r="E1652">
        <v>1.0209312089277186E-2</v>
      </c>
      <c r="G1652">
        <f t="shared" ca="1" si="57"/>
        <v>-1.2722145854658723E-2</v>
      </c>
    </row>
    <row r="1653" spans="2:7">
      <c r="B1653" s="58">
        <v>41934</v>
      </c>
      <c r="C1653" s="43">
        <v>656.70031700000004</v>
      </c>
      <c r="D1653">
        <f t="shared" si="56"/>
        <v>-0.68289891726826746</v>
      </c>
      <c r="E1653">
        <v>1.0203361299231618E-2</v>
      </c>
      <c r="G1653">
        <f t="shared" ca="1" si="57"/>
        <v>-9.0218822216200905E-3</v>
      </c>
    </row>
    <row r="1654" spans="2:7">
      <c r="B1654" s="58">
        <v>44015</v>
      </c>
      <c r="C1654" s="43">
        <v>2070.9494629999999</v>
      </c>
      <c r="D1654">
        <f t="shared" si="56"/>
        <v>-4.1545272377939264E-2</v>
      </c>
      <c r="E1654">
        <v>1.0200963635336834E-2</v>
      </c>
      <c r="G1654">
        <f t="shared" ca="1" si="57"/>
        <v>1.3302031950076315E-2</v>
      </c>
    </row>
    <row r="1655" spans="2:7">
      <c r="B1655" s="58">
        <v>43874</v>
      </c>
      <c r="C1655" s="43">
        <v>2160.7170409999999</v>
      </c>
      <c r="D1655">
        <f t="shared" si="56"/>
        <v>19.146565936434079</v>
      </c>
      <c r="E1655">
        <v>1.019728540609826E-2</v>
      </c>
      <c r="G1655">
        <f t="shared" ca="1" si="57"/>
        <v>8.5971150665603568E-3</v>
      </c>
    </row>
    <row r="1656" spans="2:7">
      <c r="B1656" s="58">
        <v>37592</v>
      </c>
      <c r="C1656" s="43">
        <v>107.249893</v>
      </c>
      <c r="D1656">
        <f t="shared" si="56"/>
        <v>-0.94895752129556799</v>
      </c>
      <c r="E1656">
        <v>1.0194602104294421E-2</v>
      </c>
      <c r="G1656">
        <f t="shared" ca="1" si="57"/>
        <v>1.6730365513777795E-3</v>
      </c>
    </row>
    <row r="1657" spans="2:7">
      <c r="B1657" s="58">
        <v>44060</v>
      </c>
      <c r="C1657" s="43">
        <v>2101.1889649999998</v>
      </c>
      <c r="D1657">
        <f t="shared" si="56"/>
        <v>17.45705131754805</v>
      </c>
      <c r="E1657">
        <v>1.0188899422038886E-2</v>
      </c>
      <c r="G1657">
        <f t="shared" ca="1" si="57"/>
        <v>7.6538744651264068E-3</v>
      </c>
    </row>
    <row r="1658" spans="2:7">
      <c r="B1658" s="58">
        <v>38590</v>
      </c>
      <c r="C1658" s="43">
        <v>113.842072</v>
      </c>
      <c r="D1658">
        <f t="shared" si="56"/>
        <v>-0.15474049160315972</v>
      </c>
      <c r="E1658">
        <v>1.0188269613419062E-2</v>
      </c>
      <c r="G1658">
        <f t="shared" ca="1" si="57"/>
        <v>-1.905195349666285E-2</v>
      </c>
    </row>
    <row r="1659" spans="2:7">
      <c r="B1659" s="58">
        <v>38750</v>
      </c>
      <c r="C1659" s="43">
        <v>134.68298300000001</v>
      </c>
      <c r="D1659">
        <f t="shared" si="56"/>
        <v>4.5853851684233497E-2</v>
      </c>
      <c r="E1659">
        <v>1.0177553448857127E-2</v>
      </c>
      <c r="G1659">
        <f t="shared" ca="1" si="57"/>
        <v>4.0137303450426508E-3</v>
      </c>
    </row>
    <row r="1660" spans="2:7">
      <c r="B1660" s="58">
        <v>37274</v>
      </c>
      <c r="C1660" s="43">
        <v>128.77801500000001</v>
      </c>
      <c r="D1660">
        <f t="shared" si="56"/>
        <v>-0.83795501120351124</v>
      </c>
      <c r="E1660">
        <v>1.0168295235812834E-2</v>
      </c>
      <c r="G1660">
        <f t="shared" ca="1" si="57"/>
        <v>-6.2930572561767911E-3</v>
      </c>
    </row>
    <row r="1661" spans="2:7">
      <c r="B1661" s="58">
        <v>42040</v>
      </c>
      <c r="C1661" s="43">
        <v>794.70532200000002</v>
      </c>
      <c r="D1661">
        <f t="shared" si="56"/>
        <v>4.3549046386613126</v>
      </c>
      <c r="E1661">
        <v>1.0167737324803191E-2</v>
      </c>
      <c r="G1661">
        <f t="shared" ca="1" si="57"/>
        <v>-3.3039589812243622E-3</v>
      </c>
    </row>
    <row r="1662" spans="2:7">
      <c r="B1662" s="58">
        <v>36636</v>
      </c>
      <c r="C1662" s="43">
        <v>148.40699799999999</v>
      </c>
      <c r="D1662">
        <f t="shared" si="56"/>
        <v>-0.45229560413435771</v>
      </c>
      <c r="E1662">
        <v>1.0165323457449724E-2</v>
      </c>
      <c r="G1662">
        <f t="shared" ca="1" si="57"/>
        <v>6.8931244004694532E-3</v>
      </c>
    </row>
    <row r="1663" spans="2:7">
      <c r="B1663" s="58">
        <v>40742</v>
      </c>
      <c r="C1663" s="43">
        <v>270.96185300000002</v>
      </c>
      <c r="D1663">
        <f t="shared" si="56"/>
        <v>-0.8265122811619553</v>
      </c>
      <c r="E1663">
        <v>1.0159184504991885E-2</v>
      </c>
      <c r="G1663">
        <f t="shared" ca="1" si="57"/>
        <v>-7.8540826063025777E-3</v>
      </c>
    </row>
    <row r="1664" spans="2:7">
      <c r="B1664" s="58">
        <v>43417</v>
      </c>
      <c r="C1664" s="43">
        <v>1561.850342</v>
      </c>
      <c r="D1664">
        <f t="shared" si="56"/>
        <v>12.203486010352322</v>
      </c>
      <c r="E1664">
        <v>1.0155256699341617E-2</v>
      </c>
      <c r="G1664">
        <f t="shared" ca="1" si="57"/>
        <v>-1.6293902420154018E-2</v>
      </c>
    </row>
    <row r="1665" spans="2:7">
      <c r="B1665" s="58">
        <v>37440</v>
      </c>
      <c r="C1665" s="43">
        <v>118.290756</v>
      </c>
      <c r="D1665">
        <f t="shared" si="56"/>
        <v>-0.80328789256706679</v>
      </c>
      <c r="E1665">
        <v>1.0151086774805518E-2</v>
      </c>
      <c r="G1665">
        <f t="shared" ca="1" si="57"/>
        <v>3.1324842984394648E-2</v>
      </c>
    </row>
    <row r="1666" spans="2:7">
      <c r="B1666" s="58">
        <v>41852</v>
      </c>
      <c r="C1666" s="43">
        <v>601.33947799999999</v>
      </c>
      <c r="D1666">
        <f t="shared" si="56"/>
        <v>-0.1910905178970847</v>
      </c>
      <c r="E1666">
        <v>1.0122399765527148E-2</v>
      </c>
      <c r="G1666">
        <f t="shared" ca="1" si="57"/>
        <v>4.9628002584962479E-2</v>
      </c>
    </row>
    <row r="1667" spans="2:7">
      <c r="B1667" s="58">
        <v>42733</v>
      </c>
      <c r="C1667" s="43">
        <v>743.395264</v>
      </c>
      <c r="D1667">
        <f t="shared" si="56"/>
        <v>2.543244555315352</v>
      </c>
      <c r="E1667">
        <v>1.0119952712388459E-2</v>
      </c>
      <c r="G1667">
        <f t="shared" ca="1" si="57"/>
        <v>1.6831719871075096E-2</v>
      </c>
    </row>
    <row r="1668" spans="2:7">
      <c r="B1668" s="58">
        <v>40015</v>
      </c>
      <c r="C1668" s="43">
        <v>209.806366</v>
      </c>
      <c r="D1668">
        <f t="shared" ref="D1668:D1731" si="58">(C1668-C1669)/C1669</f>
        <v>1.1476749074076176</v>
      </c>
      <c r="E1668">
        <v>1.011223585584147E-2</v>
      </c>
      <c r="G1668">
        <f t="shared" ca="1" si="57"/>
        <v>2.1623400949524467E-2</v>
      </c>
    </row>
    <row r="1669" spans="2:7">
      <c r="B1669" s="58">
        <v>38344</v>
      </c>
      <c r="C1669" s="43">
        <v>97.690002000000007</v>
      </c>
      <c r="D1669">
        <f t="shared" si="58"/>
        <v>-0.95649065151984713</v>
      </c>
      <c r="E1669">
        <v>1.0101302332712543E-2</v>
      </c>
      <c r="G1669">
        <f t="shared" ref="G1669:G1732" ca="1" si="59">_xlfn.NORM.INV(RAND(),$N$5,$N$6)</f>
        <v>-4.5920568185489723E-3</v>
      </c>
    </row>
    <row r="1670" spans="2:7">
      <c r="B1670" s="58">
        <v>44553</v>
      </c>
      <c r="C1670" s="43">
        <v>2245.2646479999999</v>
      </c>
      <c r="D1670">
        <f t="shared" si="58"/>
        <v>9.1095861998774232</v>
      </c>
      <c r="E1670">
        <v>1.0098121112378297E-2</v>
      </c>
      <c r="G1670">
        <f t="shared" ca="1" si="59"/>
        <v>4.165730001619238E-3</v>
      </c>
    </row>
    <row r="1671" spans="2:7">
      <c r="B1671" s="58">
        <v>40590</v>
      </c>
      <c r="C1671" s="43">
        <v>222.092636</v>
      </c>
      <c r="D1671">
        <f t="shared" si="58"/>
        <v>-0.70665715491095793</v>
      </c>
      <c r="E1671">
        <v>1.0067950765590939E-2</v>
      </c>
      <c r="G1671">
        <f t="shared" ca="1" si="59"/>
        <v>4.5613679616260769E-2</v>
      </c>
    </row>
    <row r="1672" spans="2:7">
      <c r="B1672" s="58">
        <v>42699</v>
      </c>
      <c r="C1672" s="43">
        <v>757.10943599999996</v>
      </c>
      <c r="D1672">
        <f t="shared" si="58"/>
        <v>-0.4667028061702107</v>
      </c>
      <c r="E1672">
        <v>1.0056857767940663E-2</v>
      </c>
      <c r="G1672">
        <f t="shared" ca="1" si="59"/>
        <v>9.8680834828334257E-3</v>
      </c>
    </row>
    <row r="1673" spans="2:7">
      <c r="B1673" s="58">
        <v>43383</v>
      </c>
      <c r="C1673" s="43">
        <v>1419.6763920000001</v>
      </c>
      <c r="D1673">
        <f t="shared" si="58"/>
        <v>11.799770474849989</v>
      </c>
      <c r="E1673">
        <v>1.005013896993524E-2</v>
      </c>
      <c r="G1673">
        <f t="shared" ca="1" si="59"/>
        <v>-6.4280095558587724E-3</v>
      </c>
    </row>
    <row r="1674" spans="2:7">
      <c r="B1674" s="58">
        <v>37049</v>
      </c>
      <c r="C1674" s="43">
        <v>110.914207</v>
      </c>
      <c r="D1674">
        <f t="shared" si="58"/>
        <v>-0.4159513799309012</v>
      </c>
      <c r="E1674">
        <v>1.0043849867189014E-2</v>
      </c>
      <c r="G1674">
        <f t="shared" ca="1" si="59"/>
        <v>2.3248584926285217E-3</v>
      </c>
    </row>
    <row r="1675" spans="2:7">
      <c r="B1675" s="58">
        <v>40294</v>
      </c>
      <c r="C1675" s="43">
        <v>189.905777</v>
      </c>
      <c r="D1675">
        <f t="shared" si="58"/>
        <v>-0.90814544242554207</v>
      </c>
      <c r="E1675">
        <v>1.0037510184035609E-2</v>
      </c>
      <c r="G1675">
        <f t="shared" ca="1" si="59"/>
        <v>7.935407468358394E-3</v>
      </c>
    </row>
    <row r="1676" spans="2:7">
      <c r="B1676" s="58">
        <v>44112</v>
      </c>
      <c r="C1676" s="43">
        <v>2067.4616700000001</v>
      </c>
      <c r="D1676">
        <f t="shared" si="58"/>
        <v>45.456463767735578</v>
      </c>
      <c r="E1676">
        <v>1.0026347867240291E-2</v>
      </c>
      <c r="G1676">
        <f t="shared" ca="1" si="59"/>
        <v>3.004876933554234E-2</v>
      </c>
    </row>
    <row r="1677" spans="2:7">
      <c r="B1677" s="58">
        <v>35199</v>
      </c>
      <c r="C1677" s="43">
        <v>44.503208000000001</v>
      </c>
      <c r="D1677">
        <f t="shared" si="58"/>
        <v>-0.76943798430917365</v>
      </c>
      <c r="E1677">
        <v>1.0025929468369135E-2</v>
      </c>
      <c r="G1677">
        <f t="shared" ca="1" si="59"/>
        <v>-8.5509087617038904E-3</v>
      </c>
    </row>
    <row r="1678" spans="2:7">
      <c r="B1678" s="58">
        <v>39969</v>
      </c>
      <c r="C1678" s="43">
        <v>193.020554</v>
      </c>
      <c r="D1678">
        <f t="shared" si="58"/>
        <v>3.5919050956611027E-2</v>
      </c>
      <c r="E1678">
        <v>1.0019963718294899E-2</v>
      </c>
      <c r="G1678">
        <f t="shared" ca="1" si="59"/>
        <v>5.2454998963211562E-2</v>
      </c>
    </row>
    <row r="1679" spans="2:7">
      <c r="B1679" s="58">
        <v>40308</v>
      </c>
      <c r="C1679" s="43">
        <v>186.32783499999999</v>
      </c>
      <c r="D1679">
        <f t="shared" si="58"/>
        <v>-0.50676937058479432</v>
      </c>
      <c r="E1679">
        <v>1.0016977242139005E-2</v>
      </c>
      <c r="G1679">
        <f t="shared" ca="1" si="59"/>
        <v>-1.4943220911278561E-2</v>
      </c>
    </row>
    <row r="1680" spans="2:7">
      <c r="B1680" s="58">
        <v>41081</v>
      </c>
      <c r="C1680" s="43">
        <v>377.77020299999998</v>
      </c>
      <c r="D1680">
        <f t="shared" si="58"/>
        <v>1.8815613475896593</v>
      </c>
      <c r="E1680">
        <v>9.9865578847269099E-3</v>
      </c>
      <c r="G1680">
        <f t="shared" ca="1" si="59"/>
        <v>1.6227656933772521E-3</v>
      </c>
    </row>
    <row r="1681" spans="2:7">
      <c r="B1681" s="58">
        <v>37096</v>
      </c>
      <c r="C1681" s="43">
        <v>131.09913599999999</v>
      </c>
      <c r="D1681">
        <f t="shared" si="58"/>
        <v>-0.72757420436129772</v>
      </c>
      <c r="E1681">
        <v>9.9860544736446819E-3</v>
      </c>
      <c r="G1681">
        <f t="shared" ca="1" si="59"/>
        <v>-4.1182170531993544E-2</v>
      </c>
    </row>
    <row r="1682" spans="2:7">
      <c r="B1682" s="58">
        <v>41717</v>
      </c>
      <c r="C1682" s="43">
        <v>481.22879</v>
      </c>
      <c r="D1682">
        <f t="shared" si="58"/>
        <v>3.0757356296567067</v>
      </c>
      <c r="E1682">
        <v>9.9809954859278668E-3</v>
      </c>
      <c r="G1682">
        <f t="shared" ca="1" si="59"/>
        <v>2.1858645097324126E-3</v>
      </c>
    </row>
    <row r="1683" spans="2:7">
      <c r="B1683" s="58">
        <v>36284</v>
      </c>
      <c r="C1683" s="43">
        <v>118.07164</v>
      </c>
      <c r="D1683">
        <f t="shared" si="58"/>
        <v>-0.52051160291183285</v>
      </c>
      <c r="E1683">
        <v>9.9751776407210769E-3</v>
      </c>
      <c r="G1683">
        <f t="shared" ca="1" si="59"/>
        <v>2.0663411386012527E-2</v>
      </c>
    </row>
    <row r="1684" spans="2:7">
      <c r="B1684" s="58">
        <v>40451</v>
      </c>
      <c r="C1684" s="43">
        <v>246.24504099999999</v>
      </c>
      <c r="D1684">
        <f t="shared" si="58"/>
        <v>1.1435243031281737</v>
      </c>
      <c r="E1684">
        <v>9.9670477106064137E-3</v>
      </c>
      <c r="G1684">
        <f t="shared" ca="1" si="59"/>
        <v>3.6204130673478864E-2</v>
      </c>
    </row>
    <row r="1685" spans="2:7">
      <c r="B1685" s="58">
        <v>37054</v>
      </c>
      <c r="C1685" s="43">
        <v>114.878586</v>
      </c>
      <c r="D1685">
        <f t="shared" si="58"/>
        <v>0.12480177915126431</v>
      </c>
      <c r="E1685">
        <v>9.9580114107494511E-3</v>
      </c>
      <c r="G1685">
        <f t="shared" ca="1" si="59"/>
        <v>-4.6420928257737163E-3</v>
      </c>
    </row>
    <row r="1686" spans="2:7">
      <c r="B1686" s="58">
        <v>37778</v>
      </c>
      <c r="C1686" s="43">
        <v>102.132294</v>
      </c>
      <c r="D1686">
        <f t="shared" si="58"/>
        <v>0.35533029359380419</v>
      </c>
      <c r="E1686">
        <v>9.9566854703792198E-3</v>
      </c>
      <c r="G1686">
        <f t="shared" ca="1" si="59"/>
        <v>-2.8395950598555604E-2</v>
      </c>
    </row>
    <row r="1687" spans="2:7">
      <c r="B1687" s="58">
        <v>38236</v>
      </c>
      <c r="C1687" s="43">
        <v>75.356018000000006</v>
      </c>
      <c r="D1687">
        <f t="shared" si="58"/>
        <v>-0.92550129455211649</v>
      </c>
      <c r="E1687">
        <v>9.932181266298629E-3</v>
      </c>
      <c r="G1687">
        <f t="shared" ca="1" si="59"/>
        <v>2.27254790062409E-2</v>
      </c>
    </row>
    <row r="1688" spans="2:7">
      <c r="B1688" s="58">
        <v>42900</v>
      </c>
      <c r="C1688" s="43">
        <v>1011.507751</v>
      </c>
      <c r="D1688">
        <f t="shared" si="58"/>
        <v>3.1857762586112739</v>
      </c>
      <c r="E1688">
        <v>9.9297357878314983E-3</v>
      </c>
      <c r="G1688">
        <f t="shared" ca="1" si="59"/>
        <v>-8.1967644071955694E-3</v>
      </c>
    </row>
    <row r="1689" spans="2:7">
      <c r="B1689" s="58">
        <v>40674</v>
      </c>
      <c r="C1689" s="43">
        <v>241.65356399999999</v>
      </c>
      <c r="D1689">
        <f t="shared" si="58"/>
        <v>3.8118662515652773</v>
      </c>
      <c r="E1689">
        <v>9.9244457264075388E-3</v>
      </c>
      <c r="G1689">
        <f t="shared" ca="1" si="59"/>
        <v>2.3671029555310107E-2</v>
      </c>
    </row>
    <row r="1690" spans="2:7">
      <c r="B1690" s="58">
        <v>35452</v>
      </c>
      <c r="C1690" s="43">
        <v>50.220340999999998</v>
      </c>
      <c r="D1690">
        <f t="shared" si="58"/>
        <v>-0.97871905631271472</v>
      </c>
      <c r="E1690">
        <v>9.9153832596821576E-3</v>
      </c>
      <c r="G1690">
        <f t="shared" ca="1" si="59"/>
        <v>8.5749554029379092E-3</v>
      </c>
    </row>
    <row r="1691" spans="2:7">
      <c r="B1691" s="58">
        <v>44201</v>
      </c>
      <c r="C1691" s="43">
        <v>2359.873779</v>
      </c>
      <c r="D1691">
        <f t="shared" si="58"/>
        <v>37.323499809289792</v>
      </c>
      <c r="E1691">
        <v>9.9113170538650628E-3</v>
      </c>
      <c r="G1691">
        <f t="shared" ca="1" si="59"/>
        <v>2.7694773439463579E-2</v>
      </c>
    </row>
    <row r="1692" spans="2:7">
      <c r="B1692" s="58">
        <v>35544</v>
      </c>
      <c r="C1692" s="43">
        <v>61.577720999999997</v>
      </c>
      <c r="D1692">
        <f t="shared" si="58"/>
        <v>-0.54453967025818595</v>
      </c>
      <c r="E1692">
        <v>9.909004126282003E-3</v>
      </c>
      <c r="G1692">
        <f t="shared" ca="1" si="59"/>
        <v>6.164094572100882E-4</v>
      </c>
    </row>
    <row r="1693" spans="2:7">
      <c r="B1693" s="58">
        <v>37294</v>
      </c>
      <c r="C1693" s="43">
        <v>135.198868</v>
      </c>
      <c r="D1693">
        <f t="shared" si="58"/>
        <v>-5.8247569060287045E-2</v>
      </c>
      <c r="E1693">
        <v>9.9080578579377535E-3</v>
      </c>
      <c r="G1693">
        <f t="shared" ca="1" si="59"/>
        <v>-9.5536801740329271E-3</v>
      </c>
    </row>
    <row r="1694" spans="2:7">
      <c r="B1694" s="58">
        <v>39281</v>
      </c>
      <c r="C1694" s="43">
        <v>143.56094400000001</v>
      </c>
      <c r="D1694">
        <f t="shared" si="58"/>
        <v>-0.14801606614162496</v>
      </c>
      <c r="E1694">
        <v>9.9061603842559021E-3</v>
      </c>
      <c r="G1694">
        <f t="shared" ca="1" si="59"/>
        <v>-2.1638426250628782E-3</v>
      </c>
    </row>
    <row r="1695" spans="2:7">
      <c r="B1695" s="58">
        <v>38908</v>
      </c>
      <c r="C1695" s="43">
        <v>168.501938</v>
      </c>
      <c r="D1695">
        <f t="shared" si="58"/>
        <v>0.95318400453198382</v>
      </c>
      <c r="E1695">
        <v>9.8861987015325271E-3</v>
      </c>
      <c r="G1695">
        <f t="shared" ca="1" si="59"/>
        <v>-2.8891571173036906E-2</v>
      </c>
    </row>
    <row r="1696" spans="2:7">
      <c r="B1696" s="58">
        <v>38274</v>
      </c>
      <c r="C1696" s="43">
        <v>86.270386000000002</v>
      </c>
      <c r="D1696">
        <f t="shared" si="58"/>
        <v>-0.73699602045999013</v>
      </c>
      <c r="E1696">
        <v>9.8583246631876696E-3</v>
      </c>
      <c r="G1696">
        <f t="shared" ca="1" si="59"/>
        <v>3.5331444515882531E-3</v>
      </c>
    </row>
    <row r="1697" spans="2:7">
      <c r="B1697" s="58">
        <v>40861</v>
      </c>
      <c r="C1697" s="43">
        <v>328.019318</v>
      </c>
      <c r="D1697">
        <f t="shared" si="58"/>
        <v>-0.74000795577943523</v>
      </c>
      <c r="E1697">
        <v>9.8573637697828842E-3</v>
      </c>
      <c r="G1697">
        <f t="shared" ca="1" si="59"/>
        <v>-6.3572570317606244E-3</v>
      </c>
    </row>
    <row r="1698" spans="2:7">
      <c r="B1698" s="58">
        <v>43098</v>
      </c>
      <c r="C1698" s="43">
        <v>1261.6513669999999</v>
      </c>
      <c r="D1698">
        <f t="shared" si="58"/>
        <v>5.3667501743783186</v>
      </c>
      <c r="E1698">
        <v>9.8561000119735884E-3</v>
      </c>
      <c r="G1698">
        <f t="shared" ca="1" si="59"/>
        <v>1.0304526481411691E-2</v>
      </c>
    </row>
    <row r="1699" spans="2:7">
      <c r="B1699" s="58">
        <v>40339</v>
      </c>
      <c r="C1699" s="43">
        <v>198.16253699999999</v>
      </c>
      <c r="D1699">
        <f t="shared" si="58"/>
        <v>-0.72861728296126671</v>
      </c>
      <c r="E1699">
        <v>9.8175677541534351E-3</v>
      </c>
      <c r="G1699">
        <f t="shared" ca="1" si="59"/>
        <v>-8.9145825661027921E-3</v>
      </c>
    </row>
    <row r="1700" spans="2:7">
      <c r="B1700" s="58">
        <v>42381</v>
      </c>
      <c r="C1700" s="43">
        <v>730.19586200000003</v>
      </c>
      <c r="D1700">
        <f t="shared" si="58"/>
        <v>-0.60508943031732865</v>
      </c>
      <c r="E1700">
        <v>9.7936279207711478E-3</v>
      </c>
      <c r="G1700">
        <f t="shared" ca="1" si="59"/>
        <v>2.5137320672522442E-2</v>
      </c>
    </row>
    <row r="1701" spans="2:7">
      <c r="B1701" s="58">
        <v>43840</v>
      </c>
      <c r="C1701" s="43">
        <v>1849.0157469999999</v>
      </c>
      <c r="D1701">
        <f t="shared" si="58"/>
        <v>0.48895595251871193</v>
      </c>
      <c r="E1701">
        <v>9.7931786531881004E-3</v>
      </c>
      <c r="G1701">
        <f t="shared" ca="1" si="59"/>
        <v>1.1120200167435356E-2</v>
      </c>
    </row>
    <row r="1702" spans="2:7">
      <c r="B1702" s="58">
        <v>43158</v>
      </c>
      <c r="C1702" s="43">
        <v>1241.8203129999999</v>
      </c>
      <c r="D1702">
        <f t="shared" si="58"/>
        <v>-1.6077802204773024E-2</v>
      </c>
      <c r="E1702">
        <v>9.7875928003340641E-3</v>
      </c>
      <c r="G1702">
        <f t="shared" ca="1" si="59"/>
        <v>1.3677253428761893E-2</v>
      </c>
    </row>
    <row r="1703" spans="2:7">
      <c r="B1703" s="58">
        <v>43123</v>
      </c>
      <c r="C1703" s="43">
        <v>1262.1123050000001</v>
      </c>
      <c r="D1703">
        <f t="shared" si="58"/>
        <v>4.3230019530304844</v>
      </c>
      <c r="E1703">
        <v>9.7778053407122697E-3</v>
      </c>
      <c r="G1703">
        <f t="shared" ca="1" si="59"/>
        <v>9.1868821292498508E-3</v>
      </c>
    </row>
    <row r="1704" spans="2:7">
      <c r="B1704" s="58">
        <v>40483</v>
      </c>
      <c r="C1704" s="43">
        <v>237.10536200000001</v>
      </c>
      <c r="D1704">
        <f t="shared" si="58"/>
        <v>-0.71643946443091333</v>
      </c>
      <c r="E1704">
        <v>9.7699657202135731E-3</v>
      </c>
      <c r="G1704">
        <f t="shared" ca="1" si="59"/>
        <v>2.6510774832961782E-3</v>
      </c>
    </row>
    <row r="1705" spans="2:7">
      <c r="B1705" s="58">
        <v>42828</v>
      </c>
      <c r="C1705" s="43">
        <v>836.17193599999996</v>
      </c>
      <c r="D1705">
        <f t="shared" si="58"/>
        <v>6.4629317696815187</v>
      </c>
      <c r="E1705">
        <v>9.7614105247766161E-3</v>
      </c>
      <c r="G1705">
        <f t="shared" ca="1" si="59"/>
        <v>-1.4611977920767239E-3</v>
      </c>
    </row>
    <row r="1706" spans="2:7">
      <c r="B1706" s="58">
        <v>37494</v>
      </c>
      <c r="C1706" s="43">
        <v>112.043358</v>
      </c>
      <c r="D1706">
        <f t="shared" si="58"/>
        <v>-0.11493234613383438</v>
      </c>
      <c r="E1706">
        <v>9.754618596721748E-3</v>
      </c>
      <c r="G1706">
        <f t="shared" ca="1" si="59"/>
        <v>1.600224038060459E-4</v>
      </c>
    </row>
    <row r="1707" spans="2:7">
      <c r="B1707" s="58">
        <v>37027</v>
      </c>
      <c r="C1707" s="43">
        <v>126.59298699999999</v>
      </c>
      <c r="D1707">
        <f t="shared" si="58"/>
        <v>0.16028061172209365</v>
      </c>
      <c r="E1707">
        <v>9.7481751140714879E-3</v>
      </c>
      <c r="G1707">
        <f t="shared" ca="1" si="59"/>
        <v>3.6454678386207272E-2</v>
      </c>
    </row>
    <row r="1708" spans="2:7">
      <c r="B1708" s="58">
        <v>37523</v>
      </c>
      <c r="C1708" s="43">
        <v>109.105492</v>
      </c>
      <c r="D1708">
        <f t="shared" si="58"/>
        <v>-0.94551924878726668</v>
      </c>
      <c r="E1708">
        <v>9.7312368641480247E-3</v>
      </c>
      <c r="G1708">
        <f t="shared" ca="1" si="59"/>
        <v>1.0205810176127244E-2</v>
      </c>
    </row>
    <row r="1709" spans="2:7">
      <c r="B1709" s="58">
        <v>43760</v>
      </c>
      <c r="C1709" s="43">
        <v>2002.6429439999999</v>
      </c>
      <c r="D1709">
        <f t="shared" si="58"/>
        <v>1.5557452826124991</v>
      </c>
      <c r="E1709">
        <v>9.7303865008632143E-3</v>
      </c>
      <c r="G1709">
        <f t="shared" ca="1" si="59"/>
        <v>1.746089739742359E-2</v>
      </c>
    </row>
    <row r="1710" spans="2:7">
      <c r="B1710" s="58">
        <v>42787</v>
      </c>
      <c r="C1710" s="43">
        <v>783.58471699999996</v>
      </c>
      <c r="D1710">
        <f t="shared" si="58"/>
        <v>-0.52557972329408675</v>
      </c>
      <c r="E1710">
        <v>9.7138414904369159E-3</v>
      </c>
      <c r="G1710">
        <f t="shared" ca="1" si="59"/>
        <v>-9.2285061323797175E-3</v>
      </c>
    </row>
    <row r="1711" spans="2:7">
      <c r="B1711" s="58">
        <v>43488</v>
      </c>
      <c r="C1711" s="43">
        <v>1651.6678469999999</v>
      </c>
      <c r="D1711">
        <f t="shared" si="58"/>
        <v>10.258645633341272</v>
      </c>
      <c r="E1711">
        <v>9.7133638897564951E-3</v>
      </c>
      <c r="G1711">
        <f t="shared" ca="1" si="59"/>
        <v>3.5043262031050577E-2</v>
      </c>
    </row>
    <row r="1712" spans="2:7">
      <c r="B1712" s="58">
        <v>39227</v>
      </c>
      <c r="C1712" s="43">
        <v>146.702179</v>
      </c>
      <c r="D1712">
        <f t="shared" si="58"/>
        <v>-0.91095712560663189</v>
      </c>
      <c r="E1712">
        <v>9.6917752060025463E-3</v>
      </c>
      <c r="G1712">
        <f t="shared" ca="1" si="59"/>
        <v>1.5081193763722465E-2</v>
      </c>
    </row>
    <row r="1713" spans="2:7">
      <c r="B1713" s="58">
        <v>43342</v>
      </c>
      <c r="C1713" s="43">
        <v>1647.5454099999999</v>
      </c>
      <c r="D1713">
        <f t="shared" si="58"/>
        <v>20.237327626615713</v>
      </c>
      <c r="E1713">
        <v>9.6817804114841741E-3</v>
      </c>
      <c r="G1713">
        <f t="shared" ca="1" si="59"/>
        <v>-7.6948839063107457E-3</v>
      </c>
    </row>
    <row r="1714" spans="2:7">
      <c r="B1714" s="58">
        <v>35828</v>
      </c>
      <c r="C1714" s="43">
        <v>77.577811999999994</v>
      </c>
      <c r="D1714">
        <f t="shared" si="58"/>
        <v>-0.96613474347884976</v>
      </c>
      <c r="E1714">
        <v>9.681475945541012E-3</v>
      </c>
      <c r="G1714">
        <f t="shared" ca="1" si="59"/>
        <v>2.2184682323942686E-2</v>
      </c>
    </row>
    <row r="1715" spans="2:7">
      <c r="B1715" s="58">
        <v>44357</v>
      </c>
      <c r="C1715" s="43">
        <v>2290.7788089999999</v>
      </c>
      <c r="D1715">
        <f t="shared" si="58"/>
        <v>48.031534944388461</v>
      </c>
      <c r="E1715">
        <v>9.677398255361961E-3</v>
      </c>
      <c r="G1715">
        <f t="shared" ca="1" si="59"/>
        <v>-4.4685536423560032E-2</v>
      </c>
    </row>
    <row r="1716" spans="2:7">
      <c r="B1716" s="58">
        <v>35319</v>
      </c>
      <c r="C1716" s="43">
        <v>46.72052</v>
      </c>
      <c r="D1716">
        <f t="shared" si="58"/>
        <v>-0.98116266802459096</v>
      </c>
      <c r="E1716">
        <v>9.6698366676235877E-3</v>
      </c>
      <c r="G1716">
        <f t="shared" ca="1" si="59"/>
        <v>-1.3968083621015126E-2</v>
      </c>
    </row>
    <row r="1717" spans="2:7">
      <c r="B1717" s="58">
        <v>44750</v>
      </c>
      <c r="C1717" s="43">
        <v>2480.2089839999999</v>
      </c>
      <c r="D1717">
        <f t="shared" si="58"/>
        <v>3.6985392182334604</v>
      </c>
      <c r="E1717">
        <v>9.664575100461854E-3</v>
      </c>
      <c r="G1717">
        <f t="shared" ca="1" si="59"/>
        <v>6.1899140454651077E-3</v>
      </c>
    </row>
    <row r="1718" spans="2:7">
      <c r="B1718" s="58">
        <v>41499</v>
      </c>
      <c r="C1718" s="43">
        <v>527.86810300000002</v>
      </c>
      <c r="D1718">
        <f t="shared" si="58"/>
        <v>5.2480683318394199</v>
      </c>
      <c r="E1718">
        <v>9.6642354463059854E-3</v>
      </c>
      <c r="G1718">
        <f t="shared" ca="1" si="59"/>
        <v>2.7238955286324161E-3</v>
      </c>
    </row>
    <row r="1719" spans="2:7">
      <c r="B1719" s="58">
        <v>38260</v>
      </c>
      <c r="C1719" s="43">
        <v>84.485007999999993</v>
      </c>
      <c r="D1719">
        <f t="shared" si="58"/>
        <v>-0.9628123834815544</v>
      </c>
      <c r="E1719">
        <v>9.6621376937380075E-3</v>
      </c>
      <c r="G1719">
        <f t="shared" ca="1" si="59"/>
        <v>-1.0228156820215766E-3</v>
      </c>
    </row>
    <row r="1720" spans="2:7">
      <c r="B1720" s="58">
        <v>44594</v>
      </c>
      <c r="C1720" s="43">
        <v>2271.858643</v>
      </c>
      <c r="D1720">
        <f t="shared" si="58"/>
        <v>3.1354629901016042</v>
      </c>
      <c r="E1720">
        <v>9.6500965608418126E-3</v>
      </c>
      <c r="G1720">
        <f t="shared" ca="1" si="59"/>
        <v>1.4020701755064775E-3</v>
      </c>
    </row>
    <row r="1721" spans="2:7">
      <c r="B1721" s="58">
        <v>41842</v>
      </c>
      <c r="C1721" s="43">
        <v>549.36016800000004</v>
      </c>
      <c r="D1721">
        <f t="shared" si="58"/>
        <v>-0.71652733229406118</v>
      </c>
      <c r="E1721">
        <v>9.6407391839742375E-3</v>
      </c>
      <c r="G1721">
        <f t="shared" ca="1" si="59"/>
        <v>-2.8333098590428096E-2</v>
      </c>
    </row>
    <row r="1722" spans="2:7">
      <c r="B1722" s="58">
        <v>43803</v>
      </c>
      <c r="C1722" s="43">
        <v>1937.9652100000001</v>
      </c>
      <c r="D1722">
        <f t="shared" si="58"/>
        <v>-0.21972651760140086</v>
      </c>
      <c r="E1722">
        <v>9.6379087133990956E-3</v>
      </c>
      <c r="G1722">
        <f t="shared" ca="1" si="59"/>
        <v>-1.1401880108980363E-3</v>
      </c>
    </row>
    <row r="1723" spans="2:7">
      <c r="B1723" s="58">
        <v>44883</v>
      </c>
      <c r="C1723" s="43">
        <v>2483.6999510000001</v>
      </c>
      <c r="D1723">
        <f t="shared" si="58"/>
        <v>2.9568409740833634</v>
      </c>
      <c r="E1723">
        <v>9.6341264227642505E-3</v>
      </c>
      <c r="G1723">
        <f t="shared" ca="1" si="59"/>
        <v>-1.6324337838304604E-2</v>
      </c>
    </row>
    <row r="1724" spans="2:7">
      <c r="B1724" s="58">
        <v>41941</v>
      </c>
      <c r="C1724" s="43">
        <v>627.69769299999996</v>
      </c>
      <c r="D1724">
        <f t="shared" si="58"/>
        <v>2.0744408222040072</v>
      </c>
      <c r="E1724">
        <v>9.6227437864591786E-3</v>
      </c>
      <c r="G1724">
        <f t="shared" ca="1" si="59"/>
        <v>-5.0920528965154067E-2</v>
      </c>
    </row>
    <row r="1725" spans="2:7">
      <c r="B1725" s="58">
        <v>40057</v>
      </c>
      <c r="C1725" s="43">
        <v>204.16645800000001</v>
      </c>
      <c r="D1725">
        <f t="shared" si="58"/>
        <v>-0.83755766476733862</v>
      </c>
      <c r="E1725">
        <v>9.6173644025666794E-3</v>
      </c>
      <c r="G1725">
        <f t="shared" ca="1" si="59"/>
        <v>3.1740007958423307E-2</v>
      </c>
    </row>
    <row r="1726" spans="2:7">
      <c r="B1726" s="58">
        <v>43089</v>
      </c>
      <c r="C1726" s="43">
        <v>1256.8549800000001</v>
      </c>
      <c r="D1726">
        <f t="shared" si="58"/>
        <v>-0.21376843535797491</v>
      </c>
      <c r="E1726">
        <v>9.5946317337015554E-3</v>
      </c>
      <c r="G1726">
        <f t="shared" ca="1" si="59"/>
        <v>-3.7807407386136339E-2</v>
      </c>
    </row>
    <row r="1727" spans="2:7">
      <c r="B1727" s="58">
        <v>43566</v>
      </c>
      <c r="C1727" s="43">
        <v>1598.581177</v>
      </c>
      <c r="D1727">
        <f t="shared" si="58"/>
        <v>6.8089663464710153</v>
      </c>
      <c r="E1727">
        <v>9.5918174935352186E-3</v>
      </c>
      <c r="G1727">
        <f t="shared" ca="1" si="59"/>
        <v>-8.7649033622933686E-4</v>
      </c>
    </row>
    <row r="1728" spans="2:7">
      <c r="B1728" s="58">
        <v>40036</v>
      </c>
      <c r="C1728" s="43">
        <v>204.710983</v>
      </c>
      <c r="D1728">
        <f t="shared" si="58"/>
        <v>-0.72724285047831994</v>
      </c>
      <c r="E1728">
        <v>9.5914624491161334E-3</v>
      </c>
      <c r="G1728">
        <f t="shared" ca="1" si="59"/>
        <v>2.0323617564738886E-2</v>
      </c>
    </row>
    <row r="1729" spans="2:7">
      <c r="B1729" s="58">
        <v>42734</v>
      </c>
      <c r="C1729" s="43">
        <v>750.524719</v>
      </c>
      <c r="D1729">
        <f t="shared" si="58"/>
        <v>5.5939838156898398</v>
      </c>
      <c r="E1729">
        <v>9.5903960453533471E-3</v>
      </c>
      <c r="G1729">
        <f t="shared" ca="1" si="59"/>
        <v>-7.5280688580626966E-4</v>
      </c>
    </row>
    <row r="1730" spans="2:7">
      <c r="B1730" s="58">
        <v>37805</v>
      </c>
      <c r="C1730" s="43">
        <v>113.81961800000001</v>
      </c>
      <c r="D1730">
        <f t="shared" si="58"/>
        <v>0.24131556596403814</v>
      </c>
      <c r="E1730">
        <v>9.5882197636650117E-3</v>
      </c>
      <c r="G1730">
        <f t="shared" ca="1" si="59"/>
        <v>-5.5066478286681236E-3</v>
      </c>
    </row>
    <row r="1731" spans="2:7">
      <c r="B1731" s="58">
        <v>38119</v>
      </c>
      <c r="C1731" s="43">
        <v>91.692734000000002</v>
      </c>
      <c r="D1731">
        <f t="shared" si="58"/>
        <v>-0.82329030581542439</v>
      </c>
      <c r="E1731">
        <v>9.588203463888615E-3</v>
      </c>
      <c r="G1731">
        <f t="shared" ca="1" si="59"/>
        <v>4.2736136365228543E-3</v>
      </c>
    </row>
    <row r="1732" spans="2:7">
      <c r="B1732" s="58">
        <v>41729</v>
      </c>
      <c r="C1732" s="43">
        <v>518.88909899999999</v>
      </c>
      <c r="D1732">
        <f t="shared" ref="D1732:D1795" si="60">(C1732-C1733)/C1733</f>
        <v>-0.68066218544305213</v>
      </c>
      <c r="E1732">
        <v>9.5865535577800958E-3</v>
      </c>
      <c r="G1732">
        <f t="shared" ca="1" si="59"/>
        <v>2.6366265132063881E-2</v>
      </c>
    </row>
    <row r="1733" spans="2:7">
      <c r="B1733" s="58">
        <v>43571</v>
      </c>
      <c r="C1733" s="43">
        <v>1624.8908690000001</v>
      </c>
      <c r="D1733">
        <f t="shared" si="60"/>
        <v>18.050592227725041</v>
      </c>
      <c r="E1733">
        <v>9.5816585356044027E-3</v>
      </c>
      <c r="G1733">
        <f t="shared" ref="G1733:G1796" ca="1" si="61">_xlfn.NORM.INV(RAND(),$N$5,$N$6)</f>
        <v>5.6293421518593739E-3</v>
      </c>
    </row>
    <row r="1734" spans="2:7">
      <c r="B1734" s="58">
        <v>38261</v>
      </c>
      <c r="C1734" s="43">
        <v>85.293457000000004</v>
      </c>
      <c r="D1734">
        <f t="shared" si="60"/>
        <v>-0.32259573145549136</v>
      </c>
      <c r="E1734">
        <v>9.5691415452077641E-3</v>
      </c>
      <c r="G1734">
        <f t="shared" ca="1" si="61"/>
        <v>1.496658278993067E-3</v>
      </c>
    </row>
    <row r="1735" spans="2:7">
      <c r="B1735" s="58">
        <v>38009</v>
      </c>
      <c r="C1735" s="43">
        <v>125.912193</v>
      </c>
      <c r="D1735">
        <f t="shared" si="60"/>
        <v>-0.93840325390897161</v>
      </c>
      <c r="E1735">
        <v>9.5682082782397714E-3</v>
      </c>
      <c r="G1735">
        <f t="shared" ca="1" si="61"/>
        <v>1.9644654875409519E-3</v>
      </c>
    </row>
    <row r="1736" spans="2:7">
      <c r="B1736" s="58">
        <v>43767</v>
      </c>
      <c r="C1736" s="43">
        <v>2044.1370850000001</v>
      </c>
      <c r="D1736">
        <f t="shared" si="60"/>
        <v>1.5975594647816234</v>
      </c>
      <c r="E1736">
        <v>9.5574005027891304E-3</v>
      </c>
      <c r="G1736">
        <f t="shared" ca="1" si="61"/>
        <v>-2.2266996533482436E-2</v>
      </c>
    </row>
    <row r="1737" spans="2:7">
      <c r="B1737" s="58">
        <v>42793</v>
      </c>
      <c r="C1737" s="43">
        <v>786.94525099999998</v>
      </c>
      <c r="D1737">
        <f t="shared" si="60"/>
        <v>7.5523371305453928</v>
      </c>
      <c r="E1737">
        <v>9.5543986394724355E-3</v>
      </c>
      <c r="G1737">
        <f t="shared" ca="1" si="61"/>
        <v>2.2309451148503009E-2</v>
      </c>
    </row>
    <row r="1738" spans="2:7">
      <c r="B1738" s="58">
        <v>38110</v>
      </c>
      <c r="C1738" s="43">
        <v>92.015227999999993</v>
      </c>
      <c r="D1738">
        <f t="shared" si="60"/>
        <v>-0.88964523693454323</v>
      </c>
      <c r="E1738">
        <v>9.554189150170209E-3</v>
      </c>
      <c r="G1738">
        <f t="shared" ca="1" si="61"/>
        <v>1.7671697788432358E-2</v>
      </c>
    </row>
    <row r="1739" spans="2:7">
      <c r="B1739" s="58">
        <v>42614</v>
      </c>
      <c r="C1739" s="43">
        <v>833.81292699999995</v>
      </c>
      <c r="D1739">
        <f t="shared" si="60"/>
        <v>12.412931908854217</v>
      </c>
      <c r="E1739">
        <v>9.5414780188426869E-3</v>
      </c>
      <c r="G1739">
        <f t="shared" ca="1" si="61"/>
        <v>7.3326647917275715E-3</v>
      </c>
    </row>
    <row r="1740" spans="2:7">
      <c r="B1740" s="58">
        <v>35545</v>
      </c>
      <c r="C1740" s="43">
        <v>62.164852000000003</v>
      </c>
      <c r="D1740">
        <f t="shared" si="60"/>
        <v>-0.51385730129029217</v>
      </c>
      <c r="E1740">
        <v>9.5347958720331093E-3</v>
      </c>
      <c r="G1740">
        <f t="shared" ca="1" si="61"/>
        <v>-1.6177375300212366E-2</v>
      </c>
    </row>
    <row r="1741" spans="2:7">
      <c r="B1741" s="58">
        <v>37167</v>
      </c>
      <c r="C1741" s="43">
        <v>127.873672</v>
      </c>
      <c r="D1741">
        <f t="shared" si="60"/>
        <v>-0.83547523281155733</v>
      </c>
      <c r="E1741">
        <v>9.5192794921933124E-3</v>
      </c>
      <c r="G1741">
        <f t="shared" ca="1" si="61"/>
        <v>5.2971072290298299E-4</v>
      </c>
    </row>
    <row r="1742" spans="2:7">
      <c r="B1742" s="58">
        <v>42472</v>
      </c>
      <c r="C1742" s="43">
        <v>777.23053000000004</v>
      </c>
      <c r="D1742">
        <f t="shared" si="60"/>
        <v>14.610169565735394</v>
      </c>
      <c r="E1742">
        <v>9.4873615666246358E-3</v>
      </c>
      <c r="G1742">
        <f t="shared" ca="1" si="61"/>
        <v>2.6006817188709758E-2</v>
      </c>
    </row>
    <row r="1743" spans="2:7">
      <c r="B1743" s="58">
        <v>35264</v>
      </c>
      <c r="C1743" s="43">
        <v>49.790011999999997</v>
      </c>
      <c r="D1743">
        <f t="shared" si="60"/>
        <v>-0.97669601444495169</v>
      </c>
      <c r="E1743">
        <v>9.4766089079527348E-3</v>
      </c>
      <c r="G1743">
        <f t="shared" ca="1" si="61"/>
        <v>-1.5903933421794324E-2</v>
      </c>
    </row>
    <row r="1744" spans="2:7">
      <c r="B1744" s="58">
        <v>44040</v>
      </c>
      <c r="C1744" s="43">
        <v>2136.544922</v>
      </c>
      <c r="D1744">
        <f t="shared" si="60"/>
        <v>11.959129511751332</v>
      </c>
      <c r="E1744">
        <v>9.4756783196812359E-3</v>
      </c>
      <c r="G1744">
        <f t="shared" ca="1" si="61"/>
        <v>-2.2381278920540201E-2</v>
      </c>
    </row>
    <row r="1745" spans="2:7">
      <c r="B1745" s="58">
        <v>39639</v>
      </c>
      <c r="C1745" s="43">
        <v>164.86793499999999</v>
      </c>
      <c r="D1745">
        <f t="shared" si="60"/>
        <v>1.8670171843549224</v>
      </c>
      <c r="E1745">
        <v>9.4708063288702279E-3</v>
      </c>
      <c r="G1745">
        <f t="shared" ca="1" si="61"/>
        <v>-8.4033260250722351E-3</v>
      </c>
    </row>
    <row r="1746" spans="2:7">
      <c r="B1746" s="58">
        <v>35501</v>
      </c>
      <c r="C1746" s="43">
        <v>57.505038999999996</v>
      </c>
      <c r="D1746">
        <f t="shared" si="60"/>
        <v>-0.93130078343921763</v>
      </c>
      <c r="E1746">
        <v>9.4556465185564077E-3</v>
      </c>
      <c r="G1746">
        <f t="shared" ca="1" si="61"/>
        <v>1.9515326443758609E-2</v>
      </c>
    </row>
    <row r="1747" spans="2:7">
      <c r="B1747" s="58">
        <v>42562</v>
      </c>
      <c r="C1747" s="43">
        <v>837.05523700000003</v>
      </c>
      <c r="D1747">
        <f t="shared" si="60"/>
        <v>5.9794455717548063</v>
      </c>
      <c r="E1747">
        <v>9.4492566262838057E-3</v>
      </c>
      <c r="G1747">
        <f t="shared" ca="1" si="61"/>
        <v>-1.6933191658989398E-2</v>
      </c>
    </row>
    <row r="1748" spans="2:7">
      <c r="B1748" s="58">
        <v>36915</v>
      </c>
      <c r="C1748" s="43">
        <v>119.93147999999999</v>
      </c>
      <c r="D1748">
        <f t="shared" si="60"/>
        <v>1.3568072076496618</v>
      </c>
      <c r="E1748">
        <v>9.443639879058028E-3</v>
      </c>
      <c r="G1748">
        <f t="shared" ca="1" si="61"/>
        <v>8.8704484485731868E-3</v>
      </c>
    </row>
    <row r="1749" spans="2:7">
      <c r="B1749" s="58">
        <v>35457</v>
      </c>
      <c r="C1749" s="43">
        <v>50.887267999999999</v>
      </c>
      <c r="D1749">
        <f t="shared" si="60"/>
        <v>-0.97790123244121585</v>
      </c>
      <c r="E1749">
        <v>9.4412120578304653E-3</v>
      </c>
      <c r="G1749">
        <f t="shared" ca="1" si="61"/>
        <v>1.1281888110555992E-2</v>
      </c>
    </row>
    <row r="1750" spans="2:7">
      <c r="B1750" s="58">
        <v>44204</v>
      </c>
      <c r="C1750" s="43">
        <v>2302.7197270000001</v>
      </c>
      <c r="D1750">
        <f t="shared" si="60"/>
        <v>4.810478596016095</v>
      </c>
      <c r="E1750">
        <v>9.434721547662955E-3</v>
      </c>
      <c r="G1750">
        <f t="shared" ca="1" si="61"/>
        <v>6.5650371828544062E-3</v>
      </c>
    </row>
    <row r="1751" spans="2:7">
      <c r="B1751" s="58">
        <v>41365</v>
      </c>
      <c r="C1751" s="43">
        <v>396.30465700000002</v>
      </c>
      <c r="D1751">
        <f t="shared" si="60"/>
        <v>1.1655163372872879</v>
      </c>
      <c r="E1751">
        <v>9.4229351501856923E-3</v>
      </c>
      <c r="G1751">
        <f t="shared" ca="1" si="61"/>
        <v>-1.6864952181543914E-2</v>
      </c>
    </row>
    <row r="1752" spans="2:7">
      <c r="B1752" s="58">
        <v>38989</v>
      </c>
      <c r="C1752" s="43">
        <v>183.00700399999999</v>
      </c>
      <c r="D1752">
        <f t="shared" si="60"/>
        <v>0.74741028191285219</v>
      </c>
      <c r="E1752">
        <v>9.4210292334737239E-3</v>
      </c>
      <c r="G1752">
        <f t="shared" ca="1" si="61"/>
        <v>-1.1728509575505704E-2</v>
      </c>
    </row>
    <row r="1753" spans="2:7">
      <c r="B1753" s="58">
        <v>38394</v>
      </c>
      <c r="C1753" s="43">
        <v>104.73041499999999</v>
      </c>
      <c r="D1753">
        <f t="shared" si="60"/>
        <v>-0.91763970484681656</v>
      </c>
      <c r="E1753">
        <v>9.4158570304243034E-3</v>
      </c>
      <c r="G1753">
        <f t="shared" ca="1" si="61"/>
        <v>1.4547874362821728E-2</v>
      </c>
    </row>
    <row r="1754" spans="2:7">
      <c r="B1754" s="58">
        <v>43111</v>
      </c>
      <c r="C1754" s="43">
        <v>1271.6129149999999</v>
      </c>
      <c r="D1754">
        <f t="shared" si="60"/>
        <v>7.9991968885741391</v>
      </c>
      <c r="E1754">
        <v>9.4083707744411892E-3</v>
      </c>
      <c r="G1754">
        <f t="shared" ca="1" si="61"/>
        <v>3.5392347692453727E-3</v>
      </c>
    </row>
    <row r="1755" spans="2:7">
      <c r="B1755" s="58">
        <v>39164</v>
      </c>
      <c r="C1755" s="43">
        <v>141.302933</v>
      </c>
      <c r="D1755">
        <f t="shared" si="60"/>
        <v>0.664831988419325</v>
      </c>
      <c r="E1755">
        <v>9.4054562397241966E-3</v>
      </c>
      <c r="G1755">
        <f t="shared" ca="1" si="61"/>
        <v>-9.3007534107092263E-4</v>
      </c>
    </row>
    <row r="1756" spans="2:7">
      <c r="B1756" s="58">
        <v>38175</v>
      </c>
      <c r="C1756" s="43">
        <v>84.875191000000001</v>
      </c>
      <c r="D1756">
        <f t="shared" si="60"/>
        <v>-0.92265696509896367</v>
      </c>
      <c r="E1756">
        <v>9.4044049321998207E-3</v>
      </c>
      <c r="G1756">
        <f t="shared" ca="1" si="61"/>
        <v>-8.1200378481827134E-3</v>
      </c>
    </row>
    <row r="1757" spans="2:7">
      <c r="B1757" s="58">
        <v>43012</v>
      </c>
      <c r="C1757" s="43">
        <v>1097.3863530000001</v>
      </c>
      <c r="D1757">
        <f t="shared" si="60"/>
        <v>6.3897068695647459</v>
      </c>
      <c r="E1757">
        <v>9.3986317706420634E-3</v>
      </c>
      <c r="G1757">
        <f t="shared" ca="1" si="61"/>
        <v>-1.3537622680793957E-2</v>
      </c>
    </row>
    <row r="1758" spans="2:7">
      <c r="B1758" s="58">
        <v>36546</v>
      </c>
      <c r="C1758" s="43">
        <v>148.502014</v>
      </c>
      <c r="D1758">
        <f t="shared" si="60"/>
        <v>-0.89782509891125617</v>
      </c>
      <c r="E1758">
        <v>9.3883740658840583E-3</v>
      </c>
      <c r="G1758">
        <f t="shared" ca="1" si="61"/>
        <v>-3.0683907178889552E-2</v>
      </c>
    </row>
    <row r="1759" spans="2:7">
      <c r="B1759" s="58">
        <v>43245</v>
      </c>
      <c r="C1759" s="43">
        <v>1453.4099120000001</v>
      </c>
      <c r="D1759">
        <f t="shared" si="60"/>
        <v>0.91922770191256198</v>
      </c>
      <c r="E1759">
        <v>9.3843147626746556E-3</v>
      </c>
      <c r="G1759">
        <f t="shared" ca="1" si="61"/>
        <v>-1.8869588000839755E-2</v>
      </c>
    </row>
    <row r="1760" spans="2:7">
      <c r="B1760" s="58">
        <v>42131</v>
      </c>
      <c r="C1760" s="43">
        <v>757.28894000000003</v>
      </c>
      <c r="D1760">
        <f t="shared" si="60"/>
        <v>1.1696575320191107</v>
      </c>
      <c r="E1760">
        <v>9.3802370278537276E-3</v>
      </c>
      <c r="G1760">
        <f t="shared" ca="1" si="61"/>
        <v>2.0426450365956129E-2</v>
      </c>
    </row>
    <row r="1761" spans="2:7">
      <c r="B1761" s="58">
        <v>41012</v>
      </c>
      <c r="C1761" s="43">
        <v>349.03616299999999</v>
      </c>
      <c r="D1761">
        <f t="shared" si="60"/>
        <v>2.8704357500547042</v>
      </c>
      <c r="E1761">
        <v>9.3777586197742631E-3</v>
      </c>
      <c r="G1761">
        <f t="shared" ca="1" si="61"/>
        <v>-1.5595705080711826E-2</v>
      </c>
    </row>
    <row r="1762" spans="2:7">
      <c r="B1762" s="58">
        <v>36026</v>
      </c>
      <c r="C1762" s="43">
        <v>90.180069000000003</v>
      </c>
      <c r="D1762">
        <f t="shared" si="60"/>
        <v>-0.94258372417044567</v>
      </c>
      <c r="E1762">
        <v>9.3711160494171896E-3</v>
      </c>
      <c r="G1762">
        <f t="shared" ca="1" si="61"/>
        <v>7.9795177013388639E-3</v>
      </c>
    </row>
    <row r="1763" spans="2:7">
      <c r="B1763" s="58">
        <v>43564</v>
      </c>
      <c r="C1763" s="43">
        <v>1570.635986</v>
      </c>
      <c r="D1763">
        <f t="shared" si="60"/>
        <v>14.583587062700444</v>
      </c>
      <c r="E1763">
        <v>9.3699725493004305E-3</v>
      </c>
      <c r="G1763">
        <f t="shared" ca="1" si="61"/>
        <v>-2.6731519217817974E-2</v>
      </c>
    </row>
    <row r="1764" spans="2:7">
      <c r="B1764" s="58">
        <v>38079</v>
      </c>
      <c r="C1764" s="43">
        <v>100.787834</v>
      </c>
      <c r="D1764">
        <f t="shared" si="60"/>
        <v>-0.80690737306064286</v>
      </c>
      <c r="E1764">
        <v>9.3668431899838842E-3</v>
      </c>
      <c r="G1764">
        <f t="shared" ca="1" si="61"/>
        <v>-2.0873822148542694E-3</v>
      </c>
    </row>
    <row r="1765" spans="2:7">
      <c r="B1765" s="58">
        <v>41570</v>
      </c>
      <c r="C1765" s="43">
        <v>521.96624799999995</v>
      </c>
      <c r="D1765">
        <f t="shared" si="60"/>
        <v>0.61429594668549892</v>
      </c>
      <c r="E1765">
        <v>9.3605428456866122E-3</v>
      </c>
      <c r="G1765">
        <f t="shared" ca="1" si="61"/>
        <v>5.7539451562974532E-3</v>
      </c>
    </row>
    <row r="1766" spans="2:7">
      <c r="B1766" s="58">
        <v>40987</v>
      </c>
      <c r="C1766" s="43">
        <v>323.33987400000001</v>
      </c>
      <c r="D1766">
        <f t="shared" si="60"/>
        <v>-0.86048206119442217</v>
      </c>
      <c r="E1766">
        <v>9.3542835914915586E-3</v>
      </c>
      <c r="G1766">
        <f t="shared" ca="1" si="61"/>
        <v>-3.8650053960182534E-2</v>
      </c>
    </row>
    <row r="1767" spans="2:7">
      <c r="B1767" s="58">
        <v>44195</v>
      </c>
      <c r="C1767" s="43">
        <v>2317.5505370000001</v>
      </c>
      <c r="D1767">
        <f t="shared" si="60"/>
        <v>0.71183338138463659</v>
      </c>
      <c r="E1767">
        <v>9.3530656342464356E-3</v>
      </c>
      <c r="G1767">
        <f t="shared" ca="1" si="61"/>
        <v>6.1448415745217798E-3</v>
      </c>
    </row>
    <row r="1768" spans="2:7">
      <c r="B1768" s="58">
        <v>43210</v>
      </c>
      <c r="C1768" s="43">
        <v>1353.841187</v>
      </c>
      <c r="D1768">
        <f t="shared" si="60"/>
        <v>0.81615567521609644</v>
      </c>
      <c r="E1768">
        <v>9.3521918613767817E-3</v>
      </c>
      <c r="G1768">
        <f t="shared" ca="1" si="61"/>
        <v>-3.5501763021591618E-3</v>
      </c>
    </row>
    <row r="1769" spans="2:7">
      <c r="B1769" s="58">
        <v>42142</v>
      </c>
      <c r="C1769" s="43">
        <v>745.44335899999999</v>
      </c>
      <c r="D1769">
        <f t="shared" si="60"/>
        <v>6.0767466987126362</v>
      </c>
      <c r="E1769">
        <v>9.3514233160539514E-3</v>
      </c>
      <c r="G1769">
        <f t="shared" ca="1" si="61"/>
        <v>-2.4141919437917969E-3</v>
      </c>
    </row>
    <row r="1770" spans="2:7">
      <c r="B1770" s="58">
        <v>37473</v>
      </c>
      <c r="C1770" s="43">
        <v>105.337013</v>
      </c>
      <c r="D1770">
        <f t="shared" si="60"/>
        <v>5.0955066785179595E-2</v>
      </c>
      <c r="E1770">
        <v>9.3459325712501387E-3</v>
      </c>
      <c r="G1770">
        <f t="shared" ca="1" si="61"/>
        <v>1.8689554446128038E-2</v>
      </c>
    </row>
    <row r="1771" spans="2:7">
      <c r="B1771" s="58">
        <v>37701</v>
      </c>
      <c r="C1771" s="43">
        <v>100.229797</v>
      </c>
      <c r="D1771">
        <f t="shared" si="60"/>
        <v>-0.95227924236632977</v>
      </c>
      <c r="E1771">
        <v>9.3424637639229792E-3</v>
      </c>
      <c r="G1771">
        <f t="shared" ca="1" si="61"/>
        <v>1.3937903689388655E-2</v>
      </c>
    </row>
    <row r="1772" spans="2:7">
      <c r="B1772" s="58">
        <v>44664</v>
      </c>
      <c r="C1772" s="43">
        <v>2100.3395999999998</v>
      </c>
      <c r="D1772">
        <f t="shared" si="60"/>
        <v>1.7149924679877245E-2</v>
      </c>
      <c r="E1772">
        <v>9.3328485109326412E-3</v>
      </c>
      <c r="G1772">
        <f t="shared" ca="1" si="61"/>
        <v>1.4305244464063546E-2</v>
      </c>
    </row>
    <row r="1773" spans="2:7">
      <c r="B1773" s="58">
        <v>44118</v>
      </c>
      <c r="C1773" s="43">
        <v>2064.9262699999999</v>
      </c>
      <c r="D1773">
        <f t="shared" si="60"/>
        <v>25.156254710114826</v>
      </c>
      <c r="E1773">
        <v>9.3302273886882881E-3</v>
      </c>
      <c r="G1773">
        <f t="shared" ca="1" si="61"/>
        <v>3.5100395947617859E-2</v>
      </c>
    </row>
    <row r="1774" spans="2:7">
      <c r="B1774" s="58">
        <v>35640</v>
      </c>
      <c r="C1774" s="43">
        <v>78.945792999999995</v>
      </c>
      <c r="D1774">
        <f t="shared" si="60"/>
        <v>-0.42378484674400152</v>
      </c>
      <c r="E1774">
        <v>9.3276820074281331E-3</v>
      </c>
      <c r="G1774">
        <f t="shared" ca="1" si="61"/>
        <v>-5.1893289158736985E-4</v>
      </c>
    </row>
    <row r="1775" spans="2:7">
      <c r="B1775" s="58">
        <v>37347</v>
      </c>
      <c r="C1775" s="43">
        <v>137.00749200000001</v>
      </c>
      <c r="D1775">
        <f t="shared" si="60"/>
        <v>0.73246022618446693</v>
      </c>
      <c r="E1775">
        <v>9.3269380374924691E-3</v>
      </c>
      <c r="G1775">
        <f t="shared" ca="1" si="61"/>
        <v>8.0589512560623605E-3</v>
      </c>
    </row>
    <row r="1776" spans="2:7">
      <c r="B1776" s="58">
        <v>35608</v>
      </c>
      <c r="C1776" s="43">
        <v>79.082618999999994</v>
      </c>
      <c r="D1776">
        <f t="shared" si="60"/>
        <v>-0.92200527974815094</v>
      </c>
      <c r="E1776">
        <v>9.3119858580520149E-3</v>
      </c>
      <c r="G1776">
        <f t="shared" ca="1" si="61"/>
        <v>-1.8349099061730613E-3</v>
      </c>
    </row>
    <row r="1777" spans="2:7">
      <c r="B1777" s="58">
        <v>42927</v>
      </c>
      <c r="C1777" s="43">
        <v>1013.948364</v>
      </c>
      <c r="D1777">
        <f t="shared" si="60"/>
        <v>1.0384592901964536</v>
      </c>
      <c r="E1777">
        <v>9.3043568305686258E-3</v>
      </c>
      <c r="G1777">
        <f t="shared" ca="1" si="61"/>
        <v>-3.566567138968986E-2</v>
      </c>
    </row>
    <row r="1778" spans="2:7">
      <c r="B1778" s="58">
        <v>41421</v>
      </c>
      <c r="C1778" s="43">
        <v>497.40917999999999</v>
      </c>
      <c r="D1778">
        <f t="shared" si="60"/>
        <v>1.5297925124243374</v>
      </c>
      <c r="E1778">
        <v>9.2978171354727301E-3</v>
      </c>
      <c r="G1778">
        <f t="shared" ca="1" si="61"/>
        <v>-1.3846632277985263E-3</v>
      </c>
    </row>
    <row r="1779" spans="2:7">
      <c r="B1779" s="58">
        <v>39724</v>
      </c>
      <c r="C1779" s="43">
        <v>196.620544</v>
      </c>
      <c r="D1779">
        <f t="shared" si="60"/>
        <v>-0.72563473124148758</v>
      </c>
      <c r="E1779">
        <v>9.2391269644768147E-3</v>
      </c>
      <c r="G1779">
        <f t="shared" ca="1" si="61"/>
        <v>-2.1507500622128693E-3</v>
      </c>
    </row>
    <row r="1780" spans="2:7">
      <c r="B1780" s="58">
        <v>42164</v>
      </c>
      <c r="C1780" s="43">
        <v>716.637878</v>
      </c>
      <c r="D1780">
        <f t="shared" si="60"/>
        <v>8.0089707811249848</v>
      </c>
      <c r="E1780">
        <v>9.2335610151029427E-3</v>
      </c>
      <c r="G1780">
        <f t="shared" ca="1" si="61"/>
        <v>-1.8631560925868439E-2</v>
      </c>
    </row>
    <row r="1781" spans="2:7">
      <c r="B1781" s="58">
        <v>35766</v>
      </c>
      <c r="C1781" s="43">
        <v>79.547141999999994</v>
      </c>
      <c r="D1781">
        <f t="shared" si="60"/>
        <v>-0.14080015517350278</v>
      </c>
      <c r="E1781">
        <v>9.2206625886510941E-3</v>
      </c>
      <c r="G1781">
        <f t="shared" ca="1" si="61"/>
        <v>4.8924644940373838E-2</v>
      </c>
    </row>
    <row r="1782" spans="2:7">
      <c r="B1782" s="58">
        <v>35986</v>
      </c>
      <c r="C1782" s="43">
        <v>92.582817000000006</v>
      </c>
      <c r="D1782">
        <f t="shared" si="60"/>
        <v>-0.95888860248800345</v>
      </c>
      <c r="E1782">
        <v>9.2201082852161192E-3</v>
      </c>
      <c r="G1782">
        <f t="shared" ca="1" si="61"/>
        <v>1.8155343686226212E-2</v>
      </c>
    </row>
    <row r="1783" spans="2:7">
      <c r="B1783" s="58">
        <v>44609</v>
      </c>
      <c r="C1783" s="43">
        <v>2251.998779</v>
      </c>
      <c r="D1783">
        <f t="shared" si="60"/>
        <v>19.454202516187983</v>
      </c>
      <c r="E1783">
        <v>9.2061940703684723E-3</v>
      </c>
      <c r="G1783">
        <f t="shared" ca="1" si="61"/>
        <v>4.1876065095035513E-3</v>
      </c>
    </row>
    <row r="1784" spans="2:7">
      <c r="B1784" s="58">
        <v>36844</v>
      </c>
      <c r="C1784" s="43">
        <v>110.099564</v>
      </c>
      <c r="D1784">
        <f t="shared" si="60"/>
        <v>-0.45689765621010964</v>
      </c>
      <c r="E1784">
        <v>9.2017288124888377E-3</v>
      </c>
      <c r="G1784">
        <f t="shared" ca="1" si="61"/>
        <v>-2.1309715237554504E-2</v>
      </c>
    </row>
    <row r="1785" spans="2:7">
      <c r="B1785" s="58">
        <v>40198</v>
      </c>
      <c r="C1785" s="43">
        <v>202.72341900000001</v>
      </c>
      <c r="D1785">
        <f t="shared" si="60"/>
        <v>-0.86434822170647752</v>
      </c>
      <c r="E1785">
        <v>9.1994606031369861E-3</v>
      </c>
      <c r="G1785">
        <f t="shared" ca="1" si="61"/>
        <v>3.3451170436707336E-3</v>
      </c>
    </row>
    <row r="1786" spans="2:7">
      <c r="B1786" s="58">
        <v>43273</v>
      </c>
      <c r="C1786" s="43">
        <v>1494.4398189999999</v>
      </c>
      <c r="D1786">
        <f t="shared" si="60"/>
        <v>5.851136607615957</v>
      </c>
      <c r="E1786">
        <v>9.1937777684274261E-3</v>
      </c>
      <c r="G1786">
        <f t="shared" ca="1" si="61"/>
        <v>1.3827863891816542E-2</v>
      </c>
    </row>
    <row r="1787" spans="2:7">
      <c r="B1787" s="58">
        <v>40113</v>
      </c>
      <c r="C1787" s="43">
        <v>218.13020299999999</v>
      </c>
      <c r="D1787">
        <f t="shared" si="60"/>
        <v>3.761190243631142</v>
      </c>
      <c r="E1787">
        <v>9.1776602759821337E-3</v>
      </c>
      <c r="G1787">
        <f t="shared" ca="1" si="61"/>
        <v>7.748988766618327E-3</v>
      </c>
    </row>
    <row r="1788" spans="2:7">
      <c r="B1788" s="58">
        <v>35356</v>
      </c>
      <c r="C1788" s="43">
        <v>45.814216999999999</v>
      </c>
      <c r="D1788">
        <f t="shared" si="60"/>
        <v>-0.94597080246936627</v>
      </c>
      <c r="E1788">
        <v>9.165756221255851E-3</v>
      </c>
      <c r="G1788">
        <f t="shared" ca="1" si="61"/>
        <v>4.205058142816679E-2</v>
      </c>
    </row>
    <row r="1789" spans="2:7">
      <c r="B1789" s="58">
        <v>42566</v>
      </c>
      <c r="C1789" s="43">
        <v>847.95294200000001</v>
      </c>
      <c r="D1789">
        <f t="shared" si="60"/>
        <v>16.277837710207361</v>
      </c>
      <c r="E1789">
        <v>9.1643624061162176E-3</v>
      </c>
      <c r="G1789">
        <f t="shared" ca="1" si="61"/>
        <v>-3.8442569379500809E-2</v>
      </c>
    </row>
    <row r="1790" spans="2:7">
      <c r="B1790" s="58">
        <v>35278</v>
      </c>
      <c r="C1790" s="43">
        <v>49.077491999999999</v>
      </c>
      <c r="D1790">
        <f t="shared" si="60"/>
        <v>-0.89929838494096592</v>
      </c>
      <c r="E1790">
        <v>9.1418779584912461E-3</v>
      </c>
      <c r="G1790">
        <f t="shared" ca="1" si="61"/>
        <v>4.1747763335794455E-2</v>
      </c>
    </row>
    <row r="1791" spans="2:7">
      <c r="B1791" s="58">
        <v>41635</v>
      </c>
      <c r="C1791" s="43">
        <v>487.35556000000003</v>
      </c>
      <c r="D1791">
        <f t="shared" si="60"/>
        <v>3.2746293707937517</v>
      </c>
      <c r="E1791">
        <v>9.1375299655918132E-3</v>
      </c>
      <c r="G1791">
        <f t="shared" ca="1" si="61"/>
        <v>5.4307094972305334E-3</v>
      </c>
    </row>
    <row r="1792" spans="2:7">
      <c r="B1792" s="58">
        <v>37923</v>
      </c>
      <c r="C1792" s="43">
        <v>114.011185</v>
      </c>
      <c r="D1792">
        <f t="shared" si="60"/>
        <v>-0.11086500518560506</v>
      </c>
      <c r="E1792">
        <v>9.1350869277064348E-3</v>
      </c>
      <c r="G1792">
        <f t="shared" ca="1" si="61"/>
        <v>-2.1053658976375452E-2</v>
      </c>
    </row>
    <row r="1793" spans="2:7">
      <c r="B1793" s="58">
        <v>37369</v>
      </c>
      <c r="C1793" s="43">
        <v>128.227081</v>
      </c>
      <c r="D1793">
        <f t="shared" si="60"/>
        <v>-0.83445132145898604</v>
      </c>
      <c r="E1793">
        <v>9.1149479547919052E-3</v>
      </c>
      <c r="G1793">
        <f t="shared" ca="1" si="61"/>
        <v>-5.0580473680527215E-3</v>
      </c>
    </row>
    <row r="1794" spans="2:7">
      <c r="B1794" s="58">
        <v>42460</v>
      </c>
      <c r="C1794" s="43">
        <v>774.55816700000003</v>
      </c>
      <c r="D1794">
        <f t="shared" si="60"/>
        <v>4.1823525690936707</v>
      </c>
      <c r="E1794">
        <v>9.1102813215546124E-3</v>
      </c>
      <c r="G1794">
        <f t="shared" ca="1" si="61"/>
        <v>1.0485595624638622E-2</v>
      </c>
    </row>
    <row r="1795" spans="2:7">
      <c r="B1795" s="58">
        <v>36432</v>
      </c>
      <c r="C1795" s="43">
        <v>149.460724</v>
      </c>
      <c r="D1795">
        <f t="shared" si="60"/>
        <v>-0.93649492709480009</v>
      </c>
      <c r="E1795">
        <v>9.10912711558352E-3</v>
      </c>
      <c r="G1795">
        <f t="shared" ca="1" si="61"/>
        <v>-2.9399930532247936E-3</v>
      </c>
    </row>
    <row r="1796" spans="2:7">
      <c r="B1796" s="58">
        <v>44424</v>
      </c>
      <c r="C1796" s="43">
        <v>2353.5241700000001</v>
      </c>
      <c r="D1796">
        <f t="shared" ref="D1796:D1859" si="62">(C1796-C1797)/C1797</f>
        <v>23.389281411064047</v>
      </c>
      <c r="E1796">
        <v>9.1078986863262438E-3</v>
      </c>
      <c r="G1796">
        <f t="shared" ca="1" si="61"/>
        <v>-1.6106415618109913E-2</v>
      </c>
    </row>
    <row r="1797" spans="2:7">
      <c r="B1797" s="58">
        <v>38075</v>
      </c>
      <c r="C1797" s="43">
        <v>96.498299000000003</v>
      </c>
      <c r="D1797">
        <f t="shared" si="62"/>
        <v>-0.9180407531609327</v>
      </c>
      <c r="E1797">
        <v>9.1063677511945031E-3</v>
      </c>
      <c r="G1797">
        <f t="shared" ref="G1797:G1860" ca="1" si="63">_xlfn.NORM.INV(RAND(),$N$5,$N$6)</f>
        <v>1.6639549263979193E-2</v>
      </c>
    </row>
    <row r="1798" spans="2:7">
      <c r="B1798" s="58">
        <v>43055</v>
      </c>
      <c r="C1798" s="43">
        <v>1177.393677</v>
      </c>
      <c r="D1798">
        <f t="shared" si="62"/>
        <v>12.498513154981639</v>
      </c>
      <c r="E1798">
        <v>9.0911441187658173E-3</v>
      </c>
      <c r="G1798">
        <f t="shared" ca="1" si="63"/>
        <v>-3.3529918718249084E-2</v>
      </c>
    </row>
    <row r="1799" spans="2:7">
      <c r="B1799" s="58">
        <v>35979</v>
      </c>
      <c r="C1799" s="43">
        <v>87.223952999999995</v>
      </c>
      <c r="D1799">
        <f t="shared" si="62"/>
        <v>1.3956622790021369</v>
      </c>
      <c r="E1799">
        <v>9.0884531106685783E-3</v>
      </c>
      <c r="G1799">
        <f t="shared" ca="1" si="63"/>
        <v>9.5834943357051387E-3</v>
      </c>
    </row>
    <row r="1800" spans="2:7">
      <c r="B1800" s="58">
        <v>35093</v>
      </c>
      <c r="C1800" s="43">
        <v>36.409118999999997</v>
      </c>
      <c r="D1800">
        <f t="shared" si="62"/>
        <v>-0.73263173645261015</v>
      </c>
      <c r="E1800">
        <v>9.0837752142628597E-3</v>
      </c>
      <c r="G1800">
        <f t="shared" ca="1" si="63"/>
        <v>-4.8088913091097862E-2</v>
      </c>
    </row>
    <row r="1801" spans="2:7">
      <c r="B1801" s="58">
        <v>36466</v>
      </c>
      <c r="C1801" s="43">
        <v>136.17591899999999</v>
      </c>
      <c r="D1801">
        <f t="shared" si="62"/>
        <v>0.3124714129174323</v>
      </c>
      <c r="E1801">
        <v>9.0690968952181865E-3</v>
      </c>
      <c r="G1801">
        <f t="shared" ca="1" si="63"/>
        <v>-1.3728711579159071E-2</v>
      </c>
    </row>
    <row r="1802" spans="2:7">
      <c r="B1802" s="58">
        <v>37480</v>
      </c>
      <c r="C1802" s="43">
        <v>103.755341</v>
      </c>
      <c r="D1802">
        <f t="shared" si="62"/>
        <v>0.37379730733699756</v>
      </c>
      <c r="E1802">
        <v>9.0228352723971065E-3</v>
      </c>
      <c r="G1802">
        <f t="shared" ca="1" si="63"/>
        <v>3.9568976587013541E-2</v>
      </c>
    </row>
    <row r="1803" spans="2:7">
      <c r="B1803" s="58">
        <v>38225</v>
      </c>
      <c r="C1803" s="43">
        <v>75.52449</v>
      </c>
      <c r="D1803">
        <f t="shared" si="62"/>
        <v>-0.96458227683814435</v>
      </c>
      <c r="E1803">
        <v>9.0014761781258678E-3</v>
      </c>
      <c r="G1803">
        <f t="shared" ca="1" si="63"/>
        <v>5.2239869578330272E-3</v>
      </c>
    </row>
    <row r="1804" spans="2:7">
      <c r="B1804" s="58">
        <v>44728</v>
      </c>
      <c r="C1804" s="43">
        <v>2132.392578</v>
      </c>
      <c r="D1804">
        <f t="shared" si="62"/>
        <v>-8.98401321206731E-2</v>
      </c>
      <c r="E1804">
        <v>9.0008913492092765E-3</v>
      </c>
      <c r="G1804">
        <f t="shared" ca="1" si="63"/>
        <v>1.1914110026721174E-2</v>
      </c>
    </row>
    <row r="1805" spans="2:7">
      <c r="B1805" s="58">
        <v>44326</v>
      </c>
      <c r="C1805" s="43">
        <v>2342.876953</v>
      </c>
      <c r="D1805">
        <f t="shared" si="62"/>
        <v>1.5555546611189868</v>
      </c>
      <c r="E1805">
        <v>8.9997413310760194E-3</v>
      </c>
      <c r="G1805">
        <f t="shared" ca="1" si="63"/>
        <v>-1.7748249718439812E-2</v>
      </c>
    </row>
    <row r="1806" spans="2:7">
      <c r="B1806" s="58">
        <v>42872</v>
      </c>
      <c r="C1806" s="43">
        <v>916.77825900000005</v>
      </c>
      <c r="D1806">
        <f t="shared" si="62"/>
        <v>6.8822234030361775</v>
      </c>
      <c r="E1806">
        <v>8.9964989852719338E-3</v>
      </c>
      <c r="G1806">
        <f t="shared" ca="1" si="63"/>
        <v>-4.7607864617013372E-3</v>
      </c>
    </row>
    <row r="1807" spans="2:7">
      <c r="B1807" s="58">
        <v>37432</v>
      </c>
      <c r="C1807" s="43">
        <v>116.309601</v>
      </c>
      <c r="D1807">
        <f t="shared" si="62"/>
        <v>-0.47477839826180179</v>
      </c>
      <c r="E1807">
        <v>8.9900095072325669E-3</v>
      </c>
      <c r="G1807">
        <f t="shared" ca="1" si="63"/>
        <v>1.4610322230354722E-2</v>
      </c>
    </row>
    <row r="1808" spans="2:7">
      <c r="B1808" s="58">
        <v>40667</v>
      </c>
      <c r="C1808" s="43">
        <v>221.448624</v>
      </c>
      <c r="D1808">
        <f t="shared" si="62"/>
        <v>-0.54461087547179421</v>
      </c>
      <c r="E1808">
        <v>8.9857149197555292E-3</v>
      </c>
      <c r="G1808">
        <f t="shared" ca="1" si="63"/>
        <v>-3.1578369844415283E-2</v>
      </c>
    </row>
    <row r="1809" spans="2:7">
      <c r="B1809" s="58">
        <v>41759</v>
      </c>
      <c r="C1809" s="43">
        <v>486.28439300000002</v>
      </c>
      <c r="D1809">
        <f t="shared" si="62"/>
        <v>1.5569555036815848</v>
      </c>
      <c r="E1809">
        <v>8.9783467791396121E-3</v>
      </c>
      <c r="G1809">
        <f t="shared" ca="1" si="63"/>
        <v>1.8996784652566001E-3</v>
      </c>
    </row>
    <row r="1810" spans="2:7">
      <c r="B1810" s="58">
        <v>40267</v>
      </c>
      <c r="C1810" s="43">
        <v>190.181015</v>
      </c>
      <c r="D1810">
        <f t="shared" si="62"/>
        <v>-0.90726988816435672</v>
      </c>
      <c r="E1810">
        <v>8.9694721569734369E-3</v>
      </c>
      <c r="G1810">
        <f t="shared" ca="1" si="63"/>
        <v>1.1623894997536159E-2</v>
      </c>
    </row>
    <row r="1811" spans="2:7">
      <c r="B1811" s="58">
        <v>44090</v>
      </c>
      <c r="C1811" s="43">
        <v>2050.9089359999998</v>
      </c>
      <c r="D1811">
        <f t="shared" si="62"/>
        <v>14.745991733962338</v>
      </c>
      <c r="E1811">
        <v>8.9671174434540549E-3</v>
      </c>
      <c r="G1811">
        <f t="shared" ca="1" si="63"/>
        <v>2.2233275092130241E-2</v>
      </c>
    </row>
    <row r="1812" spans="2:7">
      <c r="B1812" s="58">
        <v>36249</v>
      </c>
      <c r="C1812" s="43">
        <v>130.24958799999999</v>
      </c>
      <c r="D1812">
        <f t="shared" si="62"/>
        <v>-0.92489537660778398</v>
      </c>
      <c r="E1812">
        <v>8.9663579883452298E-3</v>
      </c>
      <c r="G1812">
        <f t="shared" ca="1" si="63"/>
        <v>-8.655943229952643E-3</v>
      </c>
    </row>
    <row r="1813" spans="2:7">
      <c r="B1813" s="58">
        <v>43447</v>
      </c>
      <c r="C1813" s="43">
        <v>1734.241943</v>
      </c>
      <c r="D1813">
        <f t="shared" si="62"/>
        <v>9.0364420926719902</v>
      </c>
      <c r="E1813">
        <v>8.9446305195017665E-3</v>
      </c>
      <c r="G1813">
        <f t="shared" ca="1" si="63"/>
        <v>8.8792615907817476E-3</v>
      </c>
    </row>
    <row r="1814" spans="2:7">
      <c r="B1814" s="58">
        <v>39045</v>
      </c>
      <c r="C1814" s="43">
        <v>172.79449500000001</v>
      </c>
      <c r="D1814">
        <f t="shared" si="62"/>
        <v>-0.68207523764708555</v>
      </c>
      <c r="E1814">
        <v>8.9342632344541675E-3</v>
      </c>
      <c r="G1814">
        <f t="shared" ca="1" si="63"/>
        <v>8.1363802010000399E-3</v>
      </c>
    </row>
    <row r="1815" spans="2:7">
      <c r="B1815" s="58">
        <v>41837</v>
      </c>
      <c r="C1815" s="43">
        <v>543.50750700000003</v>
      </c>
      <c r="D1815">
        <f t="shared" si="62"/>
        <v>2.7461015201132275</v>
      </c>
      <c r="E1815">
        <v>8.9327106607180237E-3</v>
      </c>
      <c r="G1815">
        <f t="shared" ca="1" si="63"/>
        <v>5.1335236647048667E-3</v>
      </c>
    </row>
    <row r="1816" spans="2:7">
      <c r="B1816" s="58">
        <v>39317</v>
      </c>
      <c r="C1816" s="43">
        <v>145.08616599999999</v>
      </c>
      <c r="D1816">
        <f t="shared" si="62"/>
        <v>-0.90888643265741842</v>
      </c>
      <c r="E1816">
        <v>8.9215177047873868E-3</v>
      </c>
      <c r="G1816">
        <f t="shared" ca="1" si="63"/>
        <v>-1.7573265544197237E-2</v>
      </c>
    </row>
    <row r="1817" spans="2:7">
      <c r="B1817" s="58">
        <v>43594</v>
      </c>
      <c r="C1817" s="43">
        <v>1592.366211</v>
      </c>
      <c r="D1817">
        <f t="shared" si="62"/>
        <v>11.117551625506563</v>
      </c>
      <c r="E1817">
        <v>8.9124569633459542E-3</v>
      </c>
      <c r="G1817">
        <f t="shared" ca="1" si="63"/>
        <v>2.1314843192320975E-2</v>
      </c>
    </row>
    <row r="1818" spans="2:7">
      <c r="B1818" s="58">
        <v>36250</v>
      </c>
      <c r="C1818" s="43">
        <v>131.409897</v>
      </c>
      <c r="D1818">
        <f t="shared" si="62"/>
        <v>-0.91893116666374119</v>
      </c>
      <c r="E1818">
        <v>8.9083506352435633E-3</v>
      </c>
      <c r="G1818">
        <f t="shared" ca="1" si="63"/>
        <v>-8.3510285909286809E-3</v>
      </c>
    </row>
    <row r="1819" spans="2:7">
      <c r="B1819" s="58">
        <v>43326</v>
      </c>
      <c r="C1819" s="43">
        <v>1620.966919</v>
      </c>
      <c r="D1819">
        <f t="shared" si="62"/>
        <v>1.2564001249066148</v>
      </c>
      <c r="E1819">
        <v>8.9078032651202267E-3</v>
      </c>
      <c r="G1819">
        <f t="shared" ca="1" si="63"/>
        <v>1.5959109316617947E-4</v>
      </c>
    </row>
    <row r="1820" spans="2:7">
      <c r="B1820" s="58">
        <v>42170</v>
      </c>
      <c r="C1820" s="43">
        <v>718.38629200000003</v>
      </c>
      <c r="D1820">
        <f t="shared" si="62"/>
        <v>8.4232632724913046</v>
      </c>
      <c r="E1820">
        <v>8.9011000895910415E-3</v>
      </c>
      <c r="G1820">
        <f t="shared" ca="1" si="63"/>
        <v>3.2692175910482416E-2</v>
      </c>
    </row>
    <row r="1821" spans="2:7">
      <c r="B1821" s="58">
        <v>35744</v>
      </c>
      <c r="C1821" s="43">
        <v>76.235405</v>
      </c>
      <c r="D1821">
        <f t="shared" si="62"/>
        <v>-0.64091090436180131</v>
      </c>
      <c r="E1821">
        <v>8.9010044887154558E-3</v>
      </c>
      <c r="G1821">
        <f t="shared" ca="1" si="63"/>
        <v>-1.6596574884185265E-3</v>
      </c>
    </row>
    <row r="1822" spans="2:7">
      <c r="B1822" s="58">
        <v>40367</v>
      </c>
      <c r="C1822" s="43">
        <v>212.3022</v>
      </c>
      <c r="D1822">
        <f t="shared" si="62"/>
        <v>-0.87982065328883818</v>
      </c>
      <c r="E1822">
        <v>8.8981518793130113E-3</v>
      </c>
      <c r="G1822">
        <f t="shared" ca="1" si="63"/>
        <v>2.7444223459974285E-2</v>
      </c>
    </row>
    <row r="1823" spans="2:7">
      <c r="B1823" s="58">
        <v>43703</v>
      </c>
      <c r="C1823" s="43">
        <v>1766.5447999999999</v>
      </c>
      <c r="D1823">
        <f t="shared" si="62"/>
        <v>10.198910853186769</v>
      </c>
      <c r="E1823">
        <v>8.8977153349607818E-3</v>
      </c>
      <c r="G1823">
        <f t="shared" ca="1" si="63"/>
        <v>-1.5873635414802374E-2</v>
      </c>
    </row>
    <row r="1824" spans="2:7">
      <c r="B1824" s="58">
        <v>39097</v>
      </c>
      <c r="C1824" s="43">
        <v>157.74255400000001</v>
      </c>
      <c r="D1824">
        <f t="shared" si="62"/>
        <v>2.182365879037476</v>
      </c>
      <c r="E1824">
        <v>8.8754918396252835E-3</v>
      </c>
      <c r="G1824">
        <f t="shared" ca="1" si="63"/>
        <v>-1.0504793465422309E-3</v>
      </c>
    </row>
    <row r="1825" spans="2:7">
      <c r="B1825" s="58">
        <v>35251</v>
      </c>
      <c r="C1825" s="43">
        <v>49.567698999999998</v>
      </c>
      <c r="D1825">
        <f t="shared" si="62"/>
        <v>-0.97865282877731363</v>
      </c>
      <c r="E1825">
        <v>8.8753605161707647E-3</v>
      </c>
      <c r="G1825">
        <f t="shared" ca="1" si="63"/>
        <v>1.313801637369571E-2</v>
      </c>
    </row>
    <row r="1826" spans="2:7">
      <c r="B1826" s="58">
        <v>44323</v>
      </c>
      <c r="C1826" s="43">
        <v>2321.9797359999998</v>
      </c>
      <c r="D1826">
        <f t="shared" si="62"/>
        <v>2.1803288201617268</v>
      </c>
      <c r="E1826">
        <v>8.8701765329184199E-3</v>
      </c>
      <c r="G1826">
        <f t="shared" ca="1" si="63"/>
        <v>3.1371260399237461E-2</v>
      </c>
    </row>
    <row r="1827" spans="2:7">
      <c r="B1827" s="58">
        <v>42513</v>
      </c>
      <c r="C1827" s="43">
        <v>730.10681199999999</v>
      </c>
      <c r="D1827">
        <f t="shared" si="62"/>
        <v>4.5819578005633952</v>
      </c>
      <c r="E1827">
        <v>8.8625391173092986E-3</v>
      </c>
      <c r="G1827">
        <f t="shared" ca="1" si="63"/>
        <v>-1.9287055381169782E-4</v>
      </c>
    </row>
    <row r="1828" spans="2:7">
      <c r="B1828" s="58">
        <v>37238</v>
      </c>
      <c r="C1828" s="43">
        <v>130.79762299999999</v>
      </c>
      <c r="D1828">
        <f t="shared" si="62"/>
        <v>-0.62402257099061476</v>
      </c>
      <c r="E1828">
        <v>8.8350100185384303E-3</v>
      </c>
      <c r="G1828">
        <f t="shared" ca="1" si="63"/>
        <v>-3.2592008667639604E-3</v>
      </c>
    </row>
    <row r="1829" spans="2:7">
      <c r="B1829" s="58">
        <v>41067</v>
      </c>
      <c r="C1829" s="43">
        <v>347.88690200000002</v>
      </c>
      <c r="D1829">
        <f t="shared" si="62"/>
        <v>-0.82511593874912748</v>
      </c>
      <c r="E1829">
        <v>8.8086578748848201E-3</v>
      </c>
      <c r="G1829">
        <f t="shared" ca="1" si="63"/>
        <v>2.007715334542089E-2</v>
      </c>
    </row>
    <row r="1830" spans="2:7">
      <c r="B1830" s="58">
        <v>44099</v>
      </c>
      <c r="C1830" s="43">
        <v>1989.2430420000001</v>
      </c>
      <c r="D1830">
        <f t="shared" si="62"/>
        <v>14.381030630931892</v>
      </c>
      <c r="E1830">
        <v>8.806882687877382E-3</v>
      </c>
      <c r="G1830">
        <f t="shared" ca="1" si="63"/>
        <v>-2.3386779887353402E-2</v>
      </c>
    </row>
    <row r="1831" spans="2:7">
      <c r="B1831" s="58">
        <v>37974</v>
      </c>
      <c r="C1831" s="43">
        <v>129.33093299999999</v>
      </c>
      <c r="D1831">
        <f t="shared" si="62"/>
        <v>-0.78680372340382665</v>
      </c>
      <c r="E1831">
        <v>8.8052076718531224E-3</v>
      </c>
      <c r="G1831">
        <f t="shared" ca="1" si="63"/>
        <v>1.1497930479487935E-2</v>
      </c>
    </row>
    <row r="1832" spans="2:7">
      <c r="B1832" s="58">
        <v>41855</v>
      </c>
      <c r="C1832" s="43">
        <v>606.62847899999997</v>
      </c>
      <c r="D1832">
        <f t="shared" si="62"/>
        <v>3.468338359106367</v>
      </c>
      <c r="E1832">
        <v>8.7953663338231469E-3</v>
      </c>
      <c r="G1832">
        <f t="shared" ca="1" si="63"/>
        <v>1.4389052094388143E-2</v>
      </c>
    </row>
    <row r="1833" spans="2:7">
      <c r="B1833" s="58">
        <v>38715</v>
      </c>
      <c r="C1833" s="43">
        <v>135.76153600000001</v>
      </c>
      <c r="D1833">
        <f t="shared" si="62"/>
        <v>-0.89099923067009812</v>
      </c>
      <c r="E1833">
        <v>8.7897091000979071E-3</v>
      </c>
      <c r="G1833">
        <f t="shared" ca="1" si="63"/>
        <v>4.0201252545048041E-2</v>
      </c>
    </row>
    <row r="1834" spans="2:7">
      <c r="B1834" s="58">
        <v>43103</v>
      </c>
      <c r="C1834" s="43">
        <v>1245.509888</v>
      </c>
      <c r="D1834">
        <f t="shared" si="62"/>
        <v>2.8233777899055266</v>
      </c>
      <c r="E1834">
        <v>8.7777522164281495E-3</v>
      </c>
      <c r="G1834">
        <f t="shared" ca="1" si="63"/>
        <v>-2.6952487304960328E-2</v>
      </c>
    </row>
    <row r="1835" spans="2:7">
      <c r="B1835" s="58">
        <v>40914</v>
      </c>
      <c r="C1835" s="43">
        <v>325.76165800000001</v>
      </c>
      <c r="D1835">
        <f t="shared" si="62"/>
        <v>2.2299525851997042</v>
      </c>
      <c r="E1835">
        <v>8.7705738711630638E-3</v>
      </c>
      <c r="G1835">
        <f t="shared" ca="1" si="63"/>
        <v>-3.1287699476907861E-3</v>
      </c>
    </row>
    <row r="1836" spans="2:7">
      <c r="B1836" s="58">
        <v>38337</v>
      </c>
      <c r="C1836" s="43">
        <v>100.856483</v>
      </c>
      <c r="D1836">
        <f t="shared" si="62"/>
        <v>-0.92009206649850028</v>
      </c>
      <c r="E1836">
        <v>8.7603176619596903E-3</v>
      </c>
      <c r="G1836">
        <f t="shared" ca="1" si="63"/>
        <v>-8.2531738097224826E-3</v>
      </c>
    </row>
    <row r="1837" spans="2:7">
      <c r="B1837" s="58">
        <v>43108</v>
      </c>
      <c r="C1837" s="43">
        <v>1262.1585689999999</v>
      </c>
      <c r="D1837">
        <f t="shared" si="62"/>
        <v>7.6090764006945175</v>
      </c>
      <c r="E1837">
        <v>8.7353587250613238E-3</v>
      </c>
      <c r="G1837">
        <f t="shared" ca="1" si="63"/>
        <v>-3.2243047452516105E-2</v>
      </c>
    </row>
    <row r="1838" spans="2:7">
      <c r="B1838" s="58">
        <v>36446</v>
      </c>
      <c r="C1838" s="43">
        <v>146.60789500000001</v>
      </c>
      <c r="D1838">
        <f t="shared" si="62"/>
        <v>-0.93189837797035802</v>
      </c>
      <c r="E1838">
        <v>8.7214478829024059E-3</v>
      </c>
      <c r="G1838">
        <f t="shared" ca="1" si="63"/>
        <v>6.1954290579478459E-3</v>
      </c>
    </row>
    <row r="1839" spans="2:7">
      <c r="B1839" s="58">
        <v>44237</v>
      </c>
      <c r="C1839" s="43">
        <v>2152.78125</v>
      </c>
      <c r="D1839">
        <f t="shared" si="62"/>
        <v>2.2859883485482477</v>
      </c>
      <c r="E1839">
        <v>8.6860233701093019E-3</v>
      </c>
      <c r="G1839">
        <f t="shared" ca="1" si="63"/>
        <v>1.675384664654464E-2</v>
      </c>
    </row>
    <row r="1840" spans="2:7">
      <c r="B1840" s="58">
        <v>41893</v>
      </c>
      <c r="C1840" s="43">
        <v>655.13964799999997</v>
      </c>
      <c r="D1840">
        <f t="shared" si="62"/>
        <v>1.0141467553541432</v>
      </c>
      <c r="E1840">
        <v>8.6769947769951301E-3</v>
      </c>
      <c r="G1840">
        <f t="shared" ca="1" si="63"/>
        <v>-9.3442480975981443E-3</v>
      </c>
    </row>
    <row r="1841" spans="2:7">
      <c r="B1841" s="58">
        <v>40896</v>
      </c>
      <c r="C1841" s="43">
        <v>325.26907299999999</v>
      </c>
      <c r="D1841">
        <f t="shared" si="62"/>
        <v>3.2736689070590441</v>
      </c>
      <c r="E1841">
        <v>8.6557590852700816E-3</v>
      </c>
      <c r="G1841">
        <f t="shared" ca="1" si="63"/>
        <v>-9.5074014440312583E-3</v>
      </c>
    </row>
    <row r="1842" spans="2:7">
      <c r="B1842" s="58">
        <v>35699</v>
      </c>
      <c r="C1842" s="43">
        <v>76.110031000000006</v>
      </c>
      <c r="D1842">
        <f t="shared" si="62"/>
        <v>-0.82974899070227659</v>
      </c>
      <c r="E1842">
        <v>8.6493334813198507E-3</v>
      </c>
      <c r="G1842">
        <f t="shared" ca="1" si="63"/>
        <v>6.9477231699100039E-3</v>
      </c>
    </row>
    <row r="1843" spans="2:7">
      <c r="B1843" s="58">
        <v>41267</v>
      </c>
      <c r="C1843" s="43">
        <v>447.04599000000002</v>
      </c>
      <c r="D1843">
        <f t="shared" si="62"/>
        <v>1.9047918872245782</v>
      </c>
      <c r="E1843">
        <v>8.6312148329777631E-3</v>
      </c>
      <c r="G1843">
        <f t="shared" ca="1" si="63"/>
        <v>5.6179249881677995E-2</v>
      </c>
    </row>
    <row r="1844" spans="2:7">
      <c r="B1844" s="58">
        <v>39107</v>
      </c>
      <c r="C1844" s="43">
        <v>153.89948999999999</v>
      </c>
      <c r="D1844">
        <f t="shared" si="62"/>
        <v>-0.91818619348792263</v>
      </c>
      <c r="E1844">
        <v>8.6284749070098237E-3</v>
      </c>
      <c r="G1844">
        <f t="shared" ca="1" si="63"/>
        <v>-1.4040600312579707E-2</v>
      </c>
    </row>
    <row r="1845" spans="2:7">
      <c r="B1845" s="58">
        <v>43973</v>
      </c>
      <c r="C1845" s="43">
        <v>1881.0943600000001</v>
      </c>
      <c r="D1845">
        <f t="shared" si="62"/>
        <v>0.18253503087283474</v>
      </c>
      <c r="E1845">
        <v>8.62565671493838E-3</v>
      </c>
      <c r="G1845">
        <f t="shared" ca="1" si="63"/>
        <v>1.3650991646228242E-2</v>
      </c>
    </row>
    <row r="1846" spans="2:7">
      <c r="B1846" s="58">
        <v>43598</v>
      </c>
      <c r="C1846" s="43">
        <v>1590.7303469999999</v>
      </c>
      <c r="D1846">
        <f t="shared" si="62"/>
        <v>6.0558240542500767</v>
      </c>
      <c r="E1846">
        <v>8.6226166370006428E-3</v>
      </c>
      <c r="G1846">
        <f t="shared" ca="1" si="63"/>
        <v>2.6028349818813922E-2</v>
      </c>
    </row>
    <row r="1847" spans="2:7">
      <c r="B1847" s="58">
        <v>40143</v>
      </c>
      <c r="C1847" s="43">
        <v>225.449265</v>
      </c>
      <c r="D1847">
        <f t="shared" si="62"/>
        <v>-0.89132301475488496</v>
      </c>
      <c r="E1847">
        <v>8.6192872285041685E-3</v>
      </c>
      <c r="G1847">
        <f t="shared" ca="1" si="63"/>
        <v>-2.4541957116665505E-3</v>
      </c>
    </row>
    <row r="1848" spans="2:7">
      <c r="B1848" s="58">
        <v>44161</v>
      </c>
      <c r="C1848" s="43">
        <v>2074.4895019999999</v>
      </c>
      <c r="D1848">
        <f t="shared" si="62"/>
        <v>14.857465681025719</v>
      </c>
      <c r="E1848">
        <v>8.5913740597417555E-3</v>
      </c>
      <c r="G1848">
        <f t="shared" ca="1" si="63"/>
        <v>2.649015619412747E-3</v>
      </c>
    </row>
    <row r="1849" spans="2:7">
      <c r="B1849" s="58">
        <v>38740</v>
      </c>
      <c r="C1849" s="43">
        <v>130.820999</v>
      </c>
      <c r="D1849">
        <f t="shared" si="62"/>
        <v>-9.9258553337797609E-2</v>
      </c>
      <c r="E1849">
        <v>8.5841870518501544E-3</v>
      </c>
      <c r="G1849">
        <f t="shared" ca="1" si="63"/>
        <v>1.7353375207829265E-2</v>
      </c>
    </row>
    <row r="1850" spans="2:7">
      <c r="B1850" s="58">
        <v>37313</v>
      </c>
      <c r="C1850" s="43">
        <v>145.23701500000001</v>
      </c>
      <c r="D1850">
        <f t="shared" si="62"/>
        <v>-0.9242188457491135</v>
      </c>
      <c r="E1850">
        <v>8.5829016212574903E-3</v>
      </c>
      <c r="G1850">
        <f t="shared" ca="1" si="63"/>
        <v>-8.4196647147884596E-3</v>
      </c>
    </row>
    <row r="1851" spans="2:7">
      <c r="B1851" s="58">
        <v>43809</v>
      </c>
      <c r="C1851" s="43">
        <v>1916.5321039999999</v>
      </c>
      <c r="D1851">
        <f t="shared" si="62"/>
        <v>0.54550581368945084</v>
      </c>
      <c r="E1851">
        <v>8.5651612778610171E-3</v>
      </c>
      <c r="G1851">
        <f t="shared" ca="1" si="63"/>
        <v>-5.1064492382044083E-3</v>
      </c>
    </row>
    <row r="1852" spans="2:7">
      <c r="B1852" s="58">
        <v>43143</v>
      </c>
      <c r="C1852" s="43">
        <v>1240.067871</v>
      </c>
      <c r="D1852">
        <f t="shared" si="62"/>
        <v>5.3814881709277387</v>
      </c>
      <c r="E1852">
        <v>8.5517006068695188E-3</v>
      </c>
      <c r="G1852">
        <f t="shared" ca="1" si="63"/>
        <v>2.0653016552918641E-2</v>
      </c>
    </row>
    <row r="1853" spans="2:7">
      <c r="B1853" s="58">
        <v>39870</v>
      </c>
      <c r="C1853" s="43">
        <v>194.322678</v>
      </c>
      <c r="D1853">
        <f t="shared" si="62"/>
        <v>0.26726699548113891</v>
      </c>
      <c r="E1853">
        <v>8.5471009035288214E-3</v>
      </c>
      <c r="G1853">
        <f t="shared" ca="1" si="63"/>
        <v>2.1605552113145359E-3</v>
      </c>
    </row>
    <row r="1854" spans="2:7">
      <c r="B1854" s="58">
        <v>38889</v>
      </c>
      <c r="C1854" s="43">
        <v>153.339966</v>
      </c>
      <c r="D1854">
        <f t="shared" si="62"/>
        <v>-0.94287080343262153</v>
      </c>
      <c r="E1854">
        <v>8.5413951382334631E-3</v>
      </c>
      <c r="G1854">
        <f t="shared" ca="1" si="63"/>
        <v>-6.8721617492467635E-3</v>
      </c>
    </row>
    <row r="1855" spans="2:7">
      <c r="B1855" s="58">
        <v>44832</v>
      </c>
      <c r="C1855" s="43">
        <v>2684.0910640000002</v>
      </c>
      <c r="D1855">
        <f t="shared" si="62"/>
        <v>12.761018298852036</v>
      </c>
      <c r="E1855">
        <v>8.5285225998677563E-3</v>
      </c>
      <c r="G1855">
        <f t="shared" ca="1" si="63"/>
        <v>-3.1661407106253897E-3</v>
      </c>
    </row>
    <row r="1856" spans="2:7">
      <c r="B1856" s="58">
        <v>39720</v>
      </c>
      <c r="C1856" s="43">
        <v>195.05032299999999</v>
      </c>
      <c r="D1856">
        <f t="shared" si="62"/>
        <v>0.2821778228540926</v>
      </c>
      <c r="E1856">
        <v>8.5148605801738438E-3</v>
      </c>
      <c r="G1856">
        <f t="shared" ca="1" si="63"/>
        <v>-4.3291057648945381E-3</v>
      </c>
    </row>
    <row r="1857" spans="2:7">
      <c r="B1857" s="58">
        <v>39377</v>
      </c>
      <c r="C1857" s="43">
        <v>152.12423699999999</v>
      </c>
      <c r="D1857">
        <f t="shared" si="62"/>
        <v>-0.14192122210118777</v>
      </c>
      <c r="E1857">
        <v>8.5055581083496885E-3</v>
      </c>
      <c r="G1857">
        <f t="shared" ca="1" si="63"/>
        <v>-4.5315983134101255E-2</v>
      </c>
    </row>
    <row r="1858" spans="2:7">
      <c r="B1858" s="58">
        <v>40283</v>
      </c>
      <c r="C1858" s="43">
        <v>177.28469799999999</v>
      </c>
      <c r="D1858">
        <f t="shared" si="62"/>
        <v>0.13386136052031597</v>
      </c>
      <c r="E1858">
        <v>8.4993742668405987E-3</v>
      </c>
      <c r="G1858">
        <f t="shared" ca="1" si="63"/>
        <v>1.3347604866196074E-2</v>
      </c>
    </row>
    <row r="1859" spans="2:7">
      <c r="B1859" s="58">
        <v>39094</v>
      </c>
      <c r="C1859" s="43">
        <v>156.354828</v>
      </c>
      <c r="D1859">
        <f t="shared" si="62"/>
        <v>-5.220004521657249E-2</v>
      </c>
      <c r="E1859">
        <v>8.4919299981280928E-3</v>
      </c>
      <c r="G1859">
        <f t="shared" ca="1" si="63"/>
        <v>-8.7942755258542198E-4</v>
      </c>
    </row>
    <row r="1860" spans="2:7">
      <c r="B1860" s="58">
        <v>38953</v>
      </c>
      <c r="C1860" s="43">
        <v>164.96606399999999</v>
      </c>
      <c r="D1860">
        <f t="shared" ref="D1860:D1923" si="64">(C1860-C1861)/C1861</f>
        <v>-0.67630525861747004</v>
      </c>
      <c r="E1860">
        <v>8.4838334876130937E-3</v>
      </c>
      <c r="G1860">
        <f t="shared" ca="1" si="63"/>
        <v>-8.7065269923820438E-3</v>
      </c>
    </row>
    <row r="1861" spans="2:7">
      <c r="B1861" s="58">
        <v>41607</v>
      </c>
      <c r="C1861" s="43">
        <v>509.63467400000002</v>
      </c>
      <c r="D1861">
        <f t="shared" si="64"/>
        <v>6.2432956202521886E-2</v>
      </c>
      <c r="E1861">
        <v>8.4779441981658061E-3</v>
      </c>
      <c r="G1861">
        <f t="shared" ref="G1861:G1924" ca="1" si="65">_xlfn.NORM.INV(RAND(),$N$5,$N$6)</f>
        <v>-1.4944147201071489E-2</v>
      </c>
    </row>
    <row r="1862" spans="2:7">
      <c r="B1862" s="58">
        <v>41660</v>
      </c>
      <c r="C1862" s="43">
        <v>479.68643200000002</v>
      </c>
      <c r="D1862">
        <f t="shared" si="64"/>
        <v>8.7535738161797313E-2</v>
      </c>
      <c r="E1862">
        <v>8.4668707097214722E-3</v>
      </c>
      <c r="G1862">
        <f t="shared" ca="1" si="65"/>
        <v>1.7458198878998386E-2</v>
      </c>
    </row>
    <row r="1863" spans="2:7">
      <c r="B1863" s="58">
        <v>41234</v>
      </c>
      <c r="C1863" s="43">
        <v>441.07647700000001</v>
      </c>
      <c r="D1863">
        <f t="shared" si="64"/>
        <v>-0.46706963787841765</v>
      </c>
      <c r="E1863">
        <v>8.4582216700467248E-3</v>
      </c>
      <c r="G1863">
        <f t="shared" ca="1" si="65"/>
        <v>3.3828761108286275E-2</v>
      </c>
    </row>
    <row r="1864" spans="2:7">
      <c r="B1864" s="58">
        <v>42201</v>
      </c>
      <c r="C1864" s="43">
        <v>827.64373799999998</v>
      </c>
      <c r="D1864">
        <f t="shared" si="64"/>
        <v>5.3576914429718938</v>
      </c>
      <c r="E1864">
        <v>8.449861237150906E-3</v>
      </c>
      <c r="G1864">
        <f t="shared" ca="1" si="65"/>
        <v>6.9774001928562587E-3</v>
      </c>
    </row>
    <row r="1865" spans="2:7">
      <c r="B1865" s="58">
        <v>36320</v>
      </c>
      <c r="C1865" s="43">
        <v>130.17991599999999</v>
      </c>
      <c r="D1865">
        <f t="shared" si="64"/>
        <v>0.19100719274391617</v>
      </c>
      <c r="E1865">
        <v>8.4497734131657783E-3</v>
      </c>
      <c r="G1865">
        <f t="shared" ca="1" si="65"/>
        <v>-1.5194773045570801E-2</v>
      </c>
    </row>
    <row r="1866" spans="2:7">
      <c r="B1866" s="58">
        <v>36850</v>
      </c>
      <c r="C1866" s="43">
        <v>109.302376</v>
      </c>
      <c r="D1866">
        <f t="shared" si="64"/>
        <v>-0.49935851035343032</v>
      </c>
      <c r="E1866">
        <v>8.4445755916712547E-3</v>
      </c>
      <c r="G1866">
        <f t="shared" ca="1" si="65"/>
        <v>2.8687626694747261E-3</v>
      </c>
    </row>
    <row r="1867" spans="2:7">
      <c r="B1867" s="58">
        <v>40109</v>
      </c>
      <c r="C1867" s="43">
        <v>218.324646</v>
      </c>
      <c r="D1867">
        <f t="shared" si="64"/>
        <v>0.46747732264110553</v>
      </c>
      <c r="E1867">
        <v>8.4442009424391846E-3</v>
      </c>
      <c r="G1867">
        <f t="shared" ca="1" si="65"/>
        <v>2.8730585885923532E-3</v>
      </c>
    </row>
    <row r="1868" spans="2:7">
      <c r="B1868" s="58">
        <v>39115</v>
      </c>
      <c r="C1868" s="43">
        <v>148.77548200000001</v>
      </c>
      <c r="D1868">
        <f t="shared" si="64"/>
        <v>0.1698943681007567</v>
      </c>
      <c r="E1868">
        <v>8.4419211015628014E-3</v>
      </c>
      <c r="G1868">
        <f t="shared" ca="1" si="65"/>
        <v>3.2074214924957562E-3</v>
      </c>
    </row>
    <row r="1869" spans="2:7">
      <c r="B1869" s="58">
        <v>38029</v>
      </c>
      <c r="C1869" s="43">
        <v>127.170013</v>
      </c>
      <c r="D1869">
        <f t="shared" si="64"/>
        <v>-0.94030967089865036</v>
      </c>
      <c r="E1869">
        <v>8.4398084924071984E-3</v>
      </c>
      <c r="G1869">
        <f t="shared" ca="1" si="65"/>
        <v>3.5045723763340152E-3</v>
      </c>
    </row>
    <row r="1870" spans="2:7">
      <c r="B1870" s="58">
        <v>44659</v>
      </c>
      <c r="C1870" s="43">
        <v>2130.4960940000001</v>
      </c>
      <c r="D1870">
        <f t="shared" si="64"/>
        <v>14.140470415171649</v>
      </c>
      <c r="E1870">
        <v>8.4304041755336994E-3</v>
      </c>
      <c r="G1870">
        <f t="shared" ca="1" si="65"/>
        <v>3.6098256744195437E-2</v>
      </c>
    </row>
    <row r="1871" spans="2:7">
      <c r="B1871" s="58">
        <v>37300</v>
      </c>
      <c r="C1871" s="43">
        <v>140.715317</v>
      </c>
      <c r="D1871">
        <f t="shared" si="64"/>
        <v>-0.81413866540402846</v>
      </c>
      <c r="E1871">
        <v>8.4252678905089185E-3</v>
      </c>
      <c r="G1871">
        <f t="shared" ca="1" si="65"/>
        <v>2.0904027460250121E-2</v>
      </c>
    </row>
    <row r="1872" spans="2:7">
      <c r="B1872" s="58">
        <v>42426</v>
      </c>
      <c r="C1872" s="43">
        <v>757.098389</v>
      </c>
      <c r="D1872">
        <f t="shared" si="64"/>
        <v>-0.66672774528713397</v>
      </c>
      <c r="E1872">
        <v>8.4244162780586235E-3</v>
      </c>
      <c r="G1872">
        <f t="shared" ca="1" si="65"/>
        <v>-1.9733740127849736E-3</v>
      </c>
    </row>
    <row r="1873" spans="2:7">
      <c r="B1873" s="58">
        <v>44355</v>
      </c>
      <c r="C1873" s="43">
        <v>2271.7114259999998</v>
      </c>
      <c r="D1873">
        <f t="shared" si="64"/>
        <v>28.135317652625293</v>
      </c>
      <c r="E1873">
        <v>8.421274965690265E-3</v>
      </c>
      <c r="G1873">
        <f t="shared" ca="1" si="65"/>
        <v>-2.1942231764494101E-3</v>
      </c>
    </row>
    <row r="1874" spans="2:7">
      <c r="B1874" s="58">
        <v>35760</v>
      </c>
      <c r="C1874" s="43">
        <v>77.971053999999995</v>
      </c>
      <c r="D1874">
        <f t="shared" si="64"/>
        <v>-0.9702667259953327</v>
      </c>
      <c r="E1874">
        <v>8.4033380867886108E-3</v>
      </c>
      <c r="G1874">
        <f t="shared" ca="1" si="65"/>
        <v>1.4687121036627608E-2</v>
      </c>
    </row>
    <row r="1875" spans="2:7">
      <c r="B1875" s="58">
        <v>44951</v>
      </c>
      <c r="C1875" s="43">
        <v>2622.3500979999999</v>
      </c>
      <c r="D1875">
        <f t="shared" si="64"/>
        <v>11.056394647622104</v>
      </c>
      <c r="E1875">
        <v>8.4022680253796923E-3</v>
      </c>
      <c r="G1875">
        <f t="shared" ca="1" si="65"/>
        <v>-1.7123895746768068E-2</v>
      </c>
    </row>
    <row r="1876" spans="2:7">
      <c r="B1876" s="58">
        <v>40134</v>
      </c>
      <c r="C1876" s="43">
        <v>217.506989</v>
      </c>
      <c r="D1876">
        <f t="shared" si="64"/>
        <v>-0.89806571273758273</v>
      </c>
      <c r="E1876">
        <v>8.385113442739971E-3</v>
      </c>
      <c r="G1876">
        <f t="shared" ca="1" si="65"/>
        <v>-1.7645519704927871E-2</v>
      </c>
    </row>
    <row r="1877" spans="2:7">
      <c r="B1877" s="58">
        <v>43888</v>
      </c>
      <c r="C1877" s="43">
        <v>2133.796143</v>
      </c>
      <c r="D1877">
        <f t="shared" si="64"/>
        <v>-0.18783592242502095</v>
      </c>
      <c r="E1877">
        <v>8.38479569476769E-3</v>
      </c>
      <c r="G1877">
        <f t="shared" ca="1" si="65"/>
        <v>-1.9168516189298906E-2</v>
      </c>
    </row>
    <row r="1878" spans="2:7">
      <c r="B1878" s="58">
        <v>44474</v>
      </c>
      <c r="C1878" s="43">
        <v>2627.296875</v>
      </c>
      <c r="D1878">
        <f t="shared" si="64"/>
        <v>-3.2935906350955071E-2</v>
      </c>
      <c r="E1878">
        <v>8.3574966366422587E-3</v>
      </c>
      <c r="G1878">
        <f t="shared" ca="1" si="65"/>
        <v>1.5283335047394939E-2</v>
      </c>
    </row>
    <row r="1879" spans="2:7">
      <c r="B1879" s="58">
        <v>44447</v>
      </c>
      <c r="C1879" s="43">
        <v>2716.7763669999999</v>
      </c>
      <c r="D1879">
        <f t="shared" si="64"/>
        <v>8.37843291113992E-2</v>
      </c>
      <c r="E1879">
        <v>8.352315606461512E-3</v>
      </c>
      <c r="G1879">
        <f t="shared" ca="1" si="65"/>
        <v>3.5724196364493171E-3</v>
      </c>
    </row>
    <row r="1880" spans="2:7">
      <c r="B1880" s="58">
        <v>45050</v>
      </c>
      <c r="C1880" s="43">
        <v>2506.75</v>
      </c>
      <c r="D1880">
        <f t="shared" si="64"/>
        <v>0.18315561018435553</v>
      </c>
      <c r="E1880">
        <v>8.3467417538214007E-3</v>
      </c>
      <c r="G1880">
        <f t="shared" ca="1" si="65"/>
        <v>-3.2813610015550035E-4</v>
      </c>
    </row>
    <row r="1881" spans="2:7">
      <c r="B1881" s="58">
        <v>44061</v>
      </c>
      <c r="C1881" s="43">
        <v>2118.6984859999998</v>
      </c>
      <c r="D1881">
        <f t="shared" si="64"/>
        <v>3.6446255122606668</v>
      </c>
      <c r="E1881">
        <v>8.3331491320676864E-3</v>
      </c>
      <c r="G1881">
        <f t="shared" ca="1" si="65"/>
        <v>-1.2821036829947909E-3</v>
      </c>
    </row>
    <row r="1882" spans="2:7">
      <c r="B1882" s="58">
        <v>41212</v>
      </c>
      <c r="C1882" s="43">
        <v>456.161316</v>
      </c>
      <c r="D1882">
        <f t="shared" si="64"/>
        <v>-0.68813316976050976</v>
      </c>
      <c r="E1882">
        <v>8.3323119842438811E-3</v>
      </c>
      <c r="G1882">
        <f t="shared" ca="1" si="65"/>
        <v>6.017816905274539E-3</v>
      </c>
    </row>
    <row r="1883" spans="2:7">
      <c r="B1883" s="58">
        <v>43250</v>
      </c>
      <c r="C1883" s="43">
        <v>1462.6798100000001</v>
      </c>
      <c r="D1883">
        <f t="shared" si="64"/>
        <v>-0.3079653326411862</v>
      </c>
      <c r="E1883">
        <v>8.329680572396617E-3</v>
      </c>
      <c r="G1883">
        <f t="shared" ca="1" si="65"/>
        <v>-8.8471475893116547E-3</v>
      </c>
    </row>
    <row r="1884" spans="2:7">
      <c r="B1884" s="58">
        <v>43886</v>
      </c>
      <c r="C1884" s="43">
        <v>2113.5932619999999</v>
      </c>
      <c r="D1884">
        <f t="shared" si="64"/>
        <v>9.8489223715039689</v>
      </c>
      <c r="E1884">
        <v>8.328899593281083E-3</v>
      </c>
      <c r="G1884">
        <f t="shared" ca="1" si="65"/>
        <v>-1.5866701074886548E-4</v>
      </c>
    </row>
    <row r="1885" spans="2:7">
      <c r="B1885" s="58">
        <v>39722</v>
      </c>
      <c r="C1885" s="43">
        <v>194.820572</v>
      </c>
      <c r="D1885">
        <f t="shared" si="64"/>
        <v>0.23427304790505499</v>
      </c>
      <c r="E1885">
        <v>8.3249969844017783E-3</v>
      </c>
      <c r="G1885">
        <f t="shared" ca="1" si="65"/>
        <v>4.1252444500534139E-3</v>
      </c>
    </row>
    <row r="1886" spans="2:7">
      <c r="B1886" s="58">
        <v>39429</v>
      </c>
      <c r="C1886" s="43">
        <v>157.84236100000001</v>
      </c>
      <c r="D1886">
        <f t="shared" si="64"/>
        <v>9.0780048654254375E-2</v>
      </c>
      <c r="E1886">
        <v>8.3236433862782285E-3</v>
      </c>
      <c r="G1886">
        <f t="shared" ca="1" si="65"/>
        <v>-1.0764286015578023E-2</v>
      </c>
    </row>
    <row r="1887" spans="2:7">
      <c r="B1887" s="58">
        <v>38877</v>
      </c>
      <c r="C1887" s="43">
        <v>144.70594800000001</v>
      </c>
      <c r="D1887">
        <f t="shared" si="64"/>
        <v>-0.81080947498746236</v>
      </c>
      <c r="E1887">
        <v>8.3146163480519852E-3</v>
      </c>
      <c r="G1887">
        <f t="shared" ca="1" si="65"/>
        <v>4.0915185743797345E-3</v>
      </c>
    </row>
    <row r="1888" spans="2:7">
      <c r="B1888" s="58">
        <v>42660</v>
      </c>
      <c r="C1888" s="43">
        <v>764.86889599999995</v>
      </c>
      <c r="D1888">
        <f t="shared" si="64"/>
        <v>-7.0814961132798449E-2</v>
      </c>
      <c r="E1888">
        <v>8.3110993166680986E-3</v>
      </c>
      <c r="G1888">
        <f t="shared" ca="1" si="65"/>
        <v>1.5803798766635468E-2</v>
      </c>
    </row>
    <row r="1889" spans="2:7">
      <c r="B1889" s="58">
        <v>42033</v>
      </c>
      <c r="C1889" s="43">
        <v>823.16101100000003</v>
      </c>
      <c r="D1889">
        <f t="shared" si="64"/>
        <v>19.315510252081474</v>
      </c>
      <c r="E1889">
        <v>8.2989518789610764E-3</v>
      </c>
      <c r="G1889">
        <f t="shared" ca="1" si="65"/>
        <v>1.7124518387216011E-2</v>
      </c>
    </row>
    <row r="1890" spans="2:7">
      <c r="B1890" s="58">
        <v>35114</v>
      </c>
      <c r="C1890" s="43">
        <v>40.518844999999999</v>
      </c>
      <c r="D1890">
        <f t="shared" si="64"/>
        <v>-0.94717919879873214</v>
      </c>
      <c r="E1890">
        <v>8.2971384074836708E-3</v>
      </c>
      <c r="G1890">
        <f t="shared" ca="1" si="65"/>
        <v>7.6697180733825933E-3</v>
      </c>
    </row>
    <row r="1891" spans="2:7">
      <c r="B1891" s="58">
        <v>42682</v>
      </c>
      <c r="C1891" s="43">
        <v>767.10015899999996</v>
      </c>
      <c r="D1891">
        <f t="shared" si="64"/>
        <v>-0.53179692406792856</v>
      </c>
      <c r="E1891">
        <v>8.2967558458847124E-3</v>
      </c>
      <c r="G1891">
        <f t="shared" ca="1" si="65"/>
        <v>2.4062656424633459E-3</v>
      </c>
    </row>
    <row r="1892" spans="2:7">
      <c r="B1892" s="58">
        <v>43315</v>
      </c>
      <c r="C1892" s="43">
        <v>1638.3919679999999</v>
      </c>
      <c r="D1892">
        <f t="shared" si="64"/>
        <v>-0.33878487269168128</v>
      </c>
      <c r="E1892">
        <v>8.2929436405434105E-3</v>
      </c>
      <c r="G1892">
        <f t="shared" ca="1" si="65"/>
        <v>-1.7140859401498707E-3</v>
      </c>
    </row>
    <row r="1893" spans="2:7">
      <c r="B1893" s="58">
        <v>44881</v>
      </c>
      <c r="C1893" s="43">
        <v>2477.8500979999999</v>
      </c>
      <c r="D1893">
        <f t="shared" si="64"/>
        <v>14.390840071255081</v>
      </c>
      <c r="E1893">
        <v>8.280813021363128E-3</v>
      </c>
      <c r="G1893">
        <f t="shared" ca="1" si="65"/>
        <v>5.6545806209311973E-3</v>
      </c>
    </row>
    <row r="1894" spans="2:7">
      <c r="B1894" s="58">
        <v>39384</v>
      </c>
      <c r="C1894" s="43">
        <v>160.99511699999999</v>
      </c>
      <c r="D1894">
        <f t="shared" si="64"/>
        <v>-0.88079033120730632</v>
      </c>
      <c r="E1894">
        <v>8.2648094324843067E-3</v>
      </c>
      <c r="G1894">
        <f t="shared" ca="1" si="65"/>
        <v>-1.0035284301569559E-2</v>
      </c>
    </row>
    <row r="1895" spans="2:7">
      <c r="B1895" s="58">
        <v>43224</v>
      </c>
      <c r="C1895" s="43">
        <v>1350.52063</v>
      </c>
      <c r="D1895">
        <f t="shared" si="64"/>
        <v>5.8920618153743174</v>
      </c>
      <c r="E1895">
        <v>8.2632552361268981E-3</v>
      </c>
      <c r="G1895">
        <f t="shared" ca="1" si="65"/>
        <v>1.4678867960451706E-3</v>
      </c>
    </row>
    <row r="1896" spans="2:7">
      <c r="B1896" s="58">
        <v>38811</v>
      </c>
      <c r="C1896" s="43">
        <v>195.95306400000001</v>
      </c>
      <c r="D1896">
        <f t="shared" si="64"/>
        <v>-0.91719281100093963</v>
      </c>
      <c r="E1896">
        <v>8.2346087534101234E-3</v>
      </c>
      <c r="G1896">
        <f t="shared" ca="1" si="65"/>
        <v>-4.9243515689252797E-3</v>
      </c>
    </row>
    <row r="1897" spans="2:7">
      <c r="B1897" s="58">
        <v>44515</v>
      </c>
      <c r="C1897" s="43">
        <v>2366.3774410000001</v>
      </c>
      <c r="D1897">
        <f t="shared" si="64"/>
        <v>18.147917796616184</v>
      </c>
      <c r="E1897">
        <v>8.2330812884956577E-3</v>
      </c>
      <c r="G1897">
        <f t="shared" ca="1" si="65"/>
        <v>2.0471836791136518E-3</v>
      </c>
    </row>
    <row r="1898" spans="2:7">
      <c r="B1898" s="58">
        <v>38611</v>
      </c>
      <c r="C1898" s="43">
        <v>123.58406100000001</v>
      </c>
      <c r="D1898">
        <f t="shared" si="64"/>
        <v>-0.92830941341639406</v>
      </c>
      <c r="E1898">
        <v>8.2318388417780258E-3</v>
      </c>
      <c r="G1898">
        <f t="shared" ca="1" si="65"/>
        <v>9.3925621814873617E-3</v>
      </c>
    </row>
    <row r="1899" spans="2:7">
      <c r="B1899" s="58">
        <v>43725</v>
      </c>
      <c r="C1899" s="43">
        <v>1723.853394</v>
      </c>
      <c r="D1899">
        <f t="shared" si="64"/>
        <v>15.189949598485628</v>
      </c>
      <c r="E1899">
        <v>8.2035280694298333E-3</v>
      </c>
      <c r="G1899">
        <f t="shared" ca="1" si="65"/>
        <v>-9.8702487461240686E-3</v>
      </c>
    </row>
    <row r="1900" spans="2:7">
      <c r="B1900" s="58">
        <v>37543</v>
      </c>
      <c r="C1900" s="43">
        <v>106.476761</v>
      </c>
      <c r="D1900">
        <f t="shared" si="64"/>
        <v>-0.86022549519128588</v>
      </c>
      <c r="E1900">
        <v>8.1991678126980168E-3</v>
      </c>
      <c r="G1900">
        <f t="shared" ca="1" si="65"/>
        <v>-9.8646978555144774E-3</v>
      </c>
    </row>
    <row r="1901" spans="2:7">
      <c r="B1901" s="58">
        <v>42522</v>
      </c>
      <c r="C1901" s="43">
        <v>761.77526899999998</v>
      </c>
      <c r="D1901">
        <f t="shared" si="64"/>
        <v>-0.55878418115522843</v>
      </c>
      <c r="E1901">
        <v>8.193958092378769E-3</v>
      </c>
      <c r="G1901">
        <f t="shared" ca="1" si="65"/>
        <v>-1.250009314964501E-2</v>
      </c>
    </row>
    <row r="1902" spans="2:7">
      <c r="B1902" s="58">
        <v>43717</v>
      </c>
      <c r="C1902" s="43">
        <v>1726.536621</v>
      </c>
      <c r="D1902">
        <f t="shared" si="64"/>
        <v>6.2538590210720155E-2</v>
      </c>
      <c r="E1902">
        <v>8.1908175231977451E-3</v>
      </c>
      <c r="G1902">
        <f t="shared" ca="1" si="65"/>
        <v>-3.0645214540445651E-2</v>
      </c>
    </row>
    <row r="1903" spans="2:7">
      <c r="B1903" s="58">
        <v>43314</v>
      </c>
      <c r="C1903" s="43">
        <v>1624.916626</v>
      </c>
      <c r="D1903">
        <f t="shared" si="64"/>
        <v>-0.28864432764088344</v>
      </c>
      <c r="E1903">
        <v>8.1878565994896024E-3</v>
      </c>
      <c r="G1903">
        <f t="shared" ca="1" si="65"/>
        <v>-1.7318632669574893E-2</v>
      </c>
    </row>
    <row r="1904" spans="2:7">
      <c r="B1904" s="58">
        <v>44538</v>
      </c>
      <c r="C1904" s="43">
        <v>2284.2534179999998</v>
      </c>
      <c r="D1904">
        <f t="shared" si="64"/>
        <v>2.5038231934301609</v>
      </c>
      <c r="E1904">
        <v>8.1840656255400355E-3</v>
      </c>
      <c r="G1904">
        <f t="shared" ca="1" si="65"/>
        <v>9.1105364853095207E-3</v>
      </c>
    </row>
    <row r="1905" spans="2:7">
      <c r="B1905" s="58">
        <v>41891</v>
      </c>
      <c r="C1905" s="43">
        <v>651.93170199999997</v>
      </c>
      <c r="D1905">
        <f t="shared" si="64"/>
        <v>1.9851752981727551</v>
      </c>
      <c r="E1905">
        <v>8.1793624174250016E-3</v>
      </c>
      <c r="G1905">
        <f t="shared" ca="1" si="65"/>
        <v>2.1870070547251531E-2</v>
      </c>
    </row>
    <row r="1906" spans="2:7">
      <c r="B1906" s="58">
        <v>40627</v>
      </c>
      <c r="C1906" s="43">
        <v>218.38975500000001</v>
      </c>
      <c r="D1906">
        <f t="shared" si="64"/>
        <v>-0.91301985393580809</v>
      </c>
      <c r="E1906">
        <v>8.1754213351883237E-3</v>
      </c>
      <c r="G1906">
        <f t="shared" ca="1" si="65"/>
        <v>-2.1060986710013843E-2</v>
      </c>
    </row>
    <row r="1907" spans="2:7">
      <c r="B1907" s="58">
        <v>45042</v>
      </c>
      <c r="C1907" s="43">
        <v>2510.8000489999999</v>
      </c>
      <c r="D1907">
        <f t="shared" si="64"/>
        <v>0.2795293519120054</v>
      </c>
      <c r="E1907">
        <v>8.1712535487126065E-3</v>
      </c>
      <c r="G1907">
        <f t="shared" ca="1" si="65"/>
        <v>5.3029131851994128E-2</v>
      </c>
    </row>
    <row r="1908" spans="2:7">
      <c r="B1908" s="58">
        <v>43854</v>
      </c>
      <c r="C1908" s="43">
        <v>1962.284058</v>
      </c>
      <c r="D1908">
        <f t="shared" si="64"/>
        <v>19.527009791347101</v>
      </c>
      <c r="E1908">
        <v>8.1675526494170095E-3</v>
      </c>
      <c r="G1908">
        <f t="shared" ca="1" si="65"/>
        <v>-5.683352293821416E-3</v>
      </c>
    </row>
    <row r="1909" spans="2:7">
      <c r="B1909" s="58">
        <v>38085</v>
      </c>
      <c r="C1909" s="43">
        <v>95.595222000000007</v>
      </c>
      <c r="D1909">
        <f t="shared" si="64"/>
        <v>-0.44240582972610881</v>
      </c>
      <c r="E1909">
        <v>8.1629103954120874E-3</v>
      </c>
      <c r="G1909">
        <f t="shared" ca="1" si="65"/>
        <v>4.3563097374451571E-3</v>
      </c>
    </row>
    <row r="1910" spans="2:7">
      <c r="B1910" s="58">
        <v>38968</v>
      </c>
      <c r="C1910" s="43">
        <v>171.44229100000001</v>
      </c>
      <c r="D1910">
        <f t="shared" si="64"/>
        <v>-0.50338075320415421</v>
      </c>
      <c r="E1910">
        <v>8.1606526988534864E-3</v>
      </c>
      <c r="G1910">
        <f t="shared" ca="1" si="65"/>
        <v>-2.5286781068780732E-2</v>
      </c>
    </row>
    <row r="1911" spans="2:7">
      <c r="B1911" s="58">
        <v>41023</v>
      </c>
      <c r="C1911" s="43">
        <v>345.21878099999998</v>
      </c>
      <c r="D1911">
        <f t="shared" si="64"/>
        <v>2.1111728955952942</v>
      </c>
      <c r="E1911">
        <v>8.1516600704319188E-3</v>
      </c>
      <c r="G1911">
        <f t="shared" ca="1" si="65"/>
        <v>-1.5908106255702121E-2</v>
      </c>
    </row>
    <row r="1912" spans="2:7">
      <c r="B1912" s="58">
        <v>37491</v>
      </c>
      <c r="C1912" s="43">
        <v>110.960976</v>
      </c>
      <c r="D1912">
        <f t="shared" si="64"/>
        <v>-0.95158326638765756</v>
      </c>
      <c r="E1912">
        <v>8.1479552775109449E-3</v>
      </c>
      <c r="G1912">
        <f t="shared" ca="1" si="65"/>
        <v>-2.7709554742328295E-3</v>
      </c>
    </row>
    <row r="1913" spans="2:7">
      <c r="B1913" s="58">
        <v>44313</v>
      </c>
      <c r="C1913" s="43">
        <v>2291.7897950000001</v>
      </c>
      <c r="D1913">
        <f t="shared" si="64"/>
        <v>9.7705107984017627E-3</v>
      </c>
      <c r="E1913">
        <v>8.133222026331691E-3</v>
      </c>
      <c r="G1913">
        <f t="shared" ca="1" si="65"/>
        <v>-1.7095635398025246E-2</v>
      </c>
    </row>
    <row r="1914" spans="2:7">
      <c r="B1914" s="58">
        <v>44560</v>
      </c>
      <c r="C1914" s="43">
        <v>2269.6145019999999</v>
      </c>
      <c r="D1914">
        <f t="shared" si="64"/>
        <v>0.43338621963760598</v>
      </c>
      <c r="E1914">
        <v>8.1280596103556289E-3</v>
      </c>
      <c r="G1914">
        <f t="shared" ca="1" si="65"/>
        <v>7.3806576420274604E-3</v>
      </c>
    </row>
    <row r="1915" spans="2:7">
      <c r="B1915" s="58">
        <v>43565</v>
      </c>
      <c r="C1915" s="43">
        <v>1583.3935550000001</v>
      </c>
      <c r="D1915">
        <f t="shared" si="64"/>
        <v>0.89959495477571361</v>
      </c>
      <c r="E1915">
        <v>8.1225497911137905E-3</v>
      </c>
      <c r="G1915">
        <f t="shared" ca="1" si="65"/>
        <v>-4.5371039501973572E-3</v>
      </c>
    </row>
    <row r="1916" spans="2:7">
      <c r="B1916" s="58">
        <v>42587</v>
      </c>
      <c r="C1916" s="43">
        <v>833.54272500000002</v>
      </c>
      <c r="D1916">
        <f t="shared" si="64"/>
        <v>4.5636649890868322</v>
      </c>
      <c r="E1916">
        <v>8.1151090064407374E-3</v>
      </c>
      <c r="G1916">
        <f t="shared" ca="1" si="65"/>
        <v>2.4118919308848464E-3</v>
      </c>
    </row>
    <row r="1917" spans="2:7">
      <c r="B1917" s="58">
        <v>37315</v>
      </c>
      <c r="C1917" s="43">
        <v>149.81899999999999</v>
      </c>
      <c r="D1917">
        <f t="shared" si="64"/>
        <v>-0.72465538145131081</v>
      </c>
      <c r="E1917">
        <v>8.113544676577062E-3</v>
      </c>
      <c r="G1917">
        <f t="shared" ca="1" si="65"/>
        <v>-2.4329270282937585E-4</v>
      </c>
    </row>
    <row r="1918" spans="2:7">
      <c r="B1918" s="58">
        <v>41841</v>
      </c>
      <c r="C1918" s="43">
        <v>544.11450200000002</v>
      </c>
      <c r="D1918">
        <f t="shared" si="64"/>
        <v>-0.76244482524267687</v>
      </c>
      <c r="E1918">
        <v>8.1123740278029564E-3</v>
      </c>
      <c r="G1918">
        <f t="shared" ca="1" si="65"/>
        <v>2.4119041375869751E-3</v>
      </c>
    </row>
    <row r="1919" spans="2:7">
      <c r="B1919" s="58">
        <v>44405</v>
      </c>
      <c r="C1919" s="43">
        <v>2290.476318</v>
      </c>
      <c r="D1919">
        <f t="shared" si="64"/>
        <v>11.01138401505971</v>
      </c>
      <c r="E1919">
        <v>8.1113832653650648E-3</v>
      </c>
      <c r="G1919">
        <f t="shared" ca="1" si="65"/>
        <v>2.4485241459946874E-2</v>
      </c>
    </row>
    <row r="1920" spans="2:7">
      <c r="B1920" s="58">
        <v>40227</v>
      </c>
      <c r="C1920" s="43">
        <v>190.69212300000001</v>
      </c>
      <c r="D1920">
        <f t="shared" si="64"/>
        <v>-0.87871902693000059</v>
      </c>
      <c r="E1920">
        <v>8.1062651544667446E-3</v>
      </c>
      <c r="G1920">
        <f t="shared" ca="1" si="65"/>
        <v>-8.6174826190127275E-3</v>
      </c>
    </row>
    <row r="1921" spans="2:7">
      <c r="B1921" s="58">
        <v>43290</v>
      </c>
      <c r="C1921" s="43">
        <v>1572.3168949999999</v>
      </c>
      <c r="D1921">
        <f t="shared" si="64"/>
        <v>12.9607253756201</v>
      </c>
      <c r="E1921">
        <v>8.1032265735575971E-3</v>
      </c>
      <c r="G1921">
        <f t="shared" ca="1" si="65"/>
        <v>2.1555093524068144E-2</v>
      </c>
    </row>
    <row r="1922" spans="2:7">
      <c r="B1922" s="58">
        <v>38574</v>
      </c>
      <c r="C1922" s="43">
        <v>112.624298</v>
      </c>
      <c r="D1922">
        <f t="shared" si="64"/>
        <v>-0.95645376968782192</v>
      </c>
      <c r="E1922">
        <v>8.0968606804318784E-3</v>
      </c>
      <c r="G1922">
        <f t="shared" ca="1" si="65"/>
        <v>-1.6917682535861171E-2</v>
      </c>
    </row>
    <row r="1923" spans="2:7">
      <c r="B1923" s="58">
        <v>44434</v>
      </c>
      <c r="C1923" s="43">
        <v>2586.3156739999999</v>
      </c>
      <c r="D1923">
        <f t="shared" si="64"/>
        <v>4.2642588154240508</v>
      </c>
      <c r="E1923">
        <v>8.0906669013694945E-3</v>
      </c>
      <c r="G1923">
        <f t="shared" ca="1" si="65"/>
        <v>2.4306484352049264E-3</v>
      </c>
    </row>
    <row r="1924" spans="2:7">
      <c r="B1924" s="58">
        <v>41638</v>
      </c>
      <c r="C1924" s="43">
        <v>491.297211</v>
      </c>
      <c r="D1924">
        <f t="shared" ref="D1924:D1987" si="66">(C1924-C1925)/C1925</f>
        <v>0.45356724097770673</v>
      </c>
      <c r="E1924">
        <v>8.0878342703220186E-3</v>
      </c>
      <c r="G1924">
        <f t="shared" ca="1" si="65"/>
        <v>2.8422895891674235E-2</v>
      </c>
    </row>
    <row r="1925" spans="2:7">
      <c r="B1925" s="58">
        <v>40900</v>
      </c>
      <c r="C1925" s="43">
        <v>337.99414100000001</v>
      </c>
      <c r="D1925">
        <f t="shared" si="66"/>
        <v>2.8121599498608818</v>
      </c>
      <c r="E1925">
        <v>8.0802853112315713E-3</v>
      </c>
      <c r="G1925">
        <f t="shared" ref="G1925:G1988" ca="1" si="67">_xlfn.NORM.INV(RAND(),$N$5,$N$6)</f>
        <v>-4.5805225312839745E-2</v>
      </c>
    </row>
    <row r="1926" spans="2:7">
      <c r="B1926" s="58">
        <v>38485</v>
      </c>
      <c r="C1926" s="43">
        <v>88.662109000000001</v>
      </c>
      <c r="D1926">
        <f t="shared" si="66"/>
        <v>-0.46452689836160238</v>
      </c>
      <c r="E1926">
        <v>8.0431768753983883E-3</v>
      </c>
      <c r="G1926">
        <f t="shared" ca="1" si="67"/>
        <v>-1.020152416360624E-3</v>
      </c>
    </row>
    <row r="1927" spans="2:7">
      <c r="B1927" s="58">
        <v>39366</v>
      </c>
      <c r="C1927" s="43">
        <v>165.57714799999999</v>
      </c>
      <c r="D1927">
        <f t="shared" si="66"/>
        <v>0.10365623519590093</v>
      </c>
      <c r="E1927">
        <v>8.0338786065829206E-3</v>
      </c>
      <c r="G1927">
        <f t="shared" ca="1" si="67"/>
        <v>1.148881714398977E-2</v>
      </c>
    </row>
    <row r="1928" spans="2:7">
      <c r="B1928" s="58">
        <v>36430</v>
      </c>
      <c r="C1928" s="43">
        <v>150.026016</v>
      </c>
      <c r="D1928">
        <f t="shared" si="66"/>
        <v>-0.40635928007333944</v>
      </c>
      <c r="E1928">
        <v>8.0278383521716016E-3</v>
      </c>
      <c r="G1928">
        <f t="shared" ca="1" si="67"/>
        <v>2.9796573059776687E-3</v>
      </c>
    </row>
    <row r="1929" spans="2:7">
      <c r="B1929" s="58">
        <v>40707</v>
      </c>
      <c r="C1929" s="43">
        <v>252.72190900000001</v>
      </c>
      <c r="D1929">
        <f t="shared" si="66"/>
        <v>1.5959300619075134</v>
      </c>
      <c r="E1929">
        <v>8.0267190796183292E-3</v>
      </c>
      <c r="G1929">
        <f t="shared" ca="1" si="67"/>
        <v>2.6012004753214753E-2</v>
      </c>
    </row>
    <row r="1930" spans="2:7">
      <c r="B1930" s="58">
        <v>38470</v>
      </c>
      <c r="C1930" s="43">
        <v>97.353127000000001</v>
      </c>
      <c r="D1930">
        <f t="shared" si="66"/>
        <v>-0.45368413567814486</v>
      </c>
      <c r="E1930">
        <v>8.0223055383450495E-3</v>
      </c>
      <c r="G1930">
        <f t="shared" ca="1" si="67"/>
        <v>2.7214063795717371E-2</v>
      </c>
    </row>
    <row r="1931" spans="2:7">
      <c r="B1931" s="58">
        <v>39965</v>
      </c>
      <c r="C1931" s="43">
        <v>178.199341</v>
      </c>
      <c r="D1931">
        <f t="shared" si="66"/>
        <v>0.15262085056010363</v>
      </c>
      <c r="E1931">
        <v>8.0155520970526493E-3</v>
      </c>
      <c r="G1931">
        <f t="shared" ca="1" si="67"/>
        <v>7.4896690346594463E-3</v>
      </c>
    </row>
    <row r="1932" spans="2:7">
      <c r="B1932" s="58">
        <v>39422</v>
      </c>
      <c r="C1932" s="43">
        <v>154.60360700000001</v>
      </c>
      <c r="D1932">
        <f t="shared" si="66"/>
        <v>0.52177728139729052</v>
      </c>
      <c r="E1932">
        <v>8.009872945993186E-3</v>
      </c>
      <c r="G1932">
        <f t="shared" ca="1" si="67"/>
        <v>2.1755310206002236E-2</v>
      </c>
    </row>
    <row r="1933" spans="2:7">
      <c r="B1933" s="58">
        <v>38082</v>
      </c>
      <c r="C1933" s="43">
        <v>101.594109</v>
      </c>
      <c r="D1933">
        <f t="shared" si="66"/>
        <v>-0.93910336227033031</v>
      </c>
      <c r="E1933">
        <v>7.999725443052972E-3</v>
      </c>
      <c r="G1933">
        <f t="shared" ca="1" si="67"/>
        <v>2.5077996879690999E-2</v>
      </c>
    </row>
    <row r="1934" spans="2:7">
      <c r="B1934" s="58">
        <v>43474</v>
      </c>
      <c r="C1934" s="43">
        <v>1668.304077</v>
      </c>
      <c r="D1934">
        <f t="shared" si="66"/>
        <v>13.838770627001502</v>
      </c>
      <c r="E1934">
        <v>7.9903909331969988E-3</v>
      </c>
      <c r="G1934">
        <f t="shared" ca="1" si="67"/>
        <v>-2.2207736379093925E-2</v>
      </c>
    </row>
    <row r="1935" spans="2:7">
      <c r="B1935" s="58">
        <v>38533</v>
      </c>
      <c r="C1935" s="43">
        <v>112.428726</v>
      </c>
      <c r="D1935">
        <f t="shared" si="66"/>
        <v>-0.13739687918577392</v>
      </c>
      <c r="E1935">
        <v>7.9876959376173912E-3</v>
      </c>
      <c r="G1935">
        <f t="shared" ca="1" si="67"/>
        <v>5.5281172880959097E-4</v>
      </c>
    </row>
    <row r="1936" spans="2:7">
      <c r="B1936" s="58">
        <v>36670</v>
      </c>
      <c r="C1936" s="43">
        <v>130.33656300000001</v>
      </c>
      <c r="D1936">
        <f t="shared" si="66"/>
        <v>-0.93543332277643132</v>
      </c>
      <c r="E1936">
        <v>7.9873230612329156E-3</v>
      </c>
      <c r="G1936">
        <f t="shared" ca="1" si="67"/>
        <v>-1.3950789176802873E-2</v>
      </c>
    </row>
    <row r="1937" spans="2:7">
      <c r="B1937" s="58">
        <v>43761</v>
      </c>
      <c r="C1937" s="43">
        <v>2018.6351320000001</v>
      </c>
      <c r="D1937">
        <f t="shared" si="66"/>
        <v>21.587521396005823</v>
      </c>
      <c r="E1937">
        <v>7.9855413307266861E-3</v>
      </c>
      <c r="G1937">
        <f t="shared" ca="1" si="67"/>
        <v>-4.5453142174454363E-2</v>
      </c>
    </row>
    <row r="1938" spans="2:7">
      <c r="B1938" s="58">
        <v>38488</v>
      </c>
      <c r="C1938" s="43">
        <v>89.369484</v>
      </c>
      <c r="D1938">
        <f t="shared" si="66"/>
        <v>-0.55745422670198452</v>
      </c>
      <c r="E1938">
        <v>7.9783236376657699E-3</v>
      </c>
      <c r="G1938">
        <f t="shared" ca="1" si="67"/>
        <v>-2.9229825809662185E-2</v>
      </c>
    </row>
    <row r="1939" spans="2:7">
      <c r="B1939" s="58">
        <v>40392</v>
      </c>
      <c r="C1939" s="43">
        <v>201.94404599999999</v>
      </c>
      <c r="D1939">
        <f t="shared" si="66"/>
        <v>0.85562472194672134</v>
      </c>
      <c r="E1939">
        <v>7.9539720956173978E-3</v>
      </c>
      <c r="G1939">
        <f t="shared" ca="1" si="67"/>
        <v>2.2634510275416755E-2</v>
      </c>
    </row>
    <row r="1940" spans="2:7">
      <c r="B1940" s="58">
        <v>37813</v>
      </c>
      <c r="C1940" s="43">
        <v>108.828064</v>
      </c>
      <c r="D1940">
        <f t="shared" si="66"/>
        <v>-0.92214541916837167</v>
      </c>
      <c r="E1940">
        <v>7.9502973024656413E-3</v>
      </c>
      <c r="G1940">
        <f t="shared" ca="1" si="67"/>
        <v>9.7742464997648444E-3</v>
      </c>
    </row>
    <row r="1941" spans="2:7">
      <c r="B1941" s="58">
        <v>43235</v>
      </c>
      <c r="C1941" s="43">
        <v>1397.8376459999999</v>
      </c>
      <c r="D1941">
        <f t="shared" si="66"/>
        <v>14.913316019881067</v>
      </c>
      <c r="E1941">
        <v>7.9475947936202031E-3</v>
      </c>
      <c r="G1941">
        <f t="shared" ca="1" si="67"/>
        <v>1.066044010506428E-2</v>
      </c>
    </row>
    <row r="1942" spans="2:7">
      <c r="B1942" s="58">
        <v>35851</v>
      </c>
      <c r="C1942" s="43">
        <v>87.840751999999995</v>
      </c>
      <c r="D1942">
        <f t="shared" si="66"/>
        <v>-0.10100851468852429</v>
      </c>
      <c r="E1942">
        <v>7.9470852505946054E-3</v>
      </c>
      <c r="G1942">
        <f t="shared" ca="1" si="67"/>
        <v>4.1282720747954976E-3</v>
      </c>
    </row>
    <row r="1943" spans="2:7">
      <c r="B1943" s="58">
        <v>36052</v>
      </c>
      <c r="C1943" s="43">
        <v>97.710327000000007</v>
      </c>
      <c r="D1943">
        <f t="shared" si="66"/>
        <v>1.0770622373216461</v>
      </c>
      <c r="E1943">
        <v>7.9444240429768186E-3</v>
      </c>
      <c r="G1943">
        <f t="shared" ca="1" si="67"/>
        <v>-5.6307616622804986E-2</v>
      </c>
    </row>
    <row r="1944" spans="2:7">
      <c r="B1944" s="58">
        <v>35222</v>
      </c>
      <c r="C1944" s="43">
        <v>47.042560999999999</v>
      </c>
      <c r="D1944">
        <f t="shared" si="66"/>
        <v>-0.49043564903568898</v>
      </c>
      <c r="E1944">
        <v>7.9380225568276633E-3</v>
      </c>
      <c r="G1944">
        <f t="shared" ca="1" si="67"/>
        <v>-1.7550225253838544E-3</v>
      </c>
    </row>
    <row r="1945" spans="2:7">
      <c r="B1945" s="58">
        <v>36095</v>
      </c>
      <c r="C1945" s="43">
        <v>92.319175999999999</v>
      </c>
      <c r="D1945">
        <f t="shared" si="66"/>
        <v>-0.88691117501424466</v>
      </c>
      <c r="E1945">
        <v>7.9364898265688998E-3</v>
      </c>
      <c r="G1945">
        <f t="shared" ca="1" si="67"/>
        <v>-2.1289251751044656E-2</v>
      </c>
    </row>
    <row r="1946" spans="2:7">
      <c r="B1946" s="58">
        <v>42104</v>
      </c>
      <c r="C1946" s="43">
        <v>816.34216300000003</v>
      </c>
      <c r="D1946">
        <f t="shared" si="66"/>
        <v>0.81532614467952724</v>
      </c>
      <c r="E1946">
        <v>7.9333505967525662E-3</v>
      </c>
      <c r="G1946">
        <f t="shared" ca="1" si="67"/>
        <v>7.1537547849864561E-3</v>
      </c>
    </row>
    <row r="1947" spans="2:7">
      <c r="B1947" s="58">
        <v>41253</v>
      </c>
      <c r="C1947" s="43">
        <v>449.69448899999998</v>
      </c>
      <c r="D1947">
        <f t="shared" si="66"/>
        <v>-1.2554561942173987E-2</v>
      </c>
      <c r="E1947">
        <v>7.9146362897927446E-3</v>
      </c>
      <c r="G1947">
        <f t="shared" ca="1" si="67"/>
        <v>-2.4548769465628758E-3</v>
      </c>
    </row>
    <row r="1948" spans="2:7">
      <c r="B1948" s="58">
        <v>41240</v>
      </c>
      <c r="C1948" s="43">
        <v>455.41198700000001</v>
      </c>
      <c r="D1948">
        <f t="shared" si="66"/>
        <v>0.14841545886498225</v>
      </c>
      <c r="E1948">
        <v>7.9085630474243426E-3</v>
      </c>
      <c r="G1948">
        <f t="shared" ca="1" si="67"/>
        <v>-3.6596081251348495E-3</v>
      </c>
    </row>
    <row r="1949" spans="2:7">
      <c r="B1949" s="58">
        <v>41375</v>
      </c>
      <c r="C1949" s="43">
        <v>396.55682400000001</v>
      </c>
      <c r="D1949">
        <f t="shared" si="66"/>
        <v>-0.82402336174081692</v>
      </c>
      <c r="E1949">
        <v>7.9066507894511792E-3</v>
      </c>
      <c r="G1949">
        <f t="shared" ca="1" si="67"/>
        <v>-1.8416794198941151E-3</v>
      </c>
    </row>
    <row r="1950" spans="2:7">
      <c r="B1950" s="58">
        <v>44347</v>
      </c>
      <c r="C1950" s="43">
        <v>2253.4628910000001</v>
      </c>
      <c r="D1950">
        <f t="shared" si="66"/>
        <v>1.2422218101702125</v>
      </c>
      <c r="E1950">
        <v>7.9039717688135884E-3</v>
      </c>
      <c r="G1950">
        <f t="shared" ca="1" si="67"/>
        <v>6.01476834638562E-3</v>
      </c>
    </row>
    <row r="1951" spans="2:7">
      <c r="B1951" s="58">
        <v>42921</v>
      </c>
      <c r="C1951" s="43">
        <v>1005.013367</v>
      </c>
      <c r="D1951">
        <f t="shared" si="66"/>
        <v>4.2737365942874046</v>
      </c>
      <c r="E1951">
        <v>7.9035849566568596E-3</v>
      </c>
      <c r="G1951">
        <f t="shared" ca="1" si="67"/>
        <v>-8.4407240853018352E-3</v>
      </c>
    </row>
    <row r="1952" spans="2:7">
      <c r="B1952" s="58">
        <v>39703</v>
      </c>
      <c r="C1952" s="43">
        <v>190.56950399999999</v>
      </c>
      <c r="D1952">
        <f t="shared" si="66"/>
        <v>1.133149747132612</v>
      </c>
      <c r="E1952">
        <v>7.8995103220374906E-3</v>
      </c>
      <c r="G1952">
        <f t="shared" ca="1" si="67"/>
        <v>-6.7131066049871298E-3</v>
      </c>
    </row>
    <row r="1953" spans="2:7">
      <c r="B1953" s="58">
        <v>35958</v>
      </c>
      <c r="C1953" s="43">
        <v>89.337142999999998</v>
      </c>
      <c r="D1953">
        <f t="shared" si="66"/>
        <v>-0.94595223445360332</v>
      </c>
      <c r="E1953">
        <v>7.8930795897719456E-3</v>
      </c>
      <c r="G1953">
        <f t="shared" ca="1" si="67"/>
        <v>1.4000345221015884E-2</v>
      </c>
    </row>
    <row r="1954" spans="2:7">
      <c r="B1954" s="58">
        <v>43518</v>
      </c>
      <c r="C1954" s="43">
        <v>1652.929443</v>
      </c>
      <c r="D1954">
        <f t="shared" si="66"/>
        <v>0.36861462358043529</v>
      </c>
      <c r="E1954">
        <v>7.8929594816131588E-3</v>
      </c>
      <c r="G1954">
        <f t="shared" ca="1" si="67"/>
        <v>-3.6297103279209403E-2</v>
      </c>
    </row>
    <row r="1955" spans="2:7">
      <c r="B1955" s="58">
        <v>43178</v>
      </c>
      <c r="C1955" s="43">
        <v>1207.7391359999999</v>
      </c>
      <c r="D1955">
        <f t="shared" si="66"/>
        <v>-0.47315563181520381</v>
      </c>
      <c r="E1955">
        <v>7.889488566344428E-3</v>
      </c>
      <c r="G1955">
        <f t="shared" ca="1" si="67"/>
        <v>2.3744953902390536E-2</v>
      </c>
    </row>
    <row r="1956" spans="2:7">
      <c r="B1956" s="58">
        <v>44711</v>
      </c>
      <c r="C1956" s="43">
        <v>2292.4020999999998</v>
      </c>
      <c r="D1956">
        <f t="shared" si="66"/>
        <v>1.756363890282403</v>
      </c>
      <c r="E1956">
        <v>7.8734895844274639E-3</v>
      </c>
      <c r="G1956">
        <f t="shared" ca="1" si="67"/>
        <v>-1.5962020420462242E-2</v>
      </c>
    </row>
    <row r="1957" spans="2:7">
      <c r="B1957" s="58">
        <v>42845</v>
      </c>
      <c r="C1957" s="43">
        <v>831.67614700000001</v>
      </c>
      <c r="D1957">
        <f t="shared" si="66"/>
        <v>3.4609841446058143</v>
      </c>
      <c r="E1957">
        <v>7.869725108827207E-3</v>
      </c>
      <c r="G1957">
        <f t="shared" ca="1" si="67"/>
        <v>5.6811826490386075E-3</v>
      </c>
    </row>
    <row r="1958" spans="2:7">
      <c r="B1958" s="58">
        <v>39679</v>
      </c>
      <c r="C1958" s="43">
        <v>186.433334</v>
      </c>
      <c r="D1958">
        <f t="shared" si="66"/>
        <v>-0.88644952240608388</v>
      </c>
      <c r="E1958">
        <v>7.8672898598600143E-3</v>
      </c>
      <c r="G1958">
        <f t="shared" ca="1" si="67"/>
        <v>-1.8242707052704064E-2</v>
      </c>
    </row>
    <row r="1959" spans="2:7">
      <c r="B1959" s="58">
        <v>43494</v>
      </c>
      <c r="C1959" s="43">
        <v>1641.8542480000001</v>
      </c>
      <c r="D1959">
        <f t="shared" si="66"/>
        <v>17.091931634239952</v>
      </c>
      <c r="E1959">
        <v>7.8599929859608734E-3</v>
      </c>
      <c r="G1959">
        <f t="shared" ca="1" si="67"/>
        <v>-6.4900018326202145E-3</v>
      </c>
    </row>
    <row r="1960" spans="2:7">
      <c r="B1960" s="58">
        <v>38435</v>
      </c>
      <c r="C1960" s="43">
        <v>90.750632999999993</v>
      </c>
      <c r="D1960">
        <f t="shared" si="66"/>
        <v>-0.47610427529296945</v>
      </c>
      <c r="E1960">
        <v>7.856282095972774E-3</v>
      </c>
      <c r="G1960">
        <f t="shared" ca="1" si="67"/>
        <v>-1.8021499578922694E-2</v>
      </c>
    </row>
    <row r="1961" spans="2:7">
      <c r="B1961" s="58">
        <v>36721</v>
      </c>
      <c r="C1961" s="43">
        <v>173.222702</v>
      </c>
      <c r="D1961">
        <f t="shared" si="66"/>
        <v>0.20509925321466088</v>
      </c>
      <c r="E1961">
        <v>7.8528971516591498E-3</v>
      </c>
      <c r="G1961">
        <f t="shared" ca="1" si="67"/>
        <v>-1.6413384270510437E-2</v>
      </c>
    </row>
    <row r="1962" spans="2:7">
      <c r="B1962" s="58">
        <v>39268</v>
      </c>
      <c r="C1962" s="43">
        <v>143.74144000000001</v>
      </c>
      <c r="D1962">
        <f t="shared" si="66"/>
        <v>-0.91032040988684826</v>
      </c>
      <c r="E1962">
        <v>7.848073732680488E-3</v>
      </c>
      <c r="G1962">
        <f t="shared" ca="1" si="67"/>
        <v>3.829202605855459E-3</v>
      </c>
    </row>
    <row r="1963" spans="2:7">
      <c r="B1963" s="58">
        <v>43535</v>
      </c>
      <c r="C1963" s="43">
        <v>1602.833374</v>
      </c>
      <c r="D1963">
        <f t="shared" si="66"/>
        <v>1.2113784226139008</v>
      </c>
      <c r="E1963">
        <v>7.845289074723585E-3</v>
      </c>
      <c r="G1963">
        <f t="shared" ca="1" si="67"/>
        <v>1.9757770427596015E-2</v>
      </c>
    </row>
    <row r="1964" spans="2:7">
      <c r="B1964" s="58">
        <v>42160</v>
      </c>
      <c r="C1964" s="43">
        <v>724.81188999999995</v>
      </c>
      <c r="D1964">
        <f t="shared" si="66"/>
        <v>-0.67744660565157533</v>
      </c>
      <c r="E1964">
        <v>7.840406706768048E-3</v>
      </c>
      <c r="G1964">
        <f t="shared" ca="1" si="67"/>
        <v>-2.1915052130605694E-2</v>
      </c>
    </row>
    <row r="1965" spans="2:7">
      <c r="B1965" s="58">
        <v>44183</v>
      </c>
      <c r="C1965" s="43">
        <v>2247.1066890000002</v>
      </c>
      <c r="D1965">
        <f t="shared" si="66"/>
        <v>0.29797279629710016</v>
      </c>
      <c r="E1965">
        <v>7.8390959044550568E-3</v>
      </c>
      <c r="G1965">
        <f t="shared" ca="1" si="67"/>
        <v>4.4164668134178313E-3</v>
      </c>
    </row>
    <row r="1966" spans="2:7">
      <c r="B1966" s="58">
        <v>43691</v>
      </c>
      <c r="C1966" s="43">
        <v>1731.2432859999999</v>
      </c>
      <c r="D1966">
        <f t="shared" si="66"/>
        <v>1.3744060258855462</v>
      </c>
      <c r="E1966">
        <v>7.8367312996561085E-3</v>
      </c>
      <c r="G1966">
        <f t="shared" ca="1" si="67"/>
        <v>1.2510773107527231E-2</v>
      </c>
    </row>
    <row r="1967" spans="2:7">
      <c r="B1967" s="58">
        <v>42305</v>
      </c>
      <c r="C1967" s="43">
        <v>729.126892</v>
      </c>
      <c r="D1967">
        <f t="shared" si="66"/>
        <v>7.2951705321084539</v>
      </c>
      <c r="E1967">
        <v>7.8186412223284086E-3</v>
      </c>
      <c r="G1967">
        <f t="shared" ca="1" si="67"/>
        <v>-2.1886683276845367E-2</v>
      </c>
    </row>
    <row r="1968" spans="2:7">
      <c r="B1968" s="58">
        <v>35654</v>
      </c>
      <c r="C1968" s="43">
        <v>87.897757999999996</v>
      </c>
      <c r="D1968">
        <f t="shared" si="66"/>
        <v>-0.44939458231291773</v>
      </c>
      <c r="E1968">
        <v>7.8098888645127661E-3</v>
      </c>
      <c r="G1968">
        <f t="shared" ca="1" si="67"/>
        <v>-6.3087234982529697E-3</v>
      </c>
    </row>
    <row r="1969" spans="2:7">
      <c r="B1969" s="58">
        <v>36377</v>
      </c>
      <c r="C1969" s="43">
        <v>159.63838200000001</v>
      </c>
      <c r="D1969">
        <f t="shared" si="66"/>
        <v>-0.92970684444321117</v>
      </c>
      <c r="E1969">
        <v>7.8015068982168678E-3</v>
      </c>
      <c r="G1969">
        <f t="shared" ca="1" si="67"/>
        <v>1.489475181465371E-3</v>
      </c>
    </row>
    <row r="1970" spans="2:7">
      <c r="B1970" s="58">
        <v>44348</v>
      </c>
      <c r="C1970" s="43">
        <v>2271.0373540000001</v>
      </c>
      <c r="D1970">
        <f t="shared" si="66"/>
        <v>60.489855301939876</v>
      </c>
      <c r="E1970">
        <v>7.7988694955615856E-3</v>
      </c>
      <c r="G1970">
        <f t="shared" ca="1" si="67"/>
        <v>-3.7990827758503706E-3</v>
      </c>
    </row>
    <row r="1971" spans="2:7">
      <c r="B1971" s="58">
        <v>35096</v>
      </c>
      <c r="C1971" s="43">
        <v>36.933529</v>
      </c>
      <c r="D1971">
        <f t="shared" si="66"/>
        <v>-0.77163211662331521</v>
      </c>
      <c r="E1971">
        <v>7.7767940485237502E-3</v>
      </c>
      <c r="G1971">
        <f t="shared" ca="1" si="67"/>
        <v>3.2697286655506891E-2</v>
      </c>
    </row>
    <row r="1972" spans="2:7">
      <c r="B1972" s="58">
        <v>39353</v>
      </c>
      <c r="C1972" s="43">
        <v>161.72820999999999</v>
      </c>
      <c r="D1972">
        <f t="shared" si="66"/>
        <v>0.4382817897965739</v>
      </c>
      <c r="E1972">
        <v>7.7663171606993505E-3</v>
      </c>
      <c r="G1972">
        <f t="shared" ca="1" si="67"/>
        <v>-2.0316912546980762E-2</v>
      </c>
    </row>
    <row r="1973" spans="2:7">
      <c r="B1973" s="58">
        <v>37609</v>
      </c>
      <c r="C1973" s="43">
        <v>112.445427</v>
      </c>
      <c r="D1973">
        <f t="shared" si="66"/>
        <v>-0.47055060329292497</v>
      </c>
      <c r="E1973">
        <v>7.7605738817305772E-3</v>
      </c>
      <c r="G1973">
        <f t="shared" ca="1" si="67"/>
        <v>-4.04387217791534E-3</v>
      </c>
    </row>
    <row r="1974" spans="2:7">
      <c r="B1974" s="58">
        <v>40422</v>
      </c>
      <c r="C1974" s="43">
        <v>212.381821</v>
      </c>
      <c r="D1974">
        <f t="shared" si="66"/>
        <v>-0.1183408016895962</v>
      </c>
      <c r="E1974">
        <v>7.7502915454295464E-3</v>
      </c>
      <c r="G1974">
        <f t="shared" ca="1" si="67"/>
        <v>-1.9880011306618175E-2</v>
      </c>
    </row>
    <row r="1975" spans="2:7">
      <c r="B1975" s="58">
        <v>40515</v>
      </c>
      <c r="C1975" s="43">
        <v>240.88879399999999</v>
      </c>
      <c r="D1975">
        <f t="shared" si="66"/>
        <v>-0.87213194291487828</v>
      </c>
      <c r="E1975">
        <v>7.7453370899508919E-3</v>
      </c>
      <c r="G1975">
        <f t="shared" ca="1" si="67"/>
        <v>2.5488521076357146E-2</v>
      </c>
    </row>
    <row r="1976" spans="2:7">
      <c r="B1976" s="58">
        <v>43971</v>
      </c>
      <c r="C1976" s="43">
        <v>1883.88562</v>
      </c>
      <c r="D1976">
        <f t="shared" si="66"/>
        <v>-0.17186055333138656</v>
      </c>
      <c r="E1976">
        <v>7.7446481491598874E-3</v>
      </c>
      <c r="G1976">
        <f t="shared" ca="1" si="67"/>
        <v>-1.8875678166001626E-2</v>
      </c>
    </row>
    <row r="1977" spans="2:7">
      <c r="B1977" s="58">
        <v>44337</v>
      </c>
      <c r="C1977" s="43">
        <v>2274.8410640000002</v>
      </c>
      <c r="D1977">
        <f t="shared" si="66"/>
        <v>11.297896780817107</v>
      </c>
      <c r="E1977">
        <v>7.721421460737489E-3</v>
      </c>
      <c r="G1977">
        <f t="shared" ca="1" si="67"/>
        <v>1.0060039790716943E-2</v>
      </c>
    </row>
    <row r="1978" spans="2:7">
      <c r="B1978" s="58">
        <v>39678</v>
      </c>
      <c r="C1978" s="43">
        <v>184.978058</v>
      </c>
      <c r="D1978">
        <f t="shared" si="66"/>
        <v>0.63591274944891285</v>
      </c>
      <c r="E1978">
        <v>7.7201280899928141E-3</v>
      </c>
      <c r="G1978">
        <f t="shared" ca="1" si="67"/>
        <v>3.6546481113264879E-3</v>
      </c>
    </row>
    <row r="1979" spans="2:7">
      <c r="B1979" s="58">
        <v>36208</v>
      </c>
      <c r="C1979" s="43">
        <v>113.073303</v>
      </c>
      <c r="D1979">
        <f t="shared" si="66"/>
        <v>-0.12148307381505949</v>
      </c>
      <c r="E1979">
        <v>7.7118675259876153E-3</v>
      </c>
      <c r="G1979">
        <f t="shared" ca="1" si="67"/>
        <v>6.0655152531560591E-3</v>
      </c>
    </row>
    <row r="1980" spans="2:7">
      <c r="B1980" s="58">
        <v>36991</v>
      </c>
      <c r="C1980" s="43">
        <v>128.709305</v>
      </c>
      <c r="D1980">
        <f t="shared" si="66"/>
        <v>0.13589060746921072</v>
      </c>
      <c r="E1980">
        <v>7.7011535739057524E-3</v>
      </c>
      <c r="G1980">
        <f t="shared" ca="1" si="67"/>
        <v>-1.8640192343951832E-2</v>
      </c>
    </row>
    <row r="1981" spans="2:7">
      <c r="B1981" s="58">
        <v>37610</v>
      </c>
      <c r="C1981" s="43">
        <v>113.311356</v>
      </c>
      <c r="D1981">
        <f t="shared" si="66"/>
        <v>-0.15510904316584298</v>
      </c>
      <c r="E1981">
        <v>7.7008823133377265E-3</v>
      </c>
      <c r="G1981">
        <f t="shared" ca="1" si="67"/>
        <v>-1.3712903329831425E-2</v>
      </c>
    </row>
    <row r="1982" spans="2:7">
      <c r="B1982" s="58">
        <v>37258</v>
      </c>
      <c r="C1982" s="43">
        <v>134.113586</v>
      </c>
      <c r="D1982">
        <f t="shared" si="66"/>
        <v>-0.75639220320262501</v>
      </c>
      <c r="E1982">
        <v>7.7007815667354809E-3</v>
      </c>
      <c r="G1982">
        <f t="shared" ca="1" si="67"/>
        <v>-1.0351978414641918E-2</v>
      </c>
    </row>
    <row r="1983" spans="2:7">
      <c r="B1983" s="58">
        <v>41803</v>
      </c>
      <c r="C1983" s="43">
        <v>550.53076199999998</v>
      </c>
      <c r="D1983">
        <f t="shared" si="66"/>
        <v>3.0233342834107937</v>
      </c>
      <c r="E1983">
        <v>7.6973562464134433E-3</v>
      </c>
      <c r="G1983">
        <f t="shared" ca="1" si="67"/>
        <v>-1.4618301515861645E-2</v>
      </c>
    </row>
    <row r="1984" spans="2:7">
      <c r="B1984" s="58">
        <v>36482</v>
      </c>
      <c r="C1984" s="43">
        <v>136.83445699999999</v>
      </c>
      <c r="D1984">
        <f t="shared" si="66"/>
        <v>0.40554763074020195</v>
      </c>
      <c r="E1984">
        <v>7.6823574654215025E-3</v>
      </c>
      <c r="G1984">
        <f t="shared" ca="1" si="67"/>
        <v>-2.8137840122138359E-2</v>
      </c>
    </row>
    <row r="1985" spans="2:7">
      <c r="B1985" s="58">
        <v>38355</v>
      </c>
      <c r="C1985" s="43">
        <v>97.353127000000001</v>
      </c>
      <c r="D1985">
        <f t="shared" si="66"/>
        <v>3.5980241857595192E-2</v>
      </c>
      <c r="E1985">
        <v>7.6713360942881979E-3</v>
      </c>
      <c r="G1985">
        <f t="shared" ca="1" si="67"/>
        <v>-1.0182979547665595E-2</v>
      </c>
    </row>
    <row r="1986" spans="2:7">
      <c r="B1986" s="58">
        <v>36042</v>
      </c>
      <c r="C1986" s="43">
        <v>93.971992</v>
      </c>
      <c r="D1986">
        <f t="shared" si="66"/>
        <v>-0.92358656836342778</v>
      </c>
      <c r="E1986">
        <v>7.6710590449803884E-3</v>
      </c>
      <c r="G1986">
        <f t="shared" ca="1" si="67"/>
        <v>4.5597901777971496E-3</v>
      </c>
    </row>
    <row r="1987" spans="2:7">
      <c r="B1987" s="58">
        <v>43157</v>
      </c>
      <c r="C1987" s="43">
        <v>1229.7836910000001</v>
      </c>
      <c r="D1987">
        <f t="shared" si="66"/>
        <v>-0.3911542485273391</v>
      </c>
      <c r="E1987">
        <v>7.6709670580102389E-3</v>
      </c>
      <c r="G1987">
        <f t="shared" ca="1" si="67"/>
        <v>1.556019037792042E-2</v>
      </c>
    </row>
    <row r="1988" spans="2:7">
      <c r="B1988" s="58">
        <v>44109</v>
      </c>
      <c r="C1988" s="43">
        <v>2019.8608400000001</v>
      </c>
      <c r="D1988">
        <f t="shared" ref="D1988:D2051" si="68">(C1988-C1989)/C1989</f>
        <v>20.573291774756836</v>
      </c>
      <c r="E1988">
        <v>7.6611529762413578E-3</v>
      </c>
      <c r="G1988">
        <f t="shared" ca="1" si="67"/>
        <v>3.4886555256283171E-3</v>
      </c>
    </row>
    <row r="1989" spans="2:7">
      <c r="B1989" s="58">
        <v>38064</v>
      </c>
      <c r="C1989" s="43">
        <v>93.627846000000005</v>
      </c>
      <c r="D1989">
        <f t="shared" si="68"/>
        <v>5.1214996376576283E-2</v>
      </c>
      <c r="E1989">
        <v>7.6364304712392365E-3</v>
      </c>
      <c r="G1989">
        <f t="shared" ref="G1989:G2052" ca="1" si="69">_xlfn.NORM.INV(RAND(),$N$5,$N$6)</f>
        <v>-6.4103809048978279E-3</v>
      </c>
    </row>
    <row r="1990" spans="2:7">
      <c r="B1990" s="58">
        <v>38464</v>
      </c>
      <c r="C1990" s="43">
        <v>89.066315000000003</v>
      </c>
      <c r="D1990">
        <f t="shared" si="68"/>
        <v>-0.39967778071933829</v>
      </c>
      <c r="E1990">
        <v>7.6218370358849827E-3</v>
      </c>
      <c r="G1990">
        <f t="shared" ca="1" si="69"/>
        <v>2.293068306213453E-2</v>
      </c>
    </row>
    <row r="1991" spans="2:7">
      <c r="B1991" s="58">
        <v>36780</v>
      </c>
      <c r="C1991" s="43">
        <v>148.364182</v>
      </c>
      <c r="D1991">
        <f t="shared" si="68"/>
        <v>-0.9111795521738788</v>
      </c>
      <c r="E1991">
        <v>7.61943517595244E-3</v>
      </c>
      <c r="G1991">
        <f t="shared" ca="1" si="69"/>
        <v>-4.9496799036334001E-3</v>
      </c>
    </row>
    <row r="1992" spans="2:7">
      <c r="B1992" s="58">
        <v>43643</v>
      </c>
      <c r="C1992" s="43">
        <v>1670.3831789999999</v>
      </c>
      <c r="D1992">
        <f t="shared" si="68"/>
        <v>13.253202439878617</v>
      </c>
      <c r="E1992">
        <v>7.6093258215180412E-3</v>
      </c>
      <c r="G1992">
        <f t="shared" ca="1" si="69"/>
        <v>-1.1799687062791494E-2</v>
      </c>
    </row>
    <row r="1993" spans="2:7">
      <c r="B1993" s="58">
        <v>37433</v>
      </c>
      <c r="C1993" s="43">
        <v>117.193535</v>
      </c>
      <c r="D1993">
        <f t="shared" si="68"/>
        <v>-0.8399725168495944</v>
      </c>
      <c r="E1993">
        <v>7.5998369214592739E-3</v>
      </c>
      <c r="G1993">
        <f t="shared" ca="1" si="69"/>
        <v>-6.3545338635365503E-3</v>
      </c>
    </row>
    <row r="1994" spans="2:7">
      <c r="B1994" s="58">
        <v>42349</v>
      </c>
      <c r="C1994" s="43">
        <v>732.33380099999999</v>
      </c>
      <c r="D1994">
        <f t="shared" si="68"/>
        <v>6.4426121966720364</v>
      </c>
      <c r="E1994">
        <v>7.5988807607952997E-3</v>
      </c>
      <c r="G1994">
        <f t="shared" ca="1" si="69"/>
        <v>4.5758769293789987E-3</v>
      </c>
    </row>
    <row r="1995" spans="2:7">
      <c r="B1995" s="58">
        <v>38419</v>
      </c>
      <c r="C1995" s="43">
        <v>98.397414999999995</v>
      </c>
      <c r="D1995">
        <f t="shared" si="68"/>
        <v>-0.30555449888223096</v>
      </c>
      <c r="E1995">
        <v>7.5889827613072874E-3</v>
      </c>
      <c r="G1995">
        <f t="shared" ca="1" si="69"/>
        <v>-4.7090279928180701E-3</v>
      </c>
    </row>
    <row r="1996" spans="2:7">
      <c r="B1996" s="58">
        <v>36535</v>
      </c>
      <c r="C1996" s="43">
        <v>141.69206199999999</v>
      </c>
      <c r="D1996">
        <f t="shared" si="68"/>
        <v>-0.13452810206949342</v>
      </c>
      <c r="E1996">
        <v>7.5842777867365296E-3</v>
      </c>
      <c r="G1996">
        <f t="shared" ca="1" si="69"/>
        <v>2.3641396658590212E-2</v>
      </c>
    </row>
    <row r="1997" spans="2:7">
      <c r="B1997" s="58">
        <v>36717</v>
      </c>
      <c r="C1997" s="43">
        <v>163.71653699999999</v>
      </c>
      <c r="D1997">
        <f t="shared" si="68"/>
        <v>-0.89975200686313306</v>
      </c>
      <c r="E1997">
        <v>7.5839280637310831E-3</v>
      </c>
      <c r="G1997">
        <f t="shared" ca="1" si="69"/>
        <v>6.36007657188584E-3</v>
      </c>
    </row>
    <row r="1998" spans="2:7">
      <c r="B1998" s="58">
        <v>43581</v>
      </c>
      <c r="C1998" s="43">
        <v>1633.115356</v>
      </c>
      <c r="D1998">
        <f t="shared" si="68"/>
        <v>10.171499608782291</v>
      </c>
      <c r="E1998">
        <v>7.5826566849487593E-3</v>
      </c>
      <c r="G1998">
        <f t="shared" ca="1" si="69"/>
        <v>-1.3414339044279305E-2</v>
      </c>
    </row>
    <row r="1999" spans="2:7">
      <c r="B1999" s="58">
        <v>39318</v>
      </c>
      <c r="C1999" s="43">
        <v>146.185867</v>
      </c>
      <c r="D1999">
        <f t="shared" si="68"/>
        <v>0.21539263675384898</v>
      </c>
      <c r="E1999">
        <v>7.5796406392047763E-3</v>
      </c>
      <c r="G1999">
        <f t="shared" ca="1" si="69"/>
        <v>2.5967979872710656E-2</v>
      </c>
    </row>
    <row r="2000" spans="2:7">
      <c r="B2000" s="58">
        <v>38581</v>
      </c>
      <c r="C2000" s="43">
        <v>120.278717</v>
      </c>
      <c r="D2000">
        <f t="shared" si="68"/>
        <v>-0.73200628431913883</v>
      </c>
      <c r="E2000">
        <v>7.5778064564294475E-3</v>
      </c>
      <c r="G2000">
        <f t="shared" ca="1" si="69"/>
        <v>1.0557665472141601E-2</v>
      </c>
    </row>
    <row r="2001" spans="2:7">
      <c r="B2001" s="58">
        <v>41228</v>
      </c>
      <c r="C2001" s="43">
        <v>448.81170700000001</v>
      </c>
      <c r="D2001">
        <f t="shared" si="68"/>
        <v>-0.83024313392823834</v>
      </c>
      <c r="E2001">
        <v>7.5500526888013248E-3</v>
      </c>
      <c r="G2001">
        <f t="shared" ca="1" si="69"/>
        <v>-2.2233208342759828E-2</v>
      </c>
    </row>
    <row r="2002" spans="2:7">
      <c r="B2002" s="58">
        <v>44936</v>
      </c>
      <c r="C2002" s="43">
        <v>2643.8500979999999</v>
      </c>
      <c r="D2002">
        <f t="shared" si="68"/>
        <v>0.65853852004955749</v>
      </c>
      <c r="E2002">
        <v>7.5456064595816495E-3</v>
      </c>
      <c r="G2002">
        <f t="shared" ca="1" si="69"/>
        <v>-6.4236687708453511E-4</v>
      </c>
    </row>
    <row r="2003" spans="2:7">
      <c r="B2003" s="58">
        <v>43669</v>
      </c>
      <c r="C2003" s="43">
        <v>1594.0842290000001</v>
      </c>
      <c r="D2003">
        <f t="shared" si="68"/>
        <v>2.6313821500682191</v>
      </c>
      <c r="E2003">
        <v>7.526549972996263E-3</v>
      </c>
      <c r="G2003">
        <f t="shared" ca="1" si="69"/>
        <v>6.8521630850104411E-3</v>
      </c>
    </row>
    <row r="2004" spans="2:7">
      <c r="B2004" s="58">
        <v>41271</v>
      </c>
      <c r="C2004" s="43">
        <v>438.97451799999999</v>
      </c>
      <c r="D2004">
        <f t="shared" si="68"/>
        <v>3.7045627583841729</v>
      </c>
      <c r="E2004">
        <v>7.5260204969082615E-3</v>
      </c>
      <c r="G2004">
        <f t="shared" ca="1" si="69"/>
        <v>3.0319020422326839E-2</v>
      </c>
    </row>
    <row r="2005" spans="2:7">
      <c r="B2005" s="58">
        <v>35905</v>
      </c>
      <c r="C2005" s="43">
        <v>93.308250000000001</v>
      </c>
      <c r="D2005">
        <f t="shared" si="68"/>
        <v>-0.25608367500695872</v>
      </c>
      <c r="E2005">
        <v>7.5234072452516967E-3</v>
      </c>
      <c r="G2005">
        <f t="shared" ca="1" si="69"/>
        <v>-1.3590958945711395E-2</v>
      </c>
    </row>
    <row r="2006" spans="2:7">
      <c r="B2006" s="58">
        <v>38027</v>
      </c>
      <c r="C2006" s="43">
        <v>125.428421</v>
      </c>
      <c r="D2006">
        <f t="shared" si="68"/>
        <v>-0.83508134104185361</v>
      </c>
      <c r="E2006">
        <v>7.513131974041804E-3</v>
      </c>
      <c r="G2006">
        <f t="shared" ca="1" si="69"/>
        <v>2.7983234905030203E-3</v>
      </c>
    </row>
    <row r="2007" spans="2:7">
      <c r="B2007" s="58">
        <v>42247</v>
      </c>
      <c r="C2007" s="43">
        <v>760.54718000000003</v>
      </c>
      <c r="D2007">
        <f t="shared" si="68"/>
        <v>-0.63526598460853967</v>
      </c>
      <c r="E2007">
        <v>7.4897907278506483E-3</v>
      </c>
      <c r="G2007">
        <f t="shared" ca="1" si="69"/>
        <v>3.2563185856506693E-2</v>
      </c>
    </row>
    <row r="2008" spans="2:7">
      <c r="B2008" s="58">
        <v>44126</v>
      </c>
      <c r="C2008" s="43">
        <v>2085.2104490000002</v>
      </c>
      <c r="D2008">
        <f t="shared" si="68"/>
        <v>-1.0308592929515539E-2</v>
      </c>
      <c r="E2008">
        <v>7.4890890340854723E-3</v>
      </c>
      <c r="G2008">
        <f t="shared" ca="1" si="69"/>
        <v>1.0264048706442664E-2</v>
      </c>
    </row>
    <row r="2009" spans="2:7">
      <c r="B2009" s="58">
        <v>44064</v>
      </c>
      <c r="C2009" s="43">
        <v>2106.929932</v>
      </c>
      <c r="D2009">
        <f t="shared" si="68"/>
        <v>1.734184453521662</v>
      </c>
      <c r="E2009">
        <v>7.4804680015539242E-3</v>
      </c>
      <c r="G2009">
        <f t="shared" ca="1" si="69"/>
        <v>2.1070234045267377E-2</v>
      </c>
    </row>
    <row r="2010" spans="2:7">
      <c r="B2010" s="58">
        <v>42661</v>
      </c>
      <c r="C2010" s="43">
        <v>770.58807400000001</v>
      </c>
      <c r="D2010">
        <f t="shared" si="68"/>
        <v>4.7123818378198408</v>
      </c>
      <c r="E2010">
        <v>7.4773311215940155E-3</v>
      </c>
      <c r="G2010">
        <f t="shared" ca="1" si="69"/>
        <v>-2.5543608310935894E-2</v>
      </c>
    </row>
    <row r="2011" spans="2:7">
      <c r="B2011" s="58">
        <v>39139</v>
      </c>
      <c r="C2011" s="43">
        <v>134.89785800000001</v>
      </c>
      <c r="D2011">
        <f t="shared" si="68"/>
        <v>-0.91983770477392757</v>
      </c>
      <c r="E2011">
        <v>7.4410598973997637E-3</v>
      </c>
      <c r="G2011">
        <f t="shared" ca="1" si="69"/>
        <v>2.3745259095391137E-2</v>
      </c>
    </row>
    <row r="2012" spans="2:7">
      <c r="B2012" s="58">
        <v>43644</v>
      </c>
      <c r="C2012" s="43">
        <v>1682.8093260000001</v>
      </c>
      <c r="D2012">
        <f t="shared" si="68"/>
        <v>21.703631422213</v>
      </c>
      <c r="E2012">
        <v>7.4390996965374304E-3</v>
      </c>
      <c r="G2012">
        <f t="shared" ca="1" si="69"/>
        <v>-1.8607734338107418E-2</v>
      </c>
    </row>
    <row r="2013" spans="2:7">
      <c r="B2013" s="58">
        <v>35751</v>
      </c>
      <c r="C2013" s="43">
        <v>74.120711999999997</v>
      </c>
      <c r="D2013">
        <f t="shared" si="68"/>
        <v>-0.31987978798034145</v>
      </c>
      <c r="E2013">
        <v>7.4375962150067644E-3</v>
      </c>
      <c r="G2013">
        <f t="shared" ca="1" si="69"/>
        <v>-2.8235131982780996E-2</v>
      </c>
    </row>
    <row r="2014" spans="2:7">
      <c r="B2014" s="58">
        <v>37526</v>
      </c>
      <c r="C2014" s="43">
        <v>108.981781</v>
      </c>
      <c r="D2014">
        <f t="shared" si="68"/>
        <v>6.6535113827422374E-2</v>
      </c>
      <c r="E2014">
        <v>7.4333556010244203E-3</v>
      </c>
      <c r="G2014">
        <f t="shared" ca="1" si="69"/>
        <v>4.3942606440001645E-3</v>
      </c>
    </row>
    <row r="2015" spans="2:7">
      <c r="B2015" s="58">
        <v>38518</v>
      </c>
      <c r="C2015" s="43">
        <v>102.18302199999999</v>
      </c>
      <c r="D2015">
        <f t="shared" si="68"/>
        <v>-0.83279854175317958</v>
      </c>
      <c r="E2015">
        <v>7.4323891922955035E-3</v>
      </c>
      <c r="G2015">
        <f t="shared" ca="1" si="69"/>
        <v>2.3060956391941109E-2</v>
      </c>
    </row>
    <row r="2016" spans="2:7">
      <c r="B2016" s="58">
        <v>41856</v>
      </c>
      <c r="C2016" s="43">
        <v>611.13714600000003</v>
      </c>
      <c r="D2016">
        <f t="shared" si="68"/>
        <v>0.74334157522541056</v>
      </c>
      <c r="E2016">
        <v>7.4323365224006569E-3</v>
      </c>
      <c r="G2016">
        <f t="shared" ca="1" si="69"/>
        <v>-1.967053632139544E-2</v>
      </c>
    </row>
    <row r="2017" spans="2:7">
      <c r="B2017" s="58">
        <v>41052</v>
      </c>
      <c r="C2017" s="43">
        <v>350.55502300000001</v>
      </c>
      <c r="D2017">
        <f t="shared" si="68"/>
        <v>1.1707456708269977</v>
      </c>
      <c r="E2017">
        <v>7.4318668259160531E-3</v>
      </c>
      <c r="G2017">
        <f t="shared" ca="1" si="69"/>
        <v>-2.6891751886032562E-2</v>
      </c>
    </row>
    <row r="2018" spans="2:7">
      <c r="B2018" s="58">
        <v>39443</v>
      </c>
      <c r="C2018" s="43">
        <v>161.490601</v>
      </c>
      <c r="D2018">
        <f t="shared" si="68"/>
        <v>0.90268321163483445</v>
      </c>
      <c r="E2018">
        <v>7.4316287163695288E-3</v>
      </c>
      <c r="G2018">
        <f t="shared" ca="1" si="69"/>
        <v>6.5504734220412607E-3</v>
      </c>
    </row>
    <row r="2019" spans="2:7">
      <c r="B2019" s="58">
        <v>38153</v>
      </c>
      <c r="C2019" s="43">
        <v>84.875191000000001</v>
      </c>
      <c r="D2019">
        <f t="shared" si="68"/>
        <v>-0.89241213300612565</v>
      </c>
      <c r="E2019">
        <v>7.4306971436783817E-3</v>
      </c>
      <c r="G2019">
        <f t="shared" ca="1" si="69"/>
        <v>-1.3216659635758713E-2</v>
      </c>
    </row>
    <row r="2020" spans="2:7">
      <c r="B2020" s="58">
        <v>42086</v>
      </c>
      <c r="C2020" s="43">
        <v>788.89184599999999</v>
      </c>
      <c r="D2020">
        <f t="shared" si="68"/>
        <v>3.6358603423029137</v>
      </c>
      <c r="E2020">
        <v>7.4237978946757105E-3</v>
      </c>
      <c r="G2020">
        <f t="shared" ca="1" si="69"/>
        <v>1.0387784327161143E-2</v>
      </c>
    </row>
    <row r="2021" spans="2:7">
      <c r="B2021" s="58">
        <v>38785</v>
      </c>
      <c r="C2021" s="43">
        <v>170.171616</v>
      </c>
      <c r="D2021">
        <f t="shared" si="68"/>
        <v>-0.3734768876080895</v>
      </c>
      <c r="E2021">
        <v>7.4148986990210499E-3</v>
      </c>
      <c r="G2021">
        <f t="shared" ca="1" si="69"/>
        <v>-1.2456629876570332E-2</v>
      </c>
    </row>
    <row r="2022" spans="2:7">
      <c r="B2022" s="58">
        <v>40833</v>
      </c>
      <c r="C2022" s="43">
        <v>271.61267099999998</v>
      </c>
      <c r="D2022">
        <f t="shared" si="68"/>
        <v>4.6368186416419643</v>
      </c>
      <c r="E2022">
        <v>7.3922787384629379E-3</v>
      </c>
      <c r="G2022">
        <f t="shared" ca="1" si="69"/>
        <v>-2.9863878935448937E-2</v>
      </c>
    </row>
    <row r="2023" spans="2:7">
      <c r="B2023" s="58">
        <v>35300</v>
      </c>
      <c r="C2023" s="43">
        <v>48.185454999999997</v>
      </c>
      <c r="D2023">
        <f t="shared" si="68"/>
        <v>-0.97049899058184652</v>
      </c>
      <c r="E2023">
        <v>7.3890036516121608E-3</v>
      </c>
      <c r="G2023">
        <f t="shared" ca="1" si="69"/>
        <v>-1.9705515646030049E-2</v>
      </c>
    </row>
    <row r="2024" spans="2:7">
      <c r="B2024" s="58">
        <v>43537</v>
      </c>
      <c r="C2024" s="43">
        <v>1633.349365</v>
      </c>
      <c r="D2024">
        <f t="shared" si="68"/>
        <v>12.240047723364661</v>
      </c>
      <c r="E2024">
        <v>7.3784892081829251E-3</v>
      </c>
      <c r="G2024">
        <f t="shared" ca="1" si="69"/>
        <v>1.3287123249580837E-2</v>
      </c>
    </row>
    <row r="2025" spans="2:7">
      <c r="B2025" s="58">
        <v>37910</v>
      </c>
      <c r="C2025" s="43">
        <v>123.364311</v>
      </c>
      <c r="D2025">
        <f t="shared" si="68"/>
        <v>-0.34387155832542665</v>
      </c>
      <c r="E2025">
        <v>7.3741933959228139E-3</v>
      </c>
      <c r="G2025">
        <f t="shared" ca="1" si="69"/>
        <v>-9.1115094974827619E-3</v>
      </c>
    </row>
    <row r="2026" spans="2:7">
      <c r="B2026" s="58">
        <v>40291</v>
      </c>
      <c r="C2026" s="43">
        <v>188.018539</v>
      </c>
      <c r="D2026">
        <f t="shared" si="68"/>
        <v>0.58075897366395735</v>
      </c>
      <c r="E2026">
        <v>7.3732396682897059E-3</v>
      </c>
      <c r="G2026">
        <f t="shared" ca="1" si="69"/>
        <v>1.7365564530073888E-2</v>
      </c>
    </row>
    <row r="2027" spans="2:7">
      <c r="B2027" s="58">
        <v>36285</v>
      </c>
      <c r="C2027" s="43">
        <v>118.94194</v>
      </c>
      <c r="D2027">
        <f t="shared" si="68"/>
        <v>-0.95240418567426965</v>
      </c>
      <c r="E2027">
        <v>7.3709486884403425E-3</v>
      </c>
      <c r="G2027">
        <f t="shared" ca="1" si="69"/>
        <v>-1.2612873759829796E-3</v>
      </c>
    </row>
    <row r="2028" spans="2:7">
      <c r="B2028" s="58">
        <v>45012</v>
      </c>
      <c r="C2028" s="43">
        <v>2499</v>
      </c>
      <c r="D2028">
        <f t="shared" si="68"/>
        <v>1.2388092113702367</v>
      </c>
      <c r="E2028">
        <v>7.3363232185263694E-3</v>
      </c>
      <c r="G2028">
        <f t="shared" ca="1" si="69"/>
        <v>-4.1904171408152354E-3</v>
      </c>
    </row>
    <row r="2029" spans="2:7">
      <c r="B2029" s="58">
        <v>43019</v>
      </c>
      <c r="C2029" s="43">
        <v>1116.218384</v>
      </c>
      <c r="D2029">
        <f t="shared" si="68"/>
        <v>13.283942099877152</v>
      </c>
      <c r="E2029">
        <v>7.3188768423204905E-3</v>
      </c>
      <c r="G2029">
        <f t="shared" ca="1" si="69"/>
        <v>1.4913056758796506E-2</v>
      </c>
    </row>
    <row r="2030" spans="2:7">
      <c r="B2030" s="58">
        <v>35829</v>
      </c>
      <c r="C2030" s="43">
        <v>78.144981000000001</v>
      </c>
      <c r="D2030">
        <f t="shared" si="68"/>
        <v>-0.13974062422183628</v>
      </c>
      <c r="E2030">
        <v>7.3109692755965712E-3</v>
      </c>
      <c r="G2030">
        <f t="shared" ca="1" si="69"/>
        <v>-1.4505493268315234E-2</v>
      </c>
    </row>
    <row r="2031" spans="2:7">
      <c r="B2031" s="58">
        <v>38128</v>
      </c>
      <c r="C2031" s="43">
        <v>90.838859999999997</v>
      </c>
      <c r="D2031">
        <f t="shared" si="68"/>
        <v>-7.1373071881430966E-2</v>
      </c>
      <c r="E2031">
        <v>7.3072497435763186E-3</v>
      </c>
      <c r="G2031">
        <f t="shared" ca="1" si="69"/>
        <v>2.6025903431900782E-2</v>
      </c>
    </row>
    <row r="2032" spans="2:7">
      <c r="B2032" s="58">
        <v>38093</v>
      </c>
      <c r="C2032" s="43">
        <v>97.820617999999996</v>
      </c>
      <c r="D2032">
        <f t="shared" si="68"/>
        <v>1.6825846868276592E-3</v>
      </c>
      <c r="E2032">
        <v>7.3064992092148071E-3</v>
      </c>
      <c r="G2032">
        <f t="shared" ca="1" si="69"/>
        <v>-3.2744100708117743E-2</v>
      </c>
    </row>
    <row r="2033" spans="2:7">
      <c r="B2033" s="58">
        <v>38400</v>
      </c>
      <c r="C2033" s="43">
        <v>97.656302999999994</v>
      </c>
      <c r="D2033">
        <f t="shared" si="68"/>
        <v>-0.93643747881434858</v>
      </c>
      <c r="E2033">
        <v>7.2965960028471112E-3</v>
      </c>
      <c r="G2033">
        <f t="shared" ca="1" si="69"/>
        <v>2.0310725744298368E-2</v>
      </c>
    </row>
    <row r="2034" spans="2:7">
      <c r="B2034" s="58">
        <v>43411</v>
      </c>
      <c r="C2034" s="43">
        <v>1536.381836</v>
      </c>
      <c r="D2034">
        <f t="shared" si="68"/>
        <v>0.84029786346845547</v>
      </c>
      <c r="E2034">
        <v>7.2917574230508117E-3</v>
      </c>
      <c r="G2034">
        <f t="shared" ca="1" si="69"/>
        <v>-1.0979977463422396E-2</v>
      </c>
    </row>
    <row r="2035" spans="2:7">
      <c r="B2035" s="58">
        <v>42824</v>
      </c>
      <c r="C2035" s="43">
        <v>834.85497999999995</v>
      </c>
      <c r="D2035">
        <f t="shared" si="68"/>
        <v>2.8461669725261434</v>
      </c>
      <c r="E2035">
        <v>7.2872627119068192E-3</v>
      </c>
      <c r="G2035">
        <f t="shared" ca="1" si="69"/>
        <v>-3.4273813493897236E-2</v>
      </c>
    </row>
    <row r="2036" spans="2:7">
      <c r="B2036" s="58">
        <v>40625</v>
      </c>
      <c r="C2036" s="43">
        <v>217.061554</v>
      </c>
      <c r="D2036">
        <f t="shared" si="68"/>
        <v>-0.8634978558223636</v>
      </c>
      <c r="E2036">
        <v>7.2842754165944367E-3</v>
      </c>
      <c r="G2036">
        <f t="shared" ca="1" si="69"/>
        <v>2.5333545453413094E-2</v>
      </c>
    </row>
    <row r="2037" spans="2:7">
      <c r="B2037" s="58">
        <v>43423</v>
      </c>
      <c r="C2037" s="43">
        <v>1590.1695560000001</v>
      </c>
      <c r="D2037">
        <f t="shared" si="68"/>
        <v>1.0007682583853321</v>
      </c>
      <c r="E2037">
        <v>7.2819671071407696E-3</v>
      </c>
      <c r="G2037">
        <f t="shared" ca="1" si="69"/>
        <v>2.8014647632815864E-3</v>
      </c>
    </row>
    <row r="2038" spans="2:7">
      <c r="B2038" s="58">
        <v>42487</v>
      </c>
      <c r="C2038" s="43">
        <v>794.77948000000004</v>
      </c>
      <c r="D2038">
        <f t="shared" si="68"/>
        <v>20.671366295220004</v>
      </c>
      <c r="E2038">
        <v>7.2817451035464649E-3</v>
      </c>
      <c r="G2038">
        <f t="shared" ca="1" si="69"/>
        <v>2.6305249313855273E-3</v>
      </c>
    </row>
    <row r="2039" spans="2:7">
      <c r="B2039" s="58">
        <v>35094</v>
      </c>
      <c r="C2039" s="43">
        <v>36.674174999999998</v>
      </c>
      <c r="D2039">
        <f t="shared" si="68"/>
        <v>-0.62766570700568092</v>
      </c>
      <c r="E2039">
        <v>7.2799344581779444E-3</v>
      </c>
      <c r="G2039">
        <f t="shared" ca="1" si="69"/>
        <v>2.614410248749232E-2</v>
      </c>
    </row>
    <row r="2040" spans="2:7">
      <c r="B2040" s="58">
        <v>37575</v>
      </c>
      <c r="C2040" s="43">
        <v>98.497978000000003</v>
      </c>
      <c r="D2040">
        <f t="shared" si="68"/>
        <v>-0.95727108281057793</v>
      </c>
      <c r="E2040">
        <v>7.2737188557483925E-3</v>
      </c>
      <c r="G2040">
        <f t="shared" ca="1" si="69"/>
        <v>9.4734053397213854E-3</v>
      </c>
    </row>
    <row r="2041" spans="2:7">
      <c r="B2041" s="58">
        <v>44739</v>
      </c>
      <c r="C2041" s="43">
        <v>2305.1831050000001</v>
      </c>
      <c r="D2041">
        <f t="shared" si="68"/>
        <v>0.54149161588856076</v>
      </c>
      <c r="E2041">
        <v>7.2702016202765302E-3</v>
      </c>
      <c r="G2041">
        <f t="shared" ca="1" si="69"/>
        <v>-2.6945189128902626E-2</v>
      </c>
    </row>
    <row r="2042" spans="2:7">
      <c r="B2042" s="58">
        <v>43266</v>
      </c>
      <c r="C2042" s="43">
        <v>1495.423706</v>
      </c>
      <c r="D2042">
        <f t="shared" si="68"/>
        <v>11.628915938508408</v>
      </c>
      <c r="E2042">
        <v>7.2688063652818647E-3</v>
      </c>
      <c r="G2042">
        <f t="shared" ca="1" si="69"/>
        <v>3.0872907072597915E-2</v>
      </c>
    </row>
    <row r="2043" spans="2:7">
      <c r="B2043" s="58">
        <v>37445</v>
      </c>
      <c r="C2043" s="43">
        <v>118.412674</v>
      </c>
      <c r="D2043">
        <f t="shared" si="68"/>
        <v>-4.8241783553483412E-3</v>
      </c>
      <c r="E2043">
        <v>7.2593252596925379E-3</v>
      </c>
      <c r="G2043">
        <f t="shared" ca="1" si="69"/>
        <v>-1.9034175294819728E-2</v>
      </c>
    </row>
    <row r="2044" spans="2:7">
      <c r="B2044" s="58">
        <v>36928</v>
      </c>
      <c r="C2044" s="43">
        <v>118.986687</v>
      </c>
      <c r="D2044">
        <f t="shared" si="68"/>
        <v>-0.7503883934885559</v>
      </c>
      <c r="E2044">
        <v>7.248514157027053E-3</v>
      </c>
      <c r="G2044">
        <f t="shared" ca="1" si="69"/>
        <v>-2.7605970821713227E-3</v>
      </c>
    </row>
    <row r="2045" spans="2:7">
      <c r="B2045" s="58">
        <v>41768</v>
      </c>
      <c r="C2045" s="43">
        <v>476.68731700000001</v>
      </c>
      <c r="D2045">
        <f t="shared" si="68"/>
        <v>-0.36507178409426139</v>
      </c>
      <c r="E2045">
        <v>7.2425604034892649E-3</v>
      </c>
      <c r="G2045">
        <f t="shared" ca="1" si="69"/>
        <v>-8.3039387849825966E-3</v>
      </c>
    </row>
    <row r="2046" spans="2:7">
      <c r="B2046" s="58">
        <v>42425</v>
      </c>
      <c r="C2046" s="43">
        <v>750.77355999999997</v>
      </c>
      <c r="D2046">
        <f t="shared" si="68"/>
        <v>2.897337402917036</v>
      </c>
      <c r="E2046">
        <v>7.2302075134863322E-3</v>
      </c>
      <c r="G2046">
        <f t="shared" ca="1" si="69"/>
        <v>1.4448437110076748E-2</v>
      </c>
    </row>
    <row r="2047" spans="2:7">
      <c r="B2047" s="58">
        <v>39762</v>
      </c>
      <c r="C2047" s="43">
        <v>192.63755800000001</v>
      </c>
      <c r="D2047">
        <f t="shared" si="68"/>
        <v>0.47448943644359076</v>
      </c>
      <c r="E2047">
        <v>7.2083548992148312E-3</v>
      </c>
      <c r="G2047">
        <f t="shared" ca="1" si="69"/>
        <v>-1.9046153643188117E-2</v>
      </c>
    </row>
    <row r="2048" spans="2:7">
      <c r="B2048" s="58">
        <v>37203</v>
      </c>
      <c r="C2048" s="43">
        <v>130.64695699999999</v>
      </c>
      <c r="D2048">
        <f t="shared" si="68"/>
        <v>-0.15059751639071292</v>
      </c>
      <c r="E2048">
        <v>7.2042258941021732E-3</v>
      </c>
      <c r="G2048">
        <f t="shared" ca="1" si="69"/>
        <v>1.490999706612427E-2</v>
      </c>
    </row>
    <row r="2049" spans="2:7">
      <c r="B2049" s="58">
        <v>39328</v>
      </c>
      <c r="C2049" s="43">
        <v>153.81042500000001</v>
      </c>
      <c r="D2049">
        <f t="shared" si="68"/>
        <v>-0.26397687941520226</v>
      </c>
      <c r="E2049">
        <v>7.2013024312525507E-3</v>
      </c>
      <c r="G2049">
        <f t="shared" ca="1" si="69"/>
        <v>-3.1115670624646596E-2</v>
      </c>
    </row>
    <row r="2050" spans="2:7">
      <c r="B2050" s="58">
        <v>40128</v>
      </c>
      <c r="C2050" s="43">
        <v>208.97499099999999</v>
      </c>
      <c r="D2050">
        <f t="shared" si="68"/>
        <v>3.4411748172933856</v>
      </c>
      <c r="E2050">
        <v>7.2010480038811704E-3</v>
      </c>
      <c r="G2050">
        <f t="shared" ca="1" si="69"/>
        <v>4.7428588630028254E-3</v>
      </c>
    </row>
    <row r="2051" spans="2:7">
      <c r="B2051" s="58">
        <v>35361</v>
      </c>
      <c r="C2051" s="43">
        <v>47.053989000000001</v>
      </c>
      <c r="D2051">
        <f t="shared" si="68"/>
        <v>-0.97179926564680841</v>
      </c>
      <c r="E2051">
        <v>7.1988815196578279E-3</v>
      </c>
      <c r="G2051">
        <f t="shared" ca="1" si="69"/>
        <v>1.5869791132862573E-2</v>
      </c>
    </row>
    <row r="2052" spans="2:7">
      <c r="B2052" s="58">
        <v>43606</v>
      </c>
      <c r="C2052" s="43">
        <v>1668.53772</v>
      </c>
      <c r="D2052">
        <f t="shared" ref="D2052:D2115" si="70">(C2052-C2053)/C2053</f>
        <v>8.7690773472237797</v>
      </c>
      <c r="E2052">
        <v>7.1931839380908139E-3</v>
      </c>
      <c r="G2052">
        <f t="shared" ca="1" si="69"/>
        <v>1.1431652819503106E-5</v>
      </c>
    </row>
    <row r="2053" spans="2:7">
      <c r="B2053" s="58">
        <v>38777</v>
      </c>
      <c r="C2053" s="43">
        <v>170.79788199999999</v>
      </c>
      <c r="D2053">
        <f t="shared" si="70"/>
        <v>-0.46109709327407111</v>
      </c>
      <c r="E2053">
        <v>7.1810184547333802E-3</v>
      </c>
      <c r="G2053">
        <f t="shared" ref="G2053:G2116" ca="1" si="71">_xlfn.NORM.INV(RAND(),$N$5,$N$6)</f>
        <v>-1.8134657481698718E-4</v>
      </c>
    </row>
    <row r="2054" spans="2:7">
      <c r="B2054" s="58">
        <v>40890</v>
      </c>
      <c r="C2054" s="43">
        <v>316.93627900000001</v>
      </c>
      <c r="D2054">
        <f t="shared" si="70"/>
        <v>-0.38927569715732779</v>
      </c>
      <c r="E2054">
        <v>7.1748849111860991E-3</v>
      </c>
      <c r="G2054">
        <f t="shared" ca="1" si="71"/>
        <v>1.499785528117106E-2</v>
      </c>
    </row>
    <row r="2055" spans="2:7">
      <c r="B2055" s="58">
        <v>41554</v>
      </c>
      <c r="C2055" s="43">
        <v>518.95147699999995</v>
      </c>
      <c r="D2055">
        <f t="shared" si="70"/>
        <v>-0.66918220452614596</v>
      </c>
      <c r="E2055">
        <v>7.1691725978092775E-3</v>
      </c>
      <c r="G2055">
        <f t="shared" ca="1" si="71"/>
        <v>7.8445714076094339E-3</v>
      </c>
    </row>
    <row r="2056" spans="2:7">
      <c r="B2056" s="58">
        <v>43286</v>
      </c>
      <c r="C2056" s="43">
        <v>1568.692749</v>
      </c>
      <c r="D2056">
        <f t="shared" si="70"/>
        <v>-3.7276914505663887E-2</v>
      </c>
      <c r="E2056">
        <v>7.1599910626032014E-3</v>
      </c>
      <c r="G2056">
        <f t="shared" ca="1" si="71"/>
        <v>-1.0297466144673261E-2</v>
      </c>
    </row>
    <row r="2057" spans="2:7">
      <c r="B2057" s="58">
        <v>43657</v>
      </c>
      <c r="C2057" s="43">
        <v>1629.4329829999999</v>
      </c>
      <c r="D2057">
        <f t="shared" si="70"/>
        <v>44.588478804192576</v>
      </c>
      <c r="E2057">
        <v>7.1569986978873837E-3</v>
      </c>
      <c r="G2057">
        <f t="shared" ca="1" si="71"/>
        <v>-8.4786533733929251E-3</v>
      </c>
    </row>
    <row r="2058" spans="2:7">
      <c r="B2058" s="58">
        <v>35074</v>
      </c>
      <c r="C2058" s="43">
        <v>35.74221</v>
      </c>
      <c r="D2058">
        <f t="shared" si="70"/>
        <v>-0.696248551427184</v>
      </c>
      <c r="E2058">
        <v>7.1471750324547259E-3</v>
      </c>
      <c r="G2058">
        <f t="shared" ca="1" si="71"/>
        <v>-8.5296708336709479E-3</v>
      </c>
    </row>
    <row r="2059" spans="2:7">
      <c r="B2059" s="58">
        <v>38597</v>
      </c>
      <c r="C2059" s="43">
        <v>117.66926599999999</v>
      </c>
      <c r="D2059">
        <f t="shared" si="70"/>
        <v>-0.95388774052022129</v>
      </c>
      <c r="E2059">
        <v>7.147065546981201E-3</v>
      </c>
      <c r="G2059">
        <f t="shared" ca="1" si="71"/>
        <v>-1.171661292790166E-2</v>
      </c>
    </row>
    <row r="2060" spans="2:7">
      <c r="B2060" s="58">
        <v>44866</v>
      </c>
      <c r="C2060" s="43">
        <v>2551.8000489999999</v>
      </c>
      <c r="D2060">
        <f t="shared" si="70"/>
        <v>0.20804692501444161</v>
      </c>
      <c r="E2060">
        <v>7.1437417018760047E-3</v>
      </c>
      <c r="G2060">
        <f t="shared" ca="1" si="71"/>
        <v>3.837926613846495E-2</v>
      </c>
    </row>
    <row r="2061" spans="2:7">
      <c r="B2061" s="58">
        <v>44258</v>
      </c>
      <c r="C2061" s="43">
        <v>2112.3352049999999</v>
      </c>
      <c r="D2061">
        <f t="shared" si="70"/>
        <v>14.450459402679966</v>
      </c>
      <c r="E2061">
        <v>7.1397398370880204E-3</v>
      </c>
      <c r="G2061">
        <f t="shared" ca="1" si="71"/>
        <v>3.3384811196054673E-2</v>
      </c>
    </row>
    <row r="2062" spans="2:7">
      <c r="B2062" s="58">
        <v>37995</v>
      </c>
      <c r="C2062" s="43">
        <v>136.71665999999999</v>
      </c>
      <c r="D2062">
        <f t="shared" si="70"/>
        <v>-0.94534394125038224</v>
      </c>
      <c r="E2062">
        <v>7.1274497811643286E-3</v>
      </c>
      <c r="G2062">
        <f t="shared" ca="1" si="71"/>
        <v>1.4973639743615152E-2</v>
      </c>
    </row>
    <row r="2063" spans="2:7">
      <c r="B2063" s="58">
        <v>44886</v>
      </c>
      <c r="C2063" s="43">
        <v>2501.3999020000001</v>
      </c>
      <c r="D2063">
        <f t="shared" si="70"/>
        <v>3.7925859424462942</v>
      </c>
      <c r="E2063">
        <v>7.1264449608229082E-3</v>
      </c>
      <c r="G2063">
        <f t="shared" ca="1" si="71"/>
        <v>1.6833197885333492E-2</v>
      </c>
    </row>
    <row r="2064" spans="2:7">
      <c r="B2064" s="58">
        <v>41738</v>
      </c>
      <c r="C2064" s="43">
        <v>521.931152</v>
      </c>
      <c r="D2064">
        <f t="shared" si="70"/>
        <v>2.3381198308759612</v>
      </c>
      <c r="E2064">
        <v>7.1102778033078542E-3</v>
      </c>
      <c r="G2064">
        <f t="shared" ca="1" si="71"/>
        <v>-4.8631116617285544E-2</v>
      </c>
    </row>
    <row r="2065" spans="2:7">
      <c r="B2065" s="58">
        <v>39072</v>
      </c>
      <c r="C2065" s="43">
        <v>156.354828</v>
      </c>
      <c r="D2065">
        <f t="shared" si="70"/>
        <v>0.21927979058699362</v>
      </c>
      <c r="E2065">
        <v>7.1053581767656568E-3</v>
      </c>
      <c r="G2065">
        <f t="shared" ca="1" si="71"/>
        <v>-2.2929328933407277E-2</v>
      </c>
    </row>
    <row r="2066" spans="2:7">
      <c r="B2066" s="58">
        <v>37111</v>
      </c>
      <c r="C2066" s="43">
        <v>128.23539700000001</v>
      </c>
      <c r="D2066">
        <f t="shared" si="70"/>
        <v>-0.82226816309142881</v>
      </c>
      <c r="E2066">
        <v>7.1022340173366588E-3</v>
      </c>
      <c r="G2066">
        <f t="shared" ca="1" si="71"/>
        <v>1.9284600092984328E-2</v>
      </c>
    </row>
    <row r="2067" spans="2:7">
      <c r="B2067" s="58">
        <v>42387</v>
      </c>
      <c r="C2067" s="43">
        <v>721.51055899999994</v>
      </c>
      <c r="D2067">
        <f t="shared" si="70"/>
        <v>8.0413617512561899</v>
      </c>
      <c r="E2067">
        <v>7.0874722202335459E-3</v>
      </c>
      <c r="G2067">
        <f t="shared" ca="1" si="71"/>
        <v>-1.1263435130203198E-2</v>
      </c>
    </row>
    <row r="2068" spans="2:7">
      <c r="B2068" s="58">
        <v>38195</v>
      </c>
      <c r="C2068" s="43">
        <v>79.801094000000006</v>
      </c>
      <c r="D2068">
        <f t="shared" si="70"/>
        <v>-0.49617675372217362</v>
      </c>
      <c r="E2068">
        <v>7.0681713337684814E-3</v>
      </c>
      <c r="G2068">
        <f t="shared" ca="1" si="71"/>
        <v>-1.9604956687717702E-3</v>
      </c>
    </row>
    <row r="2069" spans="2:7">
      <c r="B2069" s="58">
        <v>36368</v>
      </c>
      <c r="C2069" s="43">
        <v>158.391052</v>
      </c>
      <c r="D2069">
        <f t="shared" si="70"/>
        <v>0.44715406968332677</v>
      </c>
      <c r="E2069">
        <v>7.0642682669651638E-3</v>
      </c>
      <c r="G2069">
        <f t="shared" ca="1" si="71"/>
        <v>1.7622439158310795E-2</v>
      </c>
    </row>
    <row r="2070" spans="2:7">
      <c r="B2070" s="58">
        <v>36859</v>
      </c>
      <c r="C2070" s="43">
        <v>109.45002700000001</v>
      </c>
      <c r="D2070">
        <f t="shared" si="70"/>
        <v>-0.94027294001292672</v>
      </c>
      <c r="E2070">
        <v>7.0638449428643895E-3</v>
      </c>
      <c r="G2070">
        <f t="shared" ca="1" si="71"/>
        <v>1.3073642441147523E-2</v>
      </c>
    </row>
    <row r="2071" spans="2:7">
      <c r="B2071" s="58">
        <v>43831</v>
      </c>
      <c r="C2071" s="43">
        <v>1832.5031739999999</v>
      </c>
      <c r="D2071">
        <f t="shared" si="70"/>
        <v>-0.31144969575675013</v>
      </c>
      <c r="E2071">
        <v>7.0463690001758058E-3</v>
      </c>
      <c r="G2071">
        <f t="shared" ca="1" si="71"/>
        <v>2.0200918855253019E-2</v>
      </c>
    </row>
    <row r="2072" spans="2:7">
      <c r="B2072" s="58">
        <v>44831</v>
      </c>
      <c r="C2072" s="43">
        <v>2661.3933109999998</v>
      </c>
      <c r="D2072">
        <f t="shared" si="70"/>
        <v>2.4838575752559735</v>
      </c>
      <c r="E2072">
        <v>7.0286493079339462E-3</v>
      </c>
      <c r="G2072">
        <f t="shared" ca="1" si="71"/>
        <v>-1.8734829031246129E-2</v>
      </c>
    </row>
    <row r="2073" spans="2:7">
      <c r="B2073" s="58">
        <v>42676</v>
      </c>
      <c r="C2073" s="43">
        <v>763.92138699999998</v>
      </c>
      <c r="D2073">
        <f t="shared" si="70"/>
        <v>1.3518481859753639</v>
      </c>
      <c r="E2073">
        <v>7.0039228710952776E-3</v>
      </c>
      <c r="G2073">
        <f t="shared" ca="1" si="71"/>
        <v>1.1346845787980862E-2</v>
      </c>
    </row>
    <row r="2074" spans="2:7">
      <c r="B2074" s="58">
        <v>40858</v>
      </c>
      <c r="C2074" s="43">
        <v>324.817474</v>
      </c>
      <c r="D2074">
        <f t="shared" si="70"/>
        <v>1.3085584253936975</v>
      </c>
      <c r="E2074">
        <v>6.9988139909638357E-3</v>
      </c>
      <c r="G2074">
        <f t="shared" ca="1" si="71"/>
        <v>-1.3515693386232187E-2</v>
      </c>
    </row>
    <row r="2075" spans="2:7">
      <c r="B2075" s="58">
        <v>36348</v>
      </c>
      <c r="C2075" s="43">
        <v>140.70143100000001</v>
      </c>
      <c r="D2075">
        <f t="shared" si="70"/>
        <v>0.18731248754473787</v>
      </c>
      <c r="E2075">
        <v>6.9968752138370813E-3</v>
      </c>
      <c r="G2075">
        <f t="shared" ca="1" si="71"/>
        <v>-1.3343243033837392E-2</v>
      </c>
    </row>
    <row r="2076" spans="2:7">
      <c r="B2076" s="58">
        <v>37438</v>
      </c>
      <c r="C2076" s="43">
        <v>118.50412799999999</v>
      </c>
      <c r="D2076">
        <f t="shared" si="70"/>
        <v>-0.93765800029424395</v>
      </c>
      <c r="E2076">
        <v>6.9931324950819216E-3</v>
      </c>
      <c r="G2076">
        <f t="shared" ca="1" si="71"/>
        <v>-1.9279593241132181E-2</v>
      </c>
    </row>
    <row r="2077" spans="2:7">
      <c r="B2077" s="58">
        <v>43844</v>
      </c>
      <c r="C2077" s="43">
        <v>1900.8714600000001</v>
      </c>
      <c r="D2077">
        <f t="shared" si="70"/>
        <v>-0.29235667683920674</v>
      </c>
      <c r="E2077">
        <v>6.993042067865789E-3</v>
      </c>
      <c r="G2077">
        <f t="shared" ca="1" si="71"/>
        <v>1.44714529561949E-2</v>
      </c>
    </row>
    <row r="2078" spans="2:7">
      <c r="B2078" s="58">
        <v>44944</v>
      </c>
      <c r="C2078" s="43">
        <v>2686.1999510000001</v>
      </c>
      <c r="D2078">
        <f t="shared" si="70"/>
        <v>17.426162400400408</v>
      </c>
      <c r="E2078">
        <v>6.9913972212035944E-3</v>
      </c>
      <c r="G2078">
        <f t="shared" ca="1" si="71"/>
        <v>2.6471475112129533E-2</v>
      </c>
    </row>
    <row r="2079" spans="2:7">
      <c r="B2079" s="58">
        <v>38761</v>
      </c>
      <c r="C2079" s="43">
        <v>145.781845</v>
      </c>
      <c r="D2079">
        <f t="shared" si="70"/>
        <v>-0.22269033324434742</v>
      </c>
      <c r="E2079">
        <v>6.969448651763098E-3</v>
      </c>
      <c r="G2079">
        <f t="shared" ca="1" si="71"/>
        <v>3.1299002815129026E-2</v>
      </c>
    </row>
    <row r="2080" spans="2:7">
      <c r="B2080" s="58">
        <v>40310</v>
      </c>
      <c r="C2080" s="43">
        <v>187.54667699999999</v>
      </c>
      <c r="D2080">
        <f t="shared" si="70"/>
        <v>0.39633122379473357</v>
      </c>
      <c r="E2080">
        <v>6.9662304414886906E-3</v>
      </c>
      <c r="G2080">
        <f t="shared" ca="1" si="71"/>
        <v>-9.4301018656111728E-3</v>
      </c>
    </row>
    <row r="2081" spans="2:7">
      <c r="B2081" s="58">
        <v>36495</v>
      </c>
      <c r="C2081" s="43">
        <v>134.31388899999999</v>
      </c>
      <c r="D2081">
        <f t="shared" si="70"/>
        <v>-0.24415997397703126</v>
      </c>
      <c r="E2081">
        <v>6.9473079228654939E-3</v>
      </c>
      <c r="G2081">
        <f t="shared" ca="1" si="71"/>
        <v>-1.3619668586013855E-2</v>
      </c>
    </row>
    <row r="2082" spans="2:7">
      <c r="B2082" s="58">
        <v>39955</v>
      </c>
      <c r="C2082" s="43">
        <v>177.70147700000001</v>
      </c>
      <c r="D2082">
        <f t="shared" si="70"/>
        <v>0.90586183637560302</v>
      </c>
      <c r="E2082">
        <v>6.9445161806962032E-3</v>
      </c>
      <c r="G2082">
        <f t="shared" ca="1" si="71"/>
        <v>-6.5393299857347802E-3</v>
      </c>
    </row>
    <row r="2083" spans="2:7">
      <c r="B2083" s="58">
        <v>36020</v>
      </c>
      <c r="C2083" s="43">
        <v>93.239433000000005</v>
      </c>
      <c r="D2083">
        <f t="shared" si="70"/>
        <v>0.23808877394818048</v>
      </c>
      <c r="E2083">
        <v>6.9362823714461232E-3</v>
      </c>
      <c r="G2083">
        <f t="shared" ca="1" si="71"/>
        <v>2.5474883363076579E-2</v>
      </c>
    </row>
    <row r="2084" spans="2:7">
      <c r="B2084" s="58">
        <v>35633</v>
      </c>
      <c r="C2084" s="43">
        <v>75.309166000000005</v>
      </c>
      <c r="D2084">
        <f t="shared" si="70"/>
        <v>-0.90072718622531445</v>
      </c>
      <c r="E2084">
        <v>6.9354702048292855E-3</v>
      </c>
      <c r="G2084">
        <f t="shared" ca="1" si="71"/>
        <v>8.0482263678623538E-3</v>
      </c>
    </row>
    <row r="2085" spans="2:7">
      <c r="B2085" s="58">
        <v>42675</v>
      </c>
      <c r="C2085" s="43">
        <v>758.60815400000001</v>
      </c>
      <c r="D2085">
        <f t="shared" si="70"/>
        <v>-0.70637161142073346</v>
      </c>
      <c r="E2085">
        <v>6.931760004459075E-3</v>
      </c>
      <c r="G2085">
        <f t="shared" ca="1" si="71"/>
        <v>-9.6083347318399971E-4</v>
      </c>
    </row>
    <row r="2086" spans="2:7">
      <c r="B2086" s="58">
        <v>44854</v>
      </c>
      <c r="C2086" s="43">
        <v>2583.5654300000001</v>
      </c>
      <c r="D2086">
        <f t="shared" si="70"/>
        <v>18.050123406427673</v>
      </c>
      <c r="E2086">
        <v>6.9299509899481259E-3</v>
      </c>
      <c r="G2086">
        <f t="shared" ca="1" si="71"/>
        <v>-1.4498136712899318E-2</v>
      </c>
    </row>
    <row r="2087" spans="2:7">
      <c r="B2087" s="58">
        <v>36573</v>
      </c>
      <c r="C2087" s="43">
        <v>135.61935399999999</v>
      </c>
      <c r="D2087">
        <f t="shared" si="70"/>
        <v>-0.2073050721769355</v>
      </c>
      <c r="E2087">
        <v>6.9233175609970596E-3</v>
      </c>
      <c r="G2087">
        <f t="shared" ca="1" si="71"/>
        <v>6.954170313839856E-3</v>
      </c>
    </row>
    <row r="2088" spans="2:7">
      <c r="B2088" s="58">
        <v>39058</v>
      </c>
      <c r="C2088" s="43">
        <v>171.08644100000001</v>
      </c>
      <c r="D2088">
        <f t="shared" si="70"/>
        <v>0.8394702950762466</v>
      </c>
      <c r="E2088">
        <v>6.911135933741732E-3</v>
      </c>
      <c r="G2088">
        <f t="shared" ca="1" si="71"/>
        <v>1.0724570662650841E-2</v>
      </c>
    </row>
    <row r="2089" spans="2:7">
      <c r="B2089" s="58">
        <v>36040</v>
      </c>
      <c r="C2089" s="43">
        <v>93.008537000000004</v>
      </c>
      <c r="D2089">
        <f t="shared" si="70"/>
        <v>-0.87098661907122044</v>
      </c>
      <c r="E2089">
        <v>6.9010670201338012E-3</v>
      </c>
      <c r="G2089">
        <f t="shared" ca="1" si="71"/>
        <v>-4.5327491441784417E-3</v>
      </c>
    </row>
    <row r="2090" spans="2:7">
      <c r="B2090" s="58">
        <v>41977</v>
      </c>
      <c r="C2090" s="43">
        <v>720.92163100000005</v>
      </c>
      <c r="D2090">
        <f t="shared" si="70"/>
        <v>4.5000172952768693</v>
      </c>
      <c r="E2090">
        <v>6.8987633085686052E-3</v>
      </c>
      <c r="G2090">
        <f t="shared" ca="1" si="71"/>
        <v>-8.5674721117552539E-3</v>
      </c>
    </row>
    <row r="2091" spans="2:7">
      <c r="B2091" s="58">
        <v>36321</v>
      </c>
      <c r="C2091" s="43">
        <v>131.07624799999999</v>
      </c>
      <c r="D2091">
        <f t="shared" si="70"/>
        <v>0.42424187074765424</v>
      </c>
      <c r="E2091">
        <v>6.8853324502068432E-3</v>
      </c>
      <c r="G2091">
        <f t="shared" ca="1" si="71"/>
        <v>2.4669901828788313E-2</v>
      </c>
    </row>
    <row r="2092" spans="2:7">
      <c r="B2092" s="58">
        <v>37757</v>
      </c>
      <c r="C2092" s="43">
        <v>92.032295000000005</v>
      </c>
      <c r="D2092">
        <f t="shared" si="70"/>
        <v>7.5562097197255484E-2</v>
      </c>
      <c r="E2092">
        <v>6.8845863008272744E-3</v>
      </c>
      <c r="G2092">
        <f t="shared" ca="1" si="71"/>
        <v>-1.7495437077403749E-3</v>
      </c>
    </row>
    <row r="2093" spans="2:7">
      <c r="B2093" s="58">
        <v>35975</v>
      </c>
      <c r="C2093" s="43">
        <v>85.566695999999993</v>
      </c>
      <c r="D2093">
        <f t="shared" si="70"/>
        <v>-0.5206443461010648</v>
      </c>
      <c r="E2093">
        <v>6.8825557056896138E-3</v>
      </c>
      <c r="G2093">
        <f t="shared" ca="1" si="71"/>
        <v>-1.8281676416950516E-2</v>
      </c>
    </row>
    <row r="2094" spans="2:7">
      <c r="B2094" s="58">
        <v>40284</v>
      </c>
      <c r="C2094" s="43">
        <v>178.50357099999999</v>
      </c>
      <c r="D2094">
        <f t="shared" si="70"/>
        <v>-0.59187713886539239</v>
      </c>
      <c r="E2094">
        <v>6.875229581291907E-3</v>
      </c>
      <c r="G2094">
        <f t="shared" ca="1" si="71"/>
        <v>-2.6120128027483425E-2</v>
      </c>
    </row>
    <row r="2095" spans="2:7">
      <c r="B2095" s="58">
        <v>41233</v>
      </c>
      <c r="C2095" s="43">
        <v>437.37704500000001</v>
      </c>
      <c r="D2095">
        <f t="shared" si="70"/>
        <v>-0.60213522092134186</v>
      </c>
      <c r="E2095">
        <v>6.8713575670921569E-3</v>
      </c>
      <c r="G2095">
        <f t="shared" ca="1" si="71"/>
        <v>-1.33386288824492E-2</v>
      </c>
    </row>
    <row r="2096" spans="2:7">
      <c r="B2096" s="58">
        <v>42969</v>
      </c>
      <c r="C2096" s="43">
        <v>1099.3107910000001</v>
      </c>
      <c r="D2096">
        <f t="shared" si="70"/>
        <v>5.994262794822971</v>
      </c>
      <c r="E2096">
        <v>6.8402791342709003E-3</v>
      </c>
      <c r="G2096">
        <f t="shared" ca="1" si="71"/>
        <v>2.8004261454802191E-2</v>
      </c>
    </row>
    <row r="2097" spans="2:7">
      <c r="B2097" s="58">
        <v>39077</v>
      </c>
      <c r="C2097" s="43">
        <v>157.17321799999999</v>
      </c>
      <c r="D2097">
        <f t="shared" si="70"/>
        <v>0.37843845581604957</v>
      </c>
      <c r="E2097">
        <v>6.83844352689805E-3</v>
      </c>
      <c r="G2097">
        <f t="shared" ca="1" si="71"/>
        <v>-3.7418909416341316E-2</v>
      </c>
    </row>
    <row r="2098" spans="2:7">
      <c r="B2098" s="58">
        <v>37616</v>
      </c>
      <c r="C2098" s="43">
        <v>114.022659</v>
      </c>
      <c r="D2098">
        <f t="shared" si="70"/>
        <v>1.5583538559295795</v>
      </c>
      <c r="E2098">
        <v>6.8268011397522562E-3</v>
      </c>
      <c r="G2098">
        <f t="shared" ca="1" si="71"/>
        <v>-1.2802233853492721E-2</v>
      </c>
    </row>
    <row r="2099" spans="2:7">
      <c r="B2099" s="58">
        <v>35397</v>
      </c>
      <c r="C2099" s="43">
        <v>44.568759999999997</v>
      </c>
      <c r="D2099">
        <f t="shared" si="70"/>
        <v>-0.73519982034676501</v>
      </c>
      <c r="E2099">
        <v>6.8245719650990699E-3</v>
      </c>
      <c r="G2099">
        <f t="shared" ca="1" si="71"/>
        <v>-8.1485215801114161E-3</v>
      </c>
    </row>
    <row r="2100" spans="2:7">
      <c r="B2100" s="58">
        <v>38959</v>
      </c>
      <c r="C2100" s="43">
        <v>168.310913</v>
      </c>
      <c r="D2100">
        <f t="shared" si="70"/>
        <v>0.27837823648925736</v>
      </c>
      <c r="E2100">
        <v>6.8112797377095566E-3</v>
      </c>
      <c r="G2100">
        <f t="shared" ca="1" si="71"/>
        <v>1.2003238655841552E-3</v>
      </c>
    </row>
    <row r="2101" spans="2:7">
      <c r="B2101" s="58">
        <v>39153</v>
      </c>
      <c r="C2101" s="43">
        <v>131.65971400000001</v>
      </c>
      <c r="D2101">
        <f t="shared" si="70"/>
        <v>-0.64219957395622052</v>
      </c>
      <c r="E2101">
        <v>6.8026851943233831E-3</v>
      </c>
      <c r="G2101">
        <f t="shared" ca="1" si="71"/>
        <v>-2.4835036038297845E-2</v>
      </c>
    </row>
    <row r="2102" spans="2:7">
      <c r="B2102" s="58">
        <v>41107</v>
      </c>
      <c r="C2102" s="43">
        <v>367.969696</v>
      </c>
      <c r="D2102">
        <f t="shared" si="70"/>
        <v>1.8041634832090621</v>
      </c>
      <c r="E2102">
        <v>6.8004960279790432E-3</v>
      </c>
      <c r="G2102">
        <f t="shared" ca="1" si="71"/>
        <v>3.938849689186074E-3</v>
      </c>
    </row>
    <row r="2103" spans="2:7">
      <c r="B2103" s="58">
        <v>36671</v>
      </c>
      <c r="C2103" s="43">
        <v>131.22262599999999</v>
      </c>
      <c r="D2103">
        <f t="shared" si="70"/>
        <v>-0.32016242166624398</v>
      </c>
      <c r="E2103">
        <v>6.798268878702737E-3</v>
      </c>
      <c r="G2103">
        <f t="shared" ca="1" si="71"/>
        <v>2.1932025681301332E-2</v>
      </c>
    </row>
    <row r="2104" spans="2:7">
      <c r="B2104" s="58">
        <v>39743</v>
      </c>
      <c r="C2104" s="43">
        <v>193.020554</v>
      </c>
      <c r="D2104">
        <f t="shared" si="70"/>
        <v>-0.64669312708266413</v>
      </c>
      <c r="E2104">
        <v>6.7918561611421081E-3</v>
      </c>
      <c r="G2104">
        <f t="shared" ca="1" si="71"/>
        <v>1.2982417341368398E-2</v>
      </c>
    </row>
    <row r="2105" spans="2:7">
      <c r="B2105" s="58">
        <v>41802</v>
      </c>
      <c r="C2105" s="43">
        <v>546.32550000000003</v>
      </c>
      <c r="D2105">
        <f t="shared" si="70"/>
        <v>3.2049790585576776</v>
      </c>
      <c r="E2105">
        <v>6.79086242111947E-3</v>
      </c>
      <c r="G2105">
        <f t="shared" ca="1" si="71"/>
        <v>1.1857710710792939E-2</v>
      </c>
    </row>
    <row r="2106" spans="2:7">
      <c r="B2106" s="58">
        <v>37209</v>
      </c>
      <c r="C2106" s="43">
        <v>129.92347699999999</v>
      </c>
      <c r="D2106">
        <f t="shared" si="70"/>
        <v>-0.11722125129954471</v>
      </c>
      <c r="E2106">
        <v>6.7740862975405863E-3</v>
      </c>
      <c r="G2106">
        <f t="shared" ca="1" si="71"/>
        <v>2.0767115128926442E-2</v>
      </c>
    </row>
    <row r="2107" spans="2:7">
      <c r="B2107" s="58">
        <v>39321</v>
      </c>
      <c r="C2107" s="43">
        <v>147.17558299999999</v>
      </c>
      <c r="D2107">
        <f t="shared" si="70"/>
        <v>-0.28276733353453948</v>
      </c>
      <c r="E2107">
        <v>6.7702577568595403E-3</v>
      </c>
      <c r="G2107">
        <f t="shared" ca="1" si="71"/>
        <v>-7.009327559343274E-3</v>
      </c>
    </row>
    <row r="2108" spans="2:7">
      <c r="B2108" s="58">
        <v>39848</v>
      </c>
      <c r="C2108" s="43">
        <v>205.199219</v>
      </c>
      <c r="D2108">
        <f t="shared" si="70"/>
        <v>1.7194159430368716</v>
      </c>
      <c r="E2108">
        <v>6.7644772497837116E-3</v>
      </c>
      <c r="G2108">
        <f t="shared" ca="1" si="71"/>
        <v>5.2667075938024914E-3</v>
      </c>
    </row>
    <row r="2109" spans="2:7">
      <c r="B2109" s="58">
        <v>38229</v>
      </c>
      <c r="C2109" s="43">
        <v>75.457092000000003</v>
      </c>
      <c r="D2109">
        <f t="shared" si="70"/>
        <v>-0.22269630486939271</v>
      </c>
      <c r="E2109">
        <v>6.7415995376335514E-3</v>
      </c>
      <c r="G2109">
        <f t="shared" ca="1" si="71"/>
        <v>-1.5702772504647883E-2</v>
      </c>
    </row>
    <row r="2110" spans="2:7">
      <c r="B2110" s="58">
        <v>37706</v>
      </c>
      <c r="C2110" s="43">
        <v>97.075432000000006</v>
      </c>
      <c r="D2110">
        <f t="shared" si="70"/>
        <v>-0.3448167497556141</v>
      </c>
      <c r="E2110">
        <v>6.7351656976039039E-3</v>
      </c>
      <c r="G2110">
        <f t="shared" ca="1" si="71"/>
        <v>1.697021588458834E-2</v>
      </c>
    </row>
    <row r="2111" spans="2:7">
      <c r="B2111" s="58">
        <v>39322</v>
      </c>
      <c r="C2111" s="43">
        <v>148.165314</v>
      </c>
      <c r="D2111">
        <f t="shared" si="70"/>
        <v>-0.86584610404896178</v>
      </c>
      <c r="E2111">
        <v>6.7248315231746439E-3</v>
      </c>
      <c r="G2111">
        <f t="shared" ca="1" si="71"/>
        <v>-3.51297774954597E-3</v>
      </c>
    </row>
    <row r="2112" spans="2:7">
      <c r="B2112" s="58">
        <v>42983</v>
      </c>
      <c r="C2112" s="43">
        <v>1104.442871</v>
      </c>
      <c r="D2112">
        <f t="shared" si="70"/>
        <v>3.9495705706121558</v>
      </c>
      <c r="E2112">
        <v>6.7243687907301017E-3</v>
      </c>
      <c r="G2112">
        <f t="shared" ca="1" si="71"/>
        <v>1.2160991688967534E-2</v>
      </c>
    </row>
    <row r="2113" spans="2:7">
      <c r="B2113" s="58">
        <v>40639</v>
      </c>
      <c r="C2113" s="43">
        <v>223.13912999999999</v>
      </c>
      <c r="D2113">
        <f t="shared" si="70"/>
        <v>-0.82178221584298283</v>
      </c>
      <c r="E2113">
        <v>6.7188299501255684E-3</v>
      </c>
      <c r="G2113">
        <f t="shared" ca="1" si="71"/>
        <v>-6.7588382262108761E-3</v>
      </c>
    </row>
    <row r="2114" spans="2:7">
      <c r="B2114" s="58">
        <v>43194</v>
      </c>
      <c r="C2114" s="43">
        <v>1252.058716</v>
      </c>
      <c r="D2114">
        <f t="shared" si="70"/>
        <v>9.4526523025073779</v>
      </c>
      <c r="E2114">
        <v>6.7116958518856377E-3</v>
      </c>
      <c r="G2114">
        <f t="shared" ca="1" si="71"/>
        <v>4.9545766199111468E-2</v>
      </c>
    </row>
    <row r="2115" spans="2:7">
      <c r="B2115" s="58">
        <v>36929</v>
      </c>
      <c r="C2115" s="43">
        <v>119.783829</v>
      </c>
      <c r="D2115">
        <f t="shared" si="70"/>
        <v>0.11912504409952615</v>
      </c>
      <c r="E2115">
        <v>6.6994217596796669E-3</v>
      </c>
      <c r="G2115">
        <f t="shared" ca="1" si="71"/>
        <v>-2.5799990604143251E-2</v>
      </c>
    </row>
    <row r="2116" spans="2:7">
      <c r="B2116" s="58">
        <v>37595</v>
      </c>
      <c r="C2116" s="43">
        <v>107.033463</v>
      </c>
      <c r="D2116">
        <f t="shared" ref="D2116:D2179" si="72">(C2116-C2117)/C2117</f>
        <v>1.3984689868700004</v>
      </c>
      <c r="E2116">
        <v>6.6900160781149052E-3</v>
      </c>
      <c r="G2116">
        <f t="shared" ca="1" si="71"/>
        <v>-1.5642181473914335E-3</v>
      </c>
    </row>
    <row r="2117" spans="2:7">
      <c r="B2117" s="58">
        <v>35376</v>
      </c>
      <c r="C2117" s="43">
        <v>44.625743999999997</v>
      </c>
      <c r="D2117">
        <f t="shared" si="72"/>
        <v>-0.65951314632731173</v>
      </c>
      <c r="E2117">
        <v>6.6862705350987216E-3</v>
      </c>
      <c r="G2117">
        <f t="shared" ref="G2117:G2180" ca="1" si="73">_xlfn.NORM.INV(RAND(),$N$5,$N$6)</f>
        <v>-1.0932668306748414E-2</v>
      </c>
    </row>
    <row r="2118" spans="2:7">
      <c r="B2118" s="58">
        <v>38702</v>
      </c>
      <c r="C2118" s="43">
        <v>131.064514</v>
      </c>
      <c r="D2118">
        <f t="shared" si="72"/>
        <v>0.34739789684867789</v>
      </c>
      <c r="E2118">
        <v>6.680971551473641E-3</v>
      </c>
      <c r="G2118">
        <f t="shared" ca="1" si="73"/>
        <v>4.6951487450555933E-3</v>
      </c>
    </row>
    <row r="2119" spans="2:7">
      <c r="B2119" s="58">
        <v>38069</v>
      </c>
      <c r="C2119" s="43">
        <v>97.272316000000004</v>
      </c>
      <c r="D2119">
        <f t="shared" si="72"/>
        <v>-2.4443550916054387E-2</v>
      </c>
      <c r="E2119">
        <v>6.6754957122306608E-3</v>
      </c>
      <c r="G2119">
        <f t="shared" ca="1" si="73"/>
        <v>-1.0765252774142213E-2</v>
      </c>
    </row>
    <row r="2120" spans="2:7">
      <c r="B2120" s="58">
        <v>37774</v>
      </c>
      <c r="C2120" s="43">
        <v>99.709571999999994</v>
      </c>
      <c r="D2120">
        <f t="shared" si="72"/>
        <v>-0.9573084291324635</v>
      </c>
      <c r="E2120">
        <v>6.6713591692625918E-3</v>
      </c>
      <c r="G2120">
        <f t="shared" ca="1" si="73"/>
        <v>2.7577364518897884E-4</v>
      </c>
    </row>
    <row r="2121" spans="2:7">
      <c r="B2121" s="58">
        <v>44363</v>
      </c>
      <c r="C2121" s="43">
        <v>2335.5798340000001</v>
      </c>
      <c r="D2121">
        <f t="shared" si="72"/>
        <v>23.727621761693523</v>
      </c>
      <c r="E2121">
        <v>6.6681986723497481E-3</v>
      </c>
      <c r="G2121">
        <f t="shared" ca="1" si="73"/>
        <v>1.1258177512615174E-2</v>
      </c>
    </row>
    <row r="2122" spans="2:7">
      <c r="B2122" s="58">
        <v>36004</v>
      </c>
      <c r="C2122" s="43">
        <v>94.452263000000002</v>
      </c>
      <c r="D2122">
        <f t="shared" si="72"/>
        <v>-0.96405609845282281</v>
      </c>
      <c r="E2122">
        <v>6.6618313951214521E-3</v>
      </c>
      <c r="G2122">
        <f t="shared" ca="1" si="73"/>
        <v>7.9494429945043234E-4</v>
      </c>
    </row>
    <row r="2123" spans="2:7">
      <c r="B2123" s="58">
        <v>44778</v>
      </c>
      <c r="C2123" s="43">
        <v>2627.7687989999999</v>
      </c>
      <c r="D2123">
        <f t="shared" si="72"/>
        <v>59.183745115996061</v>
      </c>
      <c r="E2123">
        <v>6.6401728479084281E-3</v>
      </c>
      <c r="G2123">
        <f t="shared" ca="1" si="73"/>
        <v>-5.0504807872124319E-3</v>
      </c>
    </row>
    <row r="2124" spans="2:7">
      <c r="B2124" s="58">
        <v>35206</v>
      </c>
      <c r="C2124" s="43">
        <v>43.662433999999998</v>
      </c>
      <c r="D2124">
        <f t="shared" si="72"/>
        <v>-0.59545705999862908</v>
      </c>
      <c r="E2124">
        <v>6.6363748871919748E-3</v>
      </c>
      <c r="G2124">
        <f t="shared" ca="1" si="73"/>
        <v>-1.3074185474499728E-2</v>
      </c>
    </row>
    <row r="2125" spans="2:7">
      <c r="B2125" s="58">
        <v>37482</v>
      </c>
      <c r="C2125" s="43">
        <v>107.930283</v>
      </c>
      <c r="D2125">
        <f t="shared" si="72"/>
        <v>-0.70449138540709355</v>
      </c>
      <c r="E2125">
        <v>6.6341239828444773E-3</v>
      </c>
      <c r="G2125">
        <f t="shared" ca="1" si="73"/>
        <v>-2.6152080243842472E-2</v>
      </c>
    </row>
    <row r="2126" spans="2:7">
      <c r="B2126" s="58">
        <v>41095</v>
      </c>
      <c r="C2126" s="43">
        <v>365.235657</v>
      </c>
      <c r="D2126">
        <f t="shared" si="72"/>
        <v>2.9570407544399604</v>
      </c>
      <c r="E2126">
        <v>6.6214923685585471E-3</v>
      </c>
      <c r="G2126">
        <f t="shared" ca="1" si="73"/>
        <v>-3.8025496835364728E-3</v>
      </c>
    </row>
    <row r="2127" spans="2:7">
      <c r="B2127" s="58">
        <v>38300</v>
      </c>
      <c r="C2127" s="43">
        <v>92.300201000000001</v>
      </c>
      <c r="D2127">
        <f t="shared" si="72"/>
        <v>0.1247945639711075</v>
      </c>
      <c r="E2127">
        <v>6.613051642245237E-3</v>
      </c>
      <c r="G2127">
        <f t="shared" ca="1" si="73"/>
        <v>-1.8415736486226499E-2</v>
      </c>
    </row>
    <row r="2128" spans="2:7">
      <c r="B2128" s="58">
        <v>38243</v>
      </c>
      <c r="C2128" s="43">
        <v>82.059607999999997</v>
      </c>
      <c r="D2128">
        <f t="shared" si="72"/>
        <v>-0.17027716798127374</v>
      </c>
      <c r="E2128">
        <v>6.6117386381345468E-3</v>
      </c>
      <c r="G2128">
        <f t="shared" ca="1" si="73"/>
        <v>-1.0852825002702224E-2</v>
      </c>
    </row>
    <row r="2129" spans="2:7">
      <c r="B2129" s="58">
        <v>37571</v>
      </c>
      <c r="C2129" s="43">
        <v>98.900024000000002</v>
      </c>
      <c r="D2129">
        <f t="shared" si="72"/>
        <v>-0.96224933479937336</v>
      </c>
      <c r="E2129">
        <v>6.6102317070645582E-3</v>
      </c>
      <c r="G2129">
        <f t="shared" ca="1" si="73"/>
        <v>2.9843306288759204E-3</v>
      </c>
    </row>
    <row r="2130" spans="2:7">
      <c r="B2130" s="58">
        <v>44771</v>
      </c>
      <c r="C2130" s="43">
        <v>2619.8220209999999</v>
      </c>
      <c r="D2130">
        <f t="shared" si="72"/>
        <v>0.3347660590151188</v>
      </c>
      <c r="E2130">
        <v>6.60265777023569E-3</v>
      </c>
      <c r="G2130">
        <f t="shared" ca="1" si="73"/>
        <v>4.6941944838081208E-3</v>
      </c>
    </row>
    <row r="2131" spans="2:7">
      <c r="B2131" s="58">
        <v>43859</v>
      </c>
      <c r="C2131" s="43">
        <v>1962.7574460000001</v>
      </c>
      <c r="D2131">
        <f t="shared" si="72"/>
        <v>16.31836375325879</v>
      </c>
      <c r="E2131">
        <v>6.5999370119818627E-3</v>
      </c>
      <c r="G2131">
        <f t="shared" ca="1" si="73"/>
        <v>-2.1286133088284545E-2</v>
      </c>
    </row>
    <row r="2132" spans="2:7">
      <c r="B2132" s="58">
        <v>38041</v>
      </c>
      <c r="C2132" s="43">
        <v>113.333885</v>
      </c>
      <c r="D2132">
        <f t="shared" si="72"/>
        <v>-0.74816417185717965</v>
      </c>
      <c r="E2132">
        <v>6.5884386058809421E-3</v>
      </c>
      <c r="G2132">
        <f t="shared" ca="1" si="73"/>
        <v>-1.7458677140657936E-3</v>
      </c>
    </row>
    <row r="2133" spans="2:7">
      <c r="B2133" s="58">
        <v>41249</v>
      </c>
      <c r="C2133" s="43">
        <v>450.030823</v>
      </c>
      <c r="D2133">
        <f t="shared" si="72"/>
        <v>-0.7203206395481363</v>
      </c>
      <c r="E2133">
        <v>6.5818968781177238E-3</v>
      </c>
      <c r="G2133">
        <f t="shared" ca="1" si="73"/>
        <v>1.5281804535758853E-2</v>
      </c>
    </row>
    <row r="2134" spans="2:7">
      <c r="B2134" s="58">
        <v>43567</v>
      </c>
      <c r="C2134" s="43">
        <v>1609.095581</v>
      </c>
      <c r="D2134">
        <f t="shared" si="72"/>
        <v>4.119468429157509</v>
      </c>
      <c r="E2134">
        <v>6.5773350464015962E-3</v>
      </c>
      <c r="G2134">
        <f t="shared" ca="1" si="73"/>
        <v>4.2695437846627264E-2</v>
      </c>
    </row>
    <row r="2135" spans="2:7">
      <c r="B2135" s="58">
        <v>40970</v>
      </c>
      <c r="C2135" s="43">
        <v>314.30911300000002</v>
      </c>
      <c r="D2135">
        <f t="shared" si="72"/>
        <v>1.1808940761161313</v>
      </c>
      <c r="E2135">
        <v>6.5728937497232529E-3</v>
      </c>
      <c r="G2135">
        <f t="shared" ca="1" si="73"/>
        <v>-2.1541548379346877E-2</v>
      </c>
    </row>
    <row r="2136" spans="2:7">
      <c r="B2136" s="58">
        <v>36502</v>
      </c>
      <c r="C2136" s="43">
        <v>144.11938499999999</v>
      </c>
      <c r="D2136">
        <f t="shared" si="72"/>
        <v>0.54279752734275577</v>
      </c>
      <c r="E2136">
        <v>6.5535140733640465E-3</v>
      </c>
      <c r="G2136">
        <f t="shared" ca="1" si="73"/>
        <v>7.0426319284275923E-4</v>
      </c>
    </row>
    <row r="2137" spans="2:7">
      <c r="B2137" s="58">
        <v>36018</v>
      </c>
      <c r="C2137" s="43">
        <v>93.414321999999999</v>
      </c>
      <c r="D2137">
        <f t="shared" si="72"/>
        <v>-0.95877041041091116</v>
      </c>
      <c r="E2137">
        <v>6.5498028165237396E-3</v>
      </c>
      <c r="G2137">
        <f t="shared" ca="1" si="73"/>
        <v>-1.0917161058348487E-2</v>
      </c>
    </row>
    <row r="2138" spans="2:7">
      <c r="B2138" s="58">
        <v>44537</v>
      </c>
      <c r="C2138" s="43">
        <v>2265.710693</v>
      </c>
      <c r="D2138">
        <f t="shared" si="72"/>
        <v>0.92487205618823254</v>
      </c>
      <c r="E2138">
        <v>6.546862293951042E-3</v>
      </c>
      <c r="G2138">
        <f t="shared" ca="1" si="73"/>
        <v>-2.6343403078240023E-2</v>
      </c>
    </row>
    <row r="2139" spans="2:7">
      <c r="B2139" s="58">
        <v>43068</v>
      </c>
      <c r="C2139" s="43">
        <v>1177.0708010000001</v>
      </c>
      <c r="D2139">
        <f t="shared" si="72"/>
        <v>-0.49452295595097595</v>
      </c>
      <c r="E2139">
        <v>6.5465544276453727E-3</v>
      </c>
      <c r="G2139">
        <f t="shared" ca="1" si="73"/>
        <v>-1.1042099291432531E-3</v>
      </c>
    </row>
    <row r="2140" spans="2:7">
      <c r="B2140" s="58">
        <v>43929</v>
      </c>
      <c r="C2140" s="43">
        <v>2328.6335450000001</v>
      </c>
      <c r="D2140">
        <f t="shared" si="72"/>
        <v>2.0497194575510216</v>
      </c>
      <c r="E2140">
        <v>6.5237750641746282E-3</v>
      </c>
      <c r="G2140">
        <f t="shared" ca="1" si="73"/>
        <v>6.5463941799047661E-3</v>
      </c>
    </row>
    <row r="2141" spans="2:7">
      <c r="B2141" s="58">
        <v>42443</v>
      </c>
      <c r="C2141" s="43">
        <v>763.55664100000001</v>
      </c>
      <c r="D2141">
        <f t="shared" si="72"/>
        <v>8.827118897383893E-3</v>
      </c>
      <c r="E2141">
        <v>6.5170393159179963E-3</v>
      </c>
      <c r="G2141">
        <f t="shared" ca="1" si="73"/>
        <v>-6.0251157928656483E-3</v>
      </c>
    </row>
    <row r="2142" spans="2:7">
      <c r="B2142" s="58">
        <v>42446</v>
      </c>
      <c r="C2142" s="43">
        <v>756.87561000000005</v>
      </c>
      <c r="D2142">
        <f t="shared" si="72"/>
        <v>5.6360034964948218</v>
      </c>
      <c r="E2142">
        <v>6.5153844311317708E-3</v>
      </c>
      <c r="G2142">
        <f t="shared" ca="1" si="73"/>
        <v>9.5702724674883687E-3</v>
      </c>
    </row>
    <row r="2143" spans="2:7">
      <c r="B2143" s="58">
        <v>36874</v>
      </c>
      <c r="C2143" s="43">
        <v>114.055939</v>
      </c>
      <c r="D2143">
        <f t="shared" si="72"/>
        <v>-0.94605857690760631</v>
      </c>
      <c r="E2143">
        <v>6.5138661972987677E-3</v>
      </c>
      <c r="G2143">
        <f t="shared" ca="1" si="73"/>
        <v>-1.4808433759703445E-2</v>
      </c>
    </row>
    <row r="2144" spans="2:7">
      <c r="B2144" s="58">
        <v>44043</v>
      </c>
      <c r="C2144" s="43">
        <v>2114.4406739999999</v>
      </c>
      <c r="D2144">
        <f t="shared" si="72"/>
        <v>18.560613589769059</v>
      </c>
      <c r="E2144">
        <v>6.5130638748336894E-3</v>
      </c>
      <c r="G2144">
        <f t="shared" ca="1" si="73"/>
        <v>1.2537338632848702E-3</v>
      </c>
    </row>
    <row r="2145" spans="2:7">
      <c r="B2145" s="58">
        <v>37811</v>
      </c>
      <c r="C2145" s="43">
        <v>108.09684799999999</v>
      </c>
      <c r="D2145">
        <f t="shared" si="72"/>
        <v>-0.7812566706898737</v>
      </c>
      <c r="E2145">
        <v>6.5126338989484334E-3</v>
      </c>
      <c r="G2145">
        <f t="shared" ca="1" si="73"/>
        <v>-5.4949218902893854E-3</v>
      </c>
    </row>
    <row r="2146" spans="2:7">
      <c r="B2146" s="58">
        <v>41450</v>
      </c>
      <c r="C2146" s="43">
        <v>494.17208900000003</v>
      </c>
      <c r="D2146">
        <f t="shared" si="72"/>
        <v>-0.38079195260539961</v>
      </c>
      <c r="E2146">
        <v>6.5072597580825512E-3</v>
      </c>
      <c r="G2146">
        <f t="shared" ca="1" si="73"/>
        <v>-5.850440599283661E-3</v>
      </c>
    </row>
    <row r="2147" spans="2:7">
      <c r="B2147" s="58">
        <v>42053</v>
      </c>
      <c r="C2147" s="43">
        <v>798.07116699999995</v>
      </c>
      <c r="D2147">
        <f t="shared" si="72"/>
        <v>5.7536503292521362</v>
      </c>
      <c r="E2147">
        <v>6.5049964499962632E-3</v>
      </c>
      <c r="G2147">
        <f t="shared" ca="1" si="73"/>
        <v>-3.5180124241983059E-3</v>
      </c>
    </row>
    <row r="2148" spans="2:7">
      <c r="B2148" s="58">
        <v>37448</v>
      </c>
      <c r="C2148" s="43">
        <v>118.16886100000001</v>
      </c>
      <c r="D2148">
        <f t="shared" si="72"/>
        <v>-0.94250934218815074</v>
      </c>
      <c r="E2148">
        <v>6.4900624267489786E-3</v>
      </c>
      <c r="G2148">
        <f t="shared" ca="1" si="73"/>
        <v>-8.8069067988022186E-3</v>
      </c>
    </row>
    <row r="2149" spans="2:7">
      <c r="B2149" s="58">
        <v>43774</v>
      </c>
      <c r="C2149" s="43">
        <v>2055.4445799999999</v>
      </c>
      <c r="D2149">
        <f t="shared" si="72"/>
        <v>0.64080581867798503</v>
      </c>
      <c r="E2149">
        <v>6.4869152504751946E-3</v>
      </c>
      <c r="G2149">
        <f t="shared" ca="1" si="73"/>
        <v>3.6593368250899721E-3</v>
      </c>
    </row>
    <row r="2150" spans="2:7">
      <c r="B2150" s="58">
        <v>43146</v>
      </c>
      <c r="C2150" s="43">
        <v>1252.704346</v>
      </c>
      <c r="D2150">
        <f t="shared" si="72"/>
        <v>1.6294244772529376</v>
      </c>
      <c r="E2150">
        <v>6.4844797349569066E-3</v>
      </c>
      <c r="G2150">
        <f t="shared" ca="1" si="73"/>
        <v>1.9710262185414801E-2</v>
      </c>
    </row>
    <row r="2151" spans="2:7">
      <c r="B2151" s="58">
        <v>41194</v>
      </c>
      <c r="C2151" s="43">
        <v>476.41769399999998</v>
      </c>
      <c r="D2151">
        <f t="shared" si="72"/>
        <v>-0.32187336474212713</v>
      </c>
      <c r="E2151">
        <v>6.4758718571837071E-3</v>
      </c>
      <c r="G2151">
        <f t="shared" ca="1" si="73"/>
        <v>4.5024834341933322E-3</v>
      </c>
    </row>
    <row r="2152" spans="2:7">
      <c r="B2152" s="58">
        <v>42258</v>
      </c>
      <c r="C2152" s="43">
        <v>702.54974400000003</v>
      </c>
      <c r="D2152">
        <f t="shared" si="72"/>
        <v>6.9546345514668033</v>
      </c>
      <c r="E2152">
        <v>6.4545412324893267E-3</v>
      </c>
      <c r="G2152">
        <f t="shared" ca="1" si="73"/>
        <v>5.6476203170371959E-3</v>
      </c>
    </row>
    <row r="2153" spans="2:7">
      <c r="B2153" s="58">
        <v>37740</v>
      </c>
      <c r="C2153" s="43">
        <v>88.319550000000007</v>
      </c>
      <c r="D2153">
        <f t="shared" si="72"/>
        <v>-0.74033490317736883</v>
      </c>
      <c r="E2153">
        <v>6.4539301058171884E-3</v>
      </c>
      <c r="G2153">
        <f t="shared" ca="1" si="73"/>
        <v>2.544647531889932E-3</v>
      </c>
    </row>
    <row r="2154" spans="2:7">
      <c r="B2154" s="58">
        <v>40906</v>
      </c>
      <c r="C2154" s="43">
        <v>340.128693</v>
      </c>
      <c r="D2154">
        <f t="shared" si="72"/>
        <v>-0.85170404117200993</v>
      </c>
      <c r="E2154">
        <v>6.4374844884183225E-3</v>
      </c>
      <c r="G2154">
        <f t="shared" ca="1" si="73"/>
        <v>-3.4151729911999558E-2</v>
      </c>
    </row>
    <row r="2155" spans="2:7">
      <c r="B2155" s="58">
        <v>44361</v>
      </c>
      <c r="C2155" s="43">
        <v>2293.5803219999998</v>
      </c>
      <c r="D2155">
        <f t="shared" si="72"/>
        <v>16.991441503902248</v>
      </c>
      <c r="E2155">
        <v>6.4270095620871832E-3</v>
      </c>
      <c r="G2155">
        <f t="shared" ca="1" si="73"/>
        <v>-6.5090897753027864E-3</v>
      </c>
    </row>
    <row r="2156" spans="2:7">
      <c r="B2156" s="58">
        <v>37273</v>
      </c>
      <c r="C2156" s="43">
        <v>127.48174299999999</v>
      </c>
      <c r="D2156">
        <f t="shared" si="72"/>
        <v>-0.82772258571062896</v>
      </c>
      <c r="E2156">
        <v>6.4251329372081662E-3</v>
      </c>
      <c r="G2156">
        <f t="shared" ca="1" si="73"/>
        <v>3.8889302648202943E-2</v>
      </c>
    </row>
    <row r="2157" spans="2:7">
      <c r="B2157" s="58">
        <v>42138</v>
      </c>
      <c r="C2157" s="43">
        <v>739.97943099999998</v>
      </c>
      <c r="D2157">
        <f t="shared" si="72"/>
        <v>-0.39805921428769409</v>
      </c>
      <c r="E2157">
        <v>6.4203815998179091E-3</v>
      </c>
      <c r="G2157">
        <f t="shared" ca="1" si="73"/>
        <v>-4.50398600793983E-3</v>
      </c>
    </row>
    <row r="2158" spans="2:7">
      <c r="B2158" s="58">
        <v>43186</v>
      </c>
      <c r="C2158" s="43">
        <v>1229.3226320000001</v>
      </c>
      <c r="D2158">
        <f t="shared" si="72"/>
        <v>7.5630615797699099E-2</v>
      </c>
      <c r="E2158">
        <v>6.4186023955734584E-3</v>
      </c>
      <c r="G2158">
        <f t="shared" ca="1" si="73"/>
        <v>3.3063291672683334E-2</v>
      </c>
    </row>
    <row r="2159" spans="2:7">
      <c r="B2159" s="58">
        <v>43003</v>
      </c>
      <c r="C2159" s="43">
        <v>1142.8854980000001</v>
      </c>
      <c r="D2159">
        <f t="shared" si="72"/>
        <v>1.1248289506328708</v>
      </c>
      <c r="E2159">
        <v>6.4153545162223217E-3</v>
      </c>
      <c r="G2159">
        <f t="shared" ca="1" si="73"/>
        <v>-3.8469198610780839E-2</v>
      </c>
    </row>
    <row r="2160" spans="2:7">
      <c r="B2160" s="58">
        <v>41820</v>
      </c>
      <c r="C2160" s="43">
        <v>537.87176499999998</v>
      </c>
      <c r="D2160">
        <f t="shared" si="72"/>
        <v>1.5151640579779162</v>
      </c>
      <c r="E2160">
        <v>6.408128881488992E-3</v>
      </c>
      <c r="G2160">
        <f t="shared" ca="1" si="73"/>
        <v>6.6776524242357499E-3</v>
      </c>
    </row>
    <row r="2161" spans="2:7">
      <c r="B2161" s="58">
        <v>40000</v>
      </c>
      <c r="C2161" s="43">
        <v>213.851563</v>
      </c>
      <c r="D2161">
        <f t="shared" si="72"/>
        <v>0.37366199250088167</v>
      </c>
      <c r="E2161">
        <v>6.4067616787710242E-3</v>
      </c>
      <c r="G2161">
        <f t="shared" ca="1" si="73"/>
        <v>4.8905331163530234E-3</v>
      </c>
    </row>
    <row r="2162" spans="2:7">
      <c r="B2162" s="58">
        <v>39330</v>
      </c>
      <c r="C2162" s="43">
        <v>155.679901</v>
      </c>
      <c r="D2162">
        <f t="shared" si="72"/>
        <v>-0.91862133418646885</v>
      </c>
      <c r="E2162">
        <v>6.3982481625931313E-3</v>
      </c>
      <c r="G2162">
        <f t="shared" ca="1" si="73"/>
        <v>-1.8914788975732514E-2</v>
      </c>
    </row>
    <row r="2163" spans="2:7">
      <c r="B2163" s="58">
        <v>43845</v>
      </c>
      <c r="C2163" s="43">
        <v>1913.030884</v>
      </c>
      <c r="D2163">
        <f t="shared" si="72"/>
        <v>13.02023677474387</v>
      </c>
      <c r="E2163">
        <v>6.3967628826411774E-3</v>
      </c>
      <c r="G2163">
        <f t="shared" ca="1" si="73"/>
        <v>6.1514139896139651E-3</v>
      </c>
    </row>
    <row r="2164" spans="2:7">
      <c r="B2164" s="58">
        <v>39252</v>
      </c>
      <c r="C2164" s="43">
        <v>136.44783000000001</v>
      </c>
      <c r="D2164">
        <f t="shared" si="72"/>
        <v>0.55442584258055794</v>
      </c>
      <c r="E2164">
        <v>6.3914581474486289E-3</v>
      </c>
      <c r="G2164">
        <f t="shared" ca="1" si="73"/>
        <v>1.5262027152309145E-2</v>
      </c>
    </row>
    <row r="2165" spans="2:7">
      <c r="B2165" s="58">
        <v>35982</v>
      </c>
      <c r="C2165" s="43">
        <v>87.780212000000006</v>
      </c>
      <c r="D2165">
        <f t="shared" si="72"/>
        <v>-0.96447583488466204</v>
      </c>
      <c r="E2165">
        <v>6.3773651716978637E-3</v>
      </c>
      <c r="G2165">
        <f t="shared" ca="1" si="73"/>
        <v>-2.01065197416395E-2</v>
      </c>
    </row>
    <row r="2166" spans="2:7">
      <c r="B2166" s="58">
        <v>44988</v>
      </c>
      <c r="C2166" s="43">
        <v>2471</v>
      </c>
      <c r="D2166">
        <f t="shared" si="72"/>
        <v>0.48353100946760064</v>
      </c>
      <c r="E2166">
        <v>6.3737965566489701E-3</v>
      </c>
      <c r="G2166">
        <f t="shared" ca="1" si="73"/>
        <v>-8.2397774388671581E-3</v>
      </c>
    </row>
    <row r="2167" spans="2:7">
      <c r="B2167" s="58">
        <v>43339</v>
      </c>
      <c r="C2167" s="43">
        <v>1665.6207280000001</v>
      </c>
      <c r="D2167">
        <f t="shared" si="72"/>
        <v>10.232116245237933</v>
      </c>
      <c r="E2167">
        <v>6.3730438417263675E-3</v>
      </c>
      <c r="G2167">
        <f t="shared" ca="1" si="73"/>
        <v>-1.4228888477325591E-2</v>
      </c>
    </row>
    <row r="2168" spans="2:7">
      <c r="B2168" s="58">
        <v>39192</v>
      </c>
      <c r="C2168" s="43">
        <v>148.290909</v>
      </c>
      <c r="D2168">
        <f t="shared" si="72"/>
        <v>-0.82518986920332105</v>
      </c>
      <c r="E2168">
        <v>6.3707991300676866E-3</v>
      </c>
      <c r="G2168">
        <f t="shared" ca="1" si="73"/>
        <v>-3.0232023759605561E-3</v>
      </c>
    </row>
    <row r="2169" spans="2:7">
      <c r="B2169" s="58">
        <v>42858</v>
      </c>
      <c r="C2169" s="43">
        <v>848.29699700000003</v>
      </c>
      <c r="D2169">
        <f t="shared" si="72"/>
        <v>7.7353269260449755</v>
      </c>
      <c r="E2169">
        <v>6.3571723393043063E-3</v>
      </c>
      <c r="G2169">
        <f t="shared" ca="1" si="73"/>
        <v>2.1995408663642812E-2</v>
      </c>
    </row>
    <row r="2170" spans="2:7">
      <c r="B2170" s="58">
        <v>38076</v>
      </c>
      <c r="C2170" s="43">
        <v>97.111075999999997</v>
      </c>
      <c r="D2170">
        <f t="shared" si="72"/>
        <v>-0.92582927266402992</v>
      </c>
      <c r="E2170">
        <v>6.3501326588149927E-3</v>
      </c>
      <c r="G2170">
        <f t="shared" ca="1" si="73"/>
        <v>-1.585063876440973E-2</v>
      </c>
    </row>
    <row r="2171" spans="2:7">
      <c r="B2171" s="58">
        <v>43206</v>
      </c>
      <c r="C2171" s="43">
        <v>1309.291138</v>
      </c>
      <c r="D2171">
        <f t="shared" si="72"/>
        <v>0.59078385522329901</v>
      </c>
      <c r="E2171">
        <v>6.3450411289193206E-3</v>
      </c>
      <c r="G2171">
        <f t="shared" ca="1" si="73"/>
        <v>-3.9883006695743545E-3</v>
      </c>
    </row>
    <row r="2172" spans="2:7">
      <c r="B2172" s="58">
        <v>42810</v>
      </c>
      <c r="C2172" s="43">
        <v>823.04779099999996</v>
      </c>
      <c r="D2172">
        <f t="shared" si="72"/>
        <v>16.282207350214637</v>
      </c>
      <c r="E2172">
        <v>6.3297030501675133E-3</v>
      </c>
      <c r="G2172">
        <f t="shared" ca="1" si="73"/>
        <v>-3.2202118213199415E-3</v>
      </c>
    </row>
    <row r="2173" spans="2:7">
      <c r="B2173" s="58">
        <v>35243</v>
      </c>
      <c r="C2173" s="43">
        <v>47.623997000000003</v>
      </c>
      <c r="D2173">
        <f t="shared" si="72"/>
        <v>-0.94464749378808599</v>
      </c>
      <c r="E2173">
        <v>6.3237767081843121E-3</v>
      </c>
      <c r="G2173">
        <f t="shared" ca="1" si="73"/>
        <v>-1.2710965201889163E-2</v>
      </c>
    </row>
    <row r="2174" spans="2:7">
      <c r="B2174" s="58">
        <v>42852</v>
      </c>
      <c r="C2174" s="43">
        <v>860.37652600000001</v>
      </c>
      <c r="D2174">
        <f t="shared" si="72"/>
        <v>13.143049141138102</v>
      </c>
      <c r="E2174">
        <v>6.3208051209026027E-3</v>
      </c>
      <c r="G2174">
        <f t="shared" ca="1" si="73"/>
        <v>-1.4261222169765872E-3</v>
      </c>
    </row>
    <row r="2175" spans="2:7">
      <c r="B2175" s="58">
        <v>35566</v>
      </c>
      <c r="C2175" s="43">
        <v>60.833877999999999</v>
      </c>
      <c r="D2175">
        <f t="shared" si="72"/>
        <v>-0.94335379247529649</v>
      </c>
      <c r="E2175">
        <v>6.3176275576814957E-3</v>
      </c>
      <c r="G2175">
        <f t="shared" ca="1" si="73"/>
        <v>-1.1196137526724062E-2</v>
      </c>
    </row>
    <row r="2176" spans="2:7">
      <c r="B2176" s="58">
        <v>42943</v>
      </c>
      <c r="C2176" s="43">
        <v>1073.9267580000001</v>
      </c>
      <c r="D2176">
        <f t="shared" si="72"/>
        <v>1.8781438770975123</v>
      </c>
      <c r="E2176">
        <v>6.3115177859765547E-3</v>
      </c>
      <c r="G2176">
        <f t="shared" ca="1" si="73"/>
        <v>8.0651959917899113E-3</v>
      </c>
    </row>
    <row r="2177" spans="2:7">
      <c r="B2177" s="58">
        <v>41089</v>
      </c>
      <c r="C2177" s="43">
        <v>373.13171399999999</v>
      </c>
      <c r="D2177">
        <f t="shared" si="72"/>
        <v>3.8218211831441082</v>
      </c>
      <c r="E2177">
        <v>6.3102317078200156E-3</v>
      </c>
      <c r="G2177">
        <f t="shared" ca="1" si="73"/>
        <v>-2.7770988151177112E-2</v>
      </c>
    </row>
    <row r="2178" spans="2:7">
      <c r="B2178" s="58">
        <v>35716</v>
      </c>
      <c r="C2178" s="43">
        <v>77.383979999999994</v>
      </c>
      <c r="D2178">
        <f t="shared" si="72"/>
        <v>-0.64435163481003122</v>
      </c>
      <c r="E2178">
        <v>6.3003018615597301E-3</v>
      </c>
      <c r="G2178">
        <f t="shared" ca="1" si="73"/>
        <v>-2.409640225245278E-2</v>
      </c>
    </row>
    <row r="2179" spans="2:7">
      <c r="B2179" s="58">
        <v>40122</v>
      </c>
      <c r="C2179" s="43">
        <v>217.58564799999999</v>
      </c>
      <c r="D2179">
        <f t="shared" si="72"/>
        <v>-0.1099732233571635</v>
      </c>
      <c r="E2179">
        <v>6.2964040017109476E-3</v>
      </c>
      <c r="G2179">
        <f t="shared" ca="1" si="73"/>
        <v>5.8603732340616176E-3</v>
      </c>
    </row>
    <row r="2180" spans="2:7">
      <c r="B2180" s="58">
        <v>40497</v>
      </c>
      <c r="C2180" s="43">
        <v>244.470901</v>
      </c>
      <c r="D2180">
        <f t="shared" ref="D2180:D2243" si="74">(C2180-C2181)/C2181</f>
        <v>0.6370087140477797</v>
      </c>
      <c r="E2180">
        <v>6.295292974486463E-3</v>
      </c>
      <c r="G2180">
        <f t="shared" ca="1" si="73"/>
        <v>1.0423069448866258E-2</v>
      </c>
    </row>
    <row r="2181" spans="2:7">
      <c r="B2181" s="58">
        <v>36640</v>
      </c>
      <c r="C2181" s="43">
        <v>149.340012</v>
      </c>
      <c r="D2181">
        <f t="shared" si="74"/>
        <v>0.35996969855892491</v>
      </c>
      <c r="E2181">
        <v>6.2868598689666527E-3</v>
      </c>
      <c r="G2181">
        <f t="shared" ref="G2181:G2244" ca="1" si="75">_xlfn.NORM.INV(RAND(),$N$5,$N$6)</f>
        <v>-1.1864064184391775E-2</v>
      </c>
    </row>
    <row r="2182" spans="2:7">
      <c r="B2182" s="58">
        <v>37048</v>
      </c>
      <c r="C2182" s="43">
        <v>109.811279</v>
      </c>
      <c r="D2182">
        <f t="shared" si="74"/>
        <v>5.3343833715387048E-2</v>
      </c>
      <c r="E2182">
        <v>6.2824521394601882E-3</v>
      </c>
      <c r="G2182">
        <f t="shared" ca="1" si="75"/>
        <v>-1.5336163548792201E-2</v>
      </c>
    </row>
    <row r="2183" spans="2:7">
      <c r="B2183" s="58">
        <v>37587</v>
      </c>
      <c r="C2183" s="43">
        <v>104.250175</v>
      </c>
      <c r="D2183">
        <f t="shared" si="74"/>
        <v>-0.70156556609108289</v>
      </c>
      <c r="E2183">
        <v>6.2689436446708583E-3</v>
      </c>
      <c r="G2183">
        <f t="shared" ca="1" si="75"/>
        <v>1.639804550335343E-3</v>
      </c>
    </row>
    <row r="2184" spans="2:7">
      <c r="B2184" s="58">
        <v>41018</v>
      </c>
      <c r="C2184" s="43">
        <v>349.32354700000002</v>
      </c>
      <c r="D2184">
        <f t="shared" si="74"/>
        <v>0.90656166180628095</v>
      </c>
      <c r="E2184">
        <v>6.2668859890627629E-3</v>
      </c>
      <c r="G2184">
        <f t="shared" ca="1" si="75"/>
        <v>5.522320830708239E-3</v>
      </c>
    </row>
    <row r="2185" spans="2:7">
      <c r="B2185" s="58">
        <v>40325</v>
      </c>
      <c r="C2185" s="43">
        <v>183.22174100000001</v>
      </c>
      <c r="D2185">
        <f t="shared" si="74"/>
        <v>1.650272793102205</v>
      </c>
      <c r="E2185">
        <v>6.2621898702159562E-3</v>
      </c>
      <c r="G2185">
        <f t="shared" ca="1" si="75"/>
        <v>-1.5100342095114105E-2</v>
      </c>
    </row>
    <row r="2186" spans="2:7">
      <c r="B2186" s="58">
        <v>35591</v>
      </c>
      <c r="C2186" s="43">
        <v>69.133162999999996</v>
      </c>
      <c r="D2186">
        <f t="shared" si="74"/>
        <v>-0.96553197341097841</v>
      </c>
      <c r="E2186">
        <v>6.2222677497680975E-3</v>
      </c>
      <c r="G2186">
        <f t="shared" ca="1" si="75"/>
        <v>-2.7821588873936862E-2</v>
      </c>
    </row>
    <row r="2187" spans="2:7">
      <c r="B2187" s="58">
        <v>43992</v>
      </c>
      <c r="C2187" s="43">
        <v>2005.7186280000001</v>
      </c>
      <c r="D2187">
        <f t="shared" si="74"/>
        <v>-0.20290959387093344</v>
      </c>
      <c r="E2187">
        <v>6.2190068159901505E-3</v>
      </c>
      <c r="G2187">
        <f t="shared" ca="1" si="75"/>
        <v>-1.0735474241855903E-2</v>
      </c>
    </row>
    <row r="2188" spans="2:7">
      <c r="B2188" s="58">
        <v>45054</v>
      </c>
      <c r="C2188" s="43">
        <v>2516.3000489999999</v>
      </c>
      <c r="D2188">
        <f t="shared" si="74"/>
        <v>11.112453186750846</v>
      </c>
      <c r="E2188">
        <v>6.2181541537538517E-3</v>
      </c>
      <c r="G2188">
        <f t="shared" ca="1" si="75"/>
        <v>2.5320075414687237E-2</v>
      </c>
    </row>
    <row r="2189" spans="2:7">
      <c r="B2189" s="58">
        <v>40091</v>
      </c>
      <c r="C2189" s="43">
        <v>207.74487300000001</v>
      </c>
      <c r="D2189">
        <f t="shared" si="74"/>
        <v>-0.89646765183739419</v>
      </c>
      <c r="E2189">
        <v>6.2169955102095061E-3</v>
      </c>
      <c r="G2189">
        <f t="shared" ca="1" si="75"/>
        <v>4.6476899501564448E-3</v>
      </c>
    </row>
    <row r="2190" spans="2:7">
      <c r="B2190" s="58">
        <v>43985</v>
      </c>
      <c r="C2190" s="43">
        <v>2006.569702</v>
      </c>
      <c r="D2190">
        <f t="shared" si="74"/>
        <v>-0.26290028395628617</v>
      </c>
      <c r="E2190">
        <v>6.2160448732957946E-3</v>
      </c>
      <c r="G2190">
        <f t="shared" ca="1" si="75"/>
        <v>-1.2565858893086207E-2</v>
      </c>
    </row>
    <row r="2191" spans="2:7">
      <c r="B2191" s="58">
        <v>44904</v>
      </c>
      <c r="C2191" s="43">
        <v>2722.25</v>
      </c>
      <c r="D2191">
        <f t="shared" si="74"/>
        <v>12.265440914749137</v>
      </c>
      <c r="E2191">
        <v>6.209706076355335E-3</v>
      </c>
      <c r="G2191">
        <f t="shared" ca="1" si="75"/>
        <v>-8.8757683833545287E-4</v>
      </c>
    </row>
    <row r="2192" spans="2:7">
      <c r="B2192" s="58">
        <v>38839</v>
      </c>
      <c r="C2192" s="43">
        <v>205.213684</v>
      </c>
      <c r="D2192">
        <f t="shared" si="74"/>
        <v>0.37753445494438631</v>
      </c>
      <c r="E2192">
        <v>6.1952340170943346E-3</v>
      </c>
      <c r="G2192">
        <f t="shared" ca="1" si="75"/>
        <v>-1.9131251603961369E-2</v>
      </c>
    </row>
    <row r="2193" spans="2:7">
      <c r="B2193" s="58">
        <v>39324</v>
      </c>
      <c r="C2193" s="43">
        <v>148.97172499999999</v>
      </c>
      <c r="D2193">
        <f t="shared" si="74"/>
        <v>-0.8061640099158407</v>
      </c>
      <c r="E2193">
        <v>6.1891431726271116E-3</v>
      </c>
      <c r="G2193">
        <f t="shared" ca="1" si="75"/>
        <v>1.0743542749072047E-2</v>
      </c>
    </row>
    <row r="2194" spans="2:7">
      <c r="B2194" s="58">
        <v>42369</v>
      </c>
      <c r="C2194" s="43">
        <v>768.54522699999995</v>
      </c>
      <c r="D2194">
        <f t="shared" si="74"/>
        <v>4.8888536322946943E-2</v>
      </c>
      <c r="E2194">
        <v>6.1811536840675682E-3</v>
      </c>
      <c r="G2194">
        <f t="shared" ca="1" si="75"/>
        <v>-9.8569795649766506E-3</v>
      </c>
    </row>
    <row r="2195" spans="2:7">
      <c r="B2195" s="58">
        <v>42731</v>
      </c>
      <c r="C2195" s="43">
        <v>732.72344999999996</v>
      </c>
      <c r="D2195">
        <f t="shared" si="74"/>
        <v>-0.71286579467411959</v>
      </c>
      <c r="E2195">
        <v>6.1737722884989367E-3</v>
      </c>
      <c r="G2195">
        <f t="shared" ca="1" si="75"/>
        <v>-1.8027636802963164E-2</v>
      </c>
    </row>
    <row r="2196" spans="2:7">
      <c r="B2196" s="58">
        <v>45033</v>
      </c>
      <c r="C2196" s="43">
        <v>2551.8500979999999</v>
      </c>
      <c r="D2196">
        <f t="shared" si="74"/>
        <v>4.2877138652606881</v>
      </c>
      <c r="E2196">
        <v>6.1707070823927455E-3</v>
      </c>
      <c r="G2196">
        <f t="shared" ca="1" si="75"/>
        <v>1.2611476824740682E-2</v>
      </c>
    </row>
    <row r="2197" spans="2:7">
      <c r="B2197" s="58">
        <v>41618</v>
      </c>
      <c r="C2197" s="43">
        <v>482.59988399999997</v>
      </c>
      <c r="D2197">
        <f t="shared" si="74"/>
        <v>-0.81057800647630252</v>
      </c>
      <c r="E2197">
        <v>6.1634678360859615E-3</v>
      </c>
      <c r="G2197">
        <f t="shared" ca="1" si="75"/>
        <v>-6.5935430594557297E-3</v>
      </c>
    </row>
    <row r="2198" spans="2:7">
      <c r="B2198" s="58">
        <v>45027</v>
      </c>
      <c r="C2198" s="43">
        <v>2547.75</v>
      </c>
      <c r="D2198">
        <f t="shared" si="74"/>
        <v>5.9085779360398689</v>
      </c>
      <c r="E2198">
        <v>6.1608114068121582E-3</v>
      </c>
      <c r="G2198">
        <f t="shared" ca="1" si="75"/>
        <v>1.1394813939269863E-2</v>
      </c>
    </row>
    <row r="2199" spans="2:7">
      <c r="B2199" s="58">
        <v>41079</v>
      </c>
      <c r="C2199" s="43">
        <v>368.78066999999999</v>
      </c>
      <c r="D2199">
        <f t="shared" si="74"/>
        <v>2.4638250678907254</v>
      </c>
      <c r="E2199">
        <v>6.159750201747154E-3</v>
      </c>
      <c r="G2199">
        <f t="shared" ca="1" si="75"/>
        <v>-2.0024071115027148E-2</v>
      </c>
    </row>
    <row r="2200" spans="2:7">
      <c r="B2200" s="58">
        <v>38526</v>
      </c>
      <c r="C2200" s="43">
        <v>106.466309</v>
      </c>
      <c r="D2200">
        <f t="shared" si="74"/>
        <v>-0.95937413083211176</v>
      </c>
      <c r="E2200">
        <v>6.1526757831964849E-3</v>
      </c>
      <c r="G2200">
        <f t="shared" ca="1" si="75"/>
        <v>1.1629351088769681E-3</v>
      </c>
    </row>
    <row r="2201" spans="2:7">
      <c r="B2201" s="58">
        <v>44469</v>
      </c>
      <c r="C2201" s="43">
        <v>2620.6530760000001</v>
      </c>
      <c r="D2201">
        <f t="shared" si="74"/>
        <v>58.08738192035333</v>
      </c>
      <c r="E2201">
        <v>6.1447388722259055E-3</v>
      </c>
      <c r="G2201">
        <f t="shared" ca="1" si="75"/>
        <v>-6.0810294113791208E-3</v>
      </c>
    </row>
    <row r="2202" spans="2:7">
      <c r="B2202" s="58">
        <v>35209</v>
      </c>
      <c r="C2202" s="43">
        <v>44.352161000000002</v>
      </c>
      <c r="D2202">
        <f t="shared" si="74"/>
        <v>-0.94584877008745172</v>
      </c>
      <c r="E2202">
        <v>6.1420904218375061E-3</v>
      </c>
      <c r="G2202">
        <f t="shared" ca="1" si="75"/>
        <v>-9.1097272532856596E-3</v>
      </c>
    </row>
    <row r="2203" spans="2:7">
      <c r="B2203" s="58">
        <v>42579</v>
      </c>
      <c r="C2203" s="43">
        <v>819.04254200000003</v>
      </c>
      <c r="D2203">
        <f t="shared" si="74"/>
        <v>-0.28418784607889319</v>
      </c>
      <c r="E2203">
        <v>6.1405264485716315E-3</v>
      </c>
      <c r="G2203">
        <f t="shared" ca="1" si="75"/>
        <v>-4.0547618458719917E-2</v>
      </c>
    </row>
    <row r="2204" spans="2:7">
      <c r="B2204" s="58">
        <v>43021</v>
      </c>
      <c r="C2204" s="43">
        <v>1144.2143550000001</v>
      </c>
      <c r="D2204">
        <f t="shared" si="74"/>
        <v>14.142557609681585</v>
      </c>
      <c r="E2204">
        <v>6.1241795923937439E-3</v>
      </c>
      <c r="G2204">
        <f t="shared" ca="1" si="75"/>
        <v>-9.2846285282583395E-3</v>
      </c>
    </row>
    <row r="2205" spans="2:7">
      <c r="B2205" s="58">
        <v>35741</v>
      </c>
      <c r="C2205" s="43">
        <v>75.562820000000002</v>
      </c>
      <c r="D2205">
        <f t="shared" si="74"/>
        <v>-0.90820679848724817</v>
      </c>
      <c r="E2205">
        <v>6.1095841463286015E-3</v>
      </c>
      <c r="G2205">
        <f t="shared" ca="1" si="75"/>
        <v>9.590855653532333E-3</v>
      </c>
    </row>
    <row r="2206" spans="2:7">
      <c r="B2206" s="58">
        <v>42628</v>
      </c>
      <c r="C2206" s="43">
        <v>823.18536400000005</v>
      </c>
      <c r="D2206">
        <f t="shared" si="74"/>
        <v>5.0321845925857369</v>
      </c>
      <c r="E2206">
        <v>6.1092081296977288E-3</v>
      </c>
      <c r="G2206">
        <f t="shared" ca="1" si="75"/>
        <v>-6.4321897812476166E-3</v>
      </c>
    </row>
    <row r="2207" spans="2:7">
      <c r="B2207" s="58">
        <v>36951</v>
      </c>
      <c r="C2207" s="43">
        <v>136.46554599999999</v>
      </c>
      <c r="D2207">
        <f t="shared" si="74"/>
        <v>-0.85338348888287507</v>
      </c>
      <c r="E2207">
        <v>6.0946836257187338E-3</v>
      </c>
      <c r="G2207">
        <f t="shared" ca="1" si="75"/>
        <v>-1.3162953541750854E-2</v>
      </c>
    </row>
    <row r="2208" spans="2:7">
      <c r="B2208" s="58">
        <v>42878</v>
      </c>
      <c r="C2208" s="43">
        <v>930.76519800000005</v>
      </c>
      <c r="D2208">
        <f t="shared" si="74"/>
        <v>0.94185509612119656</v>
      </c>
      <c r="E2208">
        <v>6.0868639560685252E-3</v>
      </c>
      <c r="G2208">
        <f t="shared" ca="1" si="75"/>
        <v>-1.8389400073605514E-2</v>
      </c>
    </row>
    <row r="2209" spans="2:7">
      <c r="B2209" s="58">
        <v>41197</v>
      </c>
      <c r="C2209" s="43">
        <v>479.31753500000002</v>
      </c>
      <c r="D2209">
        <f t="shared" si="74"/>
        <v>8.4049801717777495</v>
      </c>
      <c r="E2209">
        <v>6.0867617565858873E-3</v>
      </c>
      <c r="G2209">
        <f t="shared" ca="1" si="75"/>
        <v>-1.9088828062452181E-2</v>
      </c>
    </row>
    <row r="2210" spans="2:7">
      <c r="B2210" s="58">
        <v>35460</v>
      </c>
      <c r="C2210" s="43">
        <v>50.964225999999996</v>
      </c>
      <c r="D2210">
        <f t="shared" si="74"/>
        <v>-0.81097727298487476</v>
      </c>
      <c r="E2210">
        <v>6.0763075607668717E-3</v>
      </c>
      <c r="G2210">
        <f t="shared" ca="1" si="75"/>
        <v>9.0333653928673357E-3</v>
      </c>
    </row>
    <row r="2211" spans="2:7">
      <c r="B2211" s="58">
        <v>40835</v>
      </c>
      <c r="C2211" s="43">
        <v>269.61956800000002</v>
      </c>
      <c r="D2211">
        <f t="shared" si="74"/>
        <v>1.7491502520184192</v>
      </c>
      <c r="E2211">
        <v>6.0702004387447077E-3</v>
      </c>
      <c r="G2211">
        <f t="shared" ca="1" si="75"/>
        <v>-4.1246077316249487E-3</v>
      </c>
    </row>
    <row r="2212" spans="2:7">
      <c r="B2212" s="58">
        <v>36077</v>
      </c>
      <c r="C2212" s="43">
        <v>98.073784000000003</v>
      </c>
      <c r="D2212">
        <f t="shared" si="74"/>
        <v>-0.56796250374637214</v>
      </c>
      <c r="E2212">
        <v>6.0658702239668998E-3</v>
      </c>
      <c r="G2212">
        <f t="shared" ca="1" si="75"/>
        <v>-6.5120338385019263E-3</v>
      </c>
    </row>
    <row r="2213" spans="2:7">
      <c r="B2213" s="58">
        <v>40602</v>
      </c>
      <c r="C2213" s="43">
        <v>227.00294500000001</v>
      </c>
      <c r="D2213">
        <f t="shared" si="74"/>
        <v>4.5174103148081688</v>
      </c>
      <c r="E2213">
        <v>6.0647811954271146E-3</v>
      </c>
      <c r="G2213">
        <f t="shared" ca="1" si="75"/>
        <v>-8.8436953465376184E-3</v>
      </c>
    </row>
    <row r="2214" spans="2:7">
      <c r="B2214" s="58">
        <v>35163</v>
      </c>
      <c r="C2214" s="43">
        <v>41.143023999999997</v>
      </c>
      <c r="D2214">
        <f t="shared" si="74"/>
        <v>-0.98254908520659712</v>
      </c>
      <c r="E2214">
        <v>6.0633972400725511E-3</v>
      </c>
      <c r="G2214">
        <f t="shared" ca="1" si="75"/>
        <v>-1.9338248323568612E-2</v>
      </c>
    </row>
    <row r="2215" spans="2:7">
      <c r="B2215" s="58">
        <v>44566</v>
      </c>
      <c r="C2215" s="43">
        <v>2357.6428219999998</v>
      </c>
      <c r="D2215">
        <f t="shared" si="74"/>
        <v>1.9523973593394108</v>
      </c>
      <c r="E2215">
        <v>6.0593350481220288E-3</v>
      </c>
      <c r="G2215">
        <f t="shared" ca="1" si="75"/>
        <v>3.3624752745528896E-2</v>
      </c>
    </row>
    <row r="2216" spans="2:7">
      <c r="B2216" s="58">
        <v>42101</v>
      </c>
      <c r="C2216" s="43">
        <v>798.55200200000002</v>
      </c>
      <c r="D2216">
        <f t="shared" si="74"/>
        <v>-0.64704727732298173</v>
      </c>
      <c r="E2216">
        <v>6.0577349102103172E-3</v>
      </c>
      <c r="G2216">
        <f t="shared" ca="1" si="75"/>
        <v>-6.7359853651581987E-3</v>
      </c>
    </row>
    <row r="2217" spans="2:7">
      <c r="B2217" s="58">
        <v>44544</v>
      </c>
      <c r="C2217" s="43">
        <v>2262.48999</v>
      </c>
      <c r="D2217">
        <f t="shared" si="74"/>
        <v>0.16670436182665502</v>
      </c>
      <c r="E2217">
        <v>6.0536966641268385E-3</v>
      </c>
      <c r="G2217">
        <f t="shared" ca="1" si="75"/>
        <v>4.6808441891479431E-4</v>
      </c>
    </row>
    <row r="2218" spans="2:7">
      <c r="B2218" s="58">
        <v>44649</v>
      </c>
      <c r="C2218" s="43">
        <v>1939.2144780000001</v>
      </c>
      <c r="D2218">
        <f t="shared" si="74"/>
        <v>2.0154737619587668</v>
      </c>
      <c r="E2218">
        <v>6.0504079723397251E-3</v>
      </c>
      <c r="G2218">
        <f t="shared" ca="1" si="75"/>
        <v>-9.4326731816671786E-3</v>
      </c>
    </row>
    <row r="2219" spans="2:7">
      <c r="B2219" s="58">
        <v>41904</v>
      </c>
      <c r="C2219" s="43">
        <v>643.08783000000005</v>
      </c>
      <c r="D2219">
        <f t="shared" si="74"/>
        <v>5.7941665287329336</v>
      </c>
      <c r="E2219">
        <v>6.0360158855077449E-3</v>
      </c>
      <c r="G2219">
        <f t="shared" ca="1" si="75"/>
        <v>-2.8910720622006513E-2</v>
      </c>
    </row>
    <row r="2220" spans="2:7">
      <c r="B2220" s="58">
        <v>35936</v>
      </c>
      <c r="C2220" s="43">
        <v>94.652939000000003</v>
      </c>
      <c r="D2220">
        <f t="shared" si="74"/>
        <v>-0.19994162502287152</v>
      </c>
      <c r="E2220">
        <v>6.033847412181291E-3</v>
      </c>
      <c r="G2220">
        <f t="shared" ca="1" si="75"/>
        <v>-2.4815215598771199E-3</v>
      </c>
    </row>
    <row r="2221" spans="2:7">
      <c r="B2221" s="58">
        <v>36882</v>
      </c>
      <c r="C2221" s="43">
        <v>118.307541</v>
      </c>
      <c r="D2221">
        <f t="shared" si="74"/>
        <v>-0.253066764150288</v>
      </c>
      <c r="E2221">
        <v>6.0253933706097777E-3</v>
      </c>
      <c r="G2221">
        <f t="shared" ca="1" si="75"/>
        <v>3.9648193217852602E-2</v>
      </c>
    </row>
    <row r="2222" spans="2:7">
      <c r="B2222" s="58">
        <v>36371</v>
      </c>
      <c r="C2222" s="43">
        <v>158.391052</v>
      </c>
      <c r="D2222">
        <f t="shared" si="74"/>
        <v>-0.23842488888056321</v>
      </c>
      <c r="E2222">
        <v>6.025205568951161E-3</v>
      </c>
      <c r="G2222">
        <f t="shared" ca="1" si="75"/>
        <v>1.1509639127298405E-2</v>
      </c>
    </row>
    <row r="2223" spans="2:7">
      <c r="B2223" s="58">
        <v>40004</v>
      </c>
      <c r="C2223" s="43">
        <v>207.978241</v>
      </c>
      <c r="D2223">
        <f t="shared" si="74"/>
        <v>0.39759887284223006</v>
      </c>
      <c r="E2223">
        <v>6.0207450313664443E-3</v>
      </c>
      <c r="G2223">
        <f t="shared" ca="1" si="75"/>
        <v>4.5368839914111947E-3</v>
      </c>
    </row>
    <row r="2224" spans="2:7">
      <c r="B2224" s="58">
        <v>39119</v>
      </c>
      <c r="C2224" s="43">
        <v>148.81111100000001</v>
      </c>
      <c r="D2224">
        <f t="shared" si="74"/>
        <v>-0.61795317047105724</v>
      </c>
      <c r="E2224">
        <v>6.0144286851492486E-3</v>
      </c>
      <c r="G2224">
        <f t="shared" ca="1" si="75"/>
        <v>-2.048535244969522E-2</v>
      </c>
    </row>
    <row r="2225" spans="2:7">
      <c r="B2225" s="58">
        <v>41122</v>
      </c>
      <c r="C2225" s="43">
        <v>389.510132</v>
      </c>
      <c r="D2225">
        <f t="shared" si="74"/>
        <v>-0.66691886253046451</v>
      </c>
      <c r="E2225">
        <v>5.9912724740320781E-3</v>
      </c>
      <c r="G2225">
        <f t="shared" ca="1" si="75"/>
        <v>6.1204246883046808E-3</v>
      </c>
    </row>
    <row r="2226" spans="2:7">
      <c r="B2226" s="58">
        <v>43067</v>
      </c>
      <c r="C2226" s="43">
        <v>1169.4151609999999</v>
      </c>
      <c r="D2226">
        <f t="shared" si="74"/>
        <v>27.74172834400045</v>
      </c>
      <c r="E2226">
        <v>5.9905686415369199E-3</v>
      </c>
      <c r="G2226">
        <f t="shared" ca="1" si="75"/>
        <v>1.498387934687591E-2</v>
      </c>
    </row>
    <row r="2227" spans="2:7">
      <c r="B2227" s="58">
        <v>35150</v>
      </c>
      <c r="C2227" s="43">
        <v>40.687016</v>
      </c>
      <c r="D2227">
        <f t="shared" si="74"/>
        <v>-0.90574724759403935</v>
      </c>
      <c r="E2227">
        <v>5.9898989129765481E-3</v>
      </c>
      <c r="G2227">
        <f t="shared" ca="1" si="75"/>
        <v>-9.2037126339137593E-3</v>
      </c>
    </row>
    <row r="2228" spans="2:7">
      <c r="B2228" s="58">
        <v>41148</v>
      </c>
      <c r="C2228" s="43">
        <v>431.67987099999999</v>
      </c>
      <c r="D2228">
        <f t="shared" si="74"/>
        <v>1.8923274438860971</v>
      </c>
      <c r="E2228">
        <v>5.985224699455895E-3</v>
      </c>
      <c r="G2228">
        <f t="shared" ca="1" si="75"/>
        <v>1.9241714807436566E-2</v>
      </c>
    </row>
    <row r="2229" spans="2:7">
      <c r="B2229" s="58">
        <v>36781</v>
      </c>
      <c r="C2229" s="43">
        <v>149.25</v>
      </c>
      <c r="D2229">
        <f t="shared" si="74"/>
        <v>-0.88071284517131931</v>
      </c>
      <c r="E2229">
        <v>5.9705650518802472E-3</v>
      </c>
      <c r="G2229">
        <f t="shared" ca="1" si="75"/>
        <v>1.4676337561899311E-2</v>
      </c>
    </row>
    <row r="2230" spans="2:7">
      <c r="B2230" s="58">
        <v>43091</v>
      </c>
      <c r="C2230" s="43">
        <v>1251.182495</v>
      </c>
      <c r="D2230">
        <f t="shared" si="74"/>
        <v>4.3239447185027391</v>
      </c>
      <c r="E2230">
        <v>5.9699515787535505E-3</v>
      </c>
      <c r="G2230">
        <f t="shared" ca="1" si="75"/>
        <v>-4.4171066341078405E-3</v>
      </c>
    </row>
    <row r="2231" spans="2:7">
      <c r="B2231" s="58">
        <v>40442</v>
      </c>
      <c r="C2231" s="43">
        <v>235.01042200000001</v>
      </c>
      <c r="D2231">
        <f t="shared" si="74"/>
        <v>0.63668362959463831</v>
      </c>
      <c r="E2231">
        <v>5.9684801931600582E-3</v>
      </c>
      <c r="G2231">
        <f t="shared" ca="1" si="75"/>
        <v>3.9414585168262392E-2</v>
      </c>
    </row>
    <row r="2232" spans="2:7">
      <c r="B2232" s="58">
        <v>36756</v>
      </c>
      <c r="C2232" s="43">
        <v>143.58940100000001</v>
      </c>
      <c r="D2232">
        <f t="shared" si="74"/>
        <v>-0.6269553551509599</v>
      </c>
      <c r="E2232">
        <v>5.9610816351086679E-3</v>
      </c>
      <c r="G2232">
        <f t="shared" ca="1" si="75"/>
        <v>-1.3995550790565045E-2</v>
      </c>
    </row>
    <row r="2233" spans="2:7">
      <c r="B2233" s="58">
        <v>41117</v>
      </c>
      <c r="C2233" s="43">
        <v>384.91210899999999</v>
      </c>
      <c r="D2233">
        <f t="shared" si="74"/>
        <v>-0.77488239566012374</v>
      </c>
      <c r="E2233">
        <v>5.9546302286044893E-3</v>
      </c>
      <c r="G2233">
        <f t="shared" ca="1" si="75"/>
        <v>1.4265244553910753E-3</v>
      </c>
    </row>
    <row r="2234" spans="2:7">
      <c r="B2234" s="58">
        <v>43724</v>
      </c>
      <c r="C2234" s="43">
        <v>1709.8267820000001</v>
      </c>
      <c r="D2234">
        <f t="shared" si="74"/>
        <v>8.6487059866978216E-2</v>
      </c>
      <c r="E2234">
        <v>5.9538207558312911E-3</v>
      </c>
      <c r="G2234">
        <f t="shared" ca="1" si="75"/>
        <v>-1.2049209213310937E-2</v>
      </c>
    </row>
    <row r="2235" spans="2:7">
      <c r="B2235" s="58">
        <v>43550</v>
      </c>
      <c r="C2235" s="43">
        <v>1573.720337</v>
      </c>
      <c r="D2235">
        <f t="shared" si="74"/>
        <v>-0.17257940545754596</v>
      </c>
      <c r="E2235">
        <v>5.9444900425099853E-3</v>
      </c>
      <c r="G2235">
        <f t="shared" ca="1" si="75"/>
        <v>1.8121001268876391E-2</v>
      </c>
    </row>
    <row r="2236" spans="2:7">
      <c r="B2236" s="58">
        <v>43979</v>
      </c>
      <c r="C2236" s="43">
        <v>1901.959351</v>
      </c>
      <c r="D2236">
        <f t="shared" si="74"/>
        <v>1.2635567384755479</v>
      </c>
      <c r="E2236">
        <v>5.9306639633555343E-3</v>
      </c>
      <c r="G2236">
        <f t="shared" ca="1" si="75"/>
        <v>7.0580636066257068E-4</v>
      </c>
    </row>
    <row r="2237" spans="2:7">
      <c r="B2237" s="58">
        <v>42565</v>
      </c>
      <c r="C2237" s="43">
        <v>840.25256300000001</v>
      </c>
      <c r="D2237">
        <f t="shared" si="74"/>
        <v>-0.48852064623683117</v>
      </c>
      <c r="E2237">
        <v>5.9301270698194604E-3</v>
      </c>
      <c r="G2237">
        <f t="shared" ca="1" si="75"/>
        <v>1.6598478990097715E-2</v>
      </c>
    </row>
    <row r="2238" spans="2:7">
      <c r="B2238" s="58">
        <v>43585</v>
      </c>
      <c r="C2238" s="43">
        <v>1642.788818</v>
      </c>
      <c r="D2238">
        <f t="shared" si="74"/>
        <v>1.5635194492851114</v>
      </c>
      <c r="E2238">
        <v>5.9233182545617878E-3</v>
      </c>
      <c r="G2238">
        <f t="shared" ca="1" si="75"/>
        <v>-1.4613917955958828E-2</v>
      </c>
    </row>
    <row r="2239" spans="2:7">
      <c r="B2239" s="58">
        <v>41921</v>
      </c>
      <c r="C2239" s="43">
        <v>640.83337400000005</v>
      </c>
      <c r="D2239">
        <f t="shared" si="74"/>
        <v>3.6926265190122614</v>
      </c>
      <c r="E2239">
        <v>5.9202181457336384E-3</v>
      </c>
      <c r="G2239">
        <f t="shared" ca="1" si="75"/>
        <v>2.2711281783284423E-2</v>
      </c>
    </row>
    <row r="2240" spans="2:7">
      <c r="B2240" s="58">
        <v>38720</v>
      </c>
      <c r="C2240" s="43">
        <v>136.561768</v>
      </c>
      <c r="D2240">
        <f t="shared" si="74"/>
        <v>-0.88617586693767036</v>
      </c>
      <c r="E2240">
        <v>5.8943941235313812E-3</v>
      </c>
      <c r="G2240">
        <f t="shared" ca="1" si="75"/>
        <v>2.3493022242902059E-3</v>
      </c>
    </row>
    <row r="2241" spans="2:7">
      <c r="B2241" s="58">
        <v>43168</v>
      </c>
      <c r="C2241" s="43">
        <v>1199.7611079999999</v>
      </c>
      <c r="D2241">
        <f t="shared" si="74"/>
        <v>-0.46025229495596404</v>
      </c>
      <c r="E2241">
        <v>5.8773833416178234E-3</v>
      </c>
      <c r="G2241">
        <f t="shared" ca="1" si="75"/>
        <v>-2.2708328526805516E-2</v>
      </c>
    </row>
    <row r="2242" spans="2:7">
      <c r="B2242" s="58">
        <v>44601</v>
      </c>
      <c r="C2242" s="43">
        <v>2222.8183589999999</v>
      </c>
      <c r="D2242">
        <f t="shared" si="74"/>
        <v>2.4780484739817523</v>
      </c>
      <c r="E2242">
        <v>5.8735015452146709E-3</v>
      </c>
      <c r="G2242">
        <f t="shared" ca="1" si="75"/>
        <v>8.2885893269408571E-3</v>
      </c>
    </row>
    <row r="2243" spans="2:7">
      <c r="B2243" s="58">
        <v>41886</v>
      </c>
      <c r="C2243" s="43">
        <v>639.09930399999996</v>
      </c>
      <c r="D2243">
        <f t="shared" si="74"/>
        <v>12.759777321735118</v>
      </c>
      <c r="E2243">
        <v>5.8679608674346382E-3</v>
      </c>
      <c r="G2243">
        <f t="shared" ca="1" si="75"/>
        <v>-1.4940451364712689E-2</v>
      </c>
    </row>
    <row r="2244" spans="2:7">
      <c r="B2244" s="58">
        <v>35388</v>
      </c>
      <c r="C2244" s="43">
        <v>46.446922000000001</v>
      </c>
      <c r="D2244">
        <f t="shared" ref="D2244:D2307" si="76">(C2244-C2245)/C2245</f>
        <v>-0.41072435517490496</v>
      </c>
      <c r="E2244">
        <v>5.8634572767728823E-3</v>
      </c>
      <c r="G2244">
        <f t="shared" ca="1" si="75"/>
        <v>-8.0023312216059017E-3</v>
      </c>
    </row>
    <row r="2245" spans="2:7">
      <c r="B2245" s="58">
        <v>35765</v>
      </c>
      <c r="C2245" s="43">
        <v>78.820366000000007</v>
      </c>
      <c r="D2245">
        <f t="shared" si="76"/>
        <v>-0.81847268179123966</v>
      </c>
      <c r="E2245">
        <v>5.8548340505472727E-3</v>
      </c>
      <c r="G2245">
        <f t="shared" ref="G2245:G2308" ca="1" si="77">_xlfn.NORM.INV(RAND(),$N$5,$N$6)</f>
        <v>1.8300738461811704E-2</v>
      </c>
    </row>
    <row r="2246" spans="2:7">
      <c r="B2246" s="58">
        <v>41149</v>
      </c>
      <c r="C2246" s="43">
        <v>434.20663500000001</v>
      </c>
      <c r="D2246">
        <f t="shared" si="76"/>
        <v>-0.81123692771739397</v>
      </c>
      <c r="E2246">
        <v>5.8533282873410013E-3</v>
      </c>
      <c r="G2246">
        <f t="shared" ca="1" si="77"/>
        <v>-4.2987557910136431E-3</v>
      </c>
    </row>
    <row r="2247" spans="2:7">
      <c r="B2247" s="58">
        <v>44414</v>
      </c>
      <c r="C2247" s="43">
        <v>2300.273193</v>
      </c>
      <c r="D2247">
        <f t="shared" si="76"/>
        <v>20.026185158764399</v>
      </c>
      <c r="E2247">
        <v>5.8532578829564516E-3</v>
      </c>
      <c r="G2247">
        <f t="shared" ca="1" si="77"/>
        <v>-2.7112653309195687E-3</v>
      </c>
    </row>
    <row r="2248" spans="2:7">
      <c r="B2248" s="58">
        <v>37845</v>
      </c>
      <c r="C2248" s="43">
        <v>109.400406</v>
      </c>
      <c r="D2248">
        <f t="shared" si="76"/>
        <v>2.567049655046456E-2</v>
      </c>
      <c r="E2248">
        <v>5.846530216092315E-3</v>
      </c>
      <c r="G2248">
        <f t="shared" ca="1" si="77"/>
        <v>-1.6842751683953622E-2</v>
      </c>
    </row>
    <row r="2249" spans="2:7">
      <c r="B2249" s="58">
        <v>37676</v>
      </c>
      <c r="C2249" s="43">
        <v>106.66233099999999</v>
      </c>
      <c r="D2249">
        <f t="shared" si="76"/>
        <v>-0.95459539638949875</v>
      </c>
      <c r="E2249">
        <v>5.8324939241397025E-3</v>
      </c>
      <c r="G2249">
        <f t="shared" ca="1" si="77"/>
        <v>3.9186294442604581E-2</v>
      </c>
    </row>
    <row r="2250" spans="2:7">
      <c r="B2250" s="58">
        <v>44501</v>
      </c>
      <c r="C2250" s="43">
        <v>2349.1523440000001</v>
      </c>
      <c r="D2250">
        <f t="shared" si="76"/>
        <v>9.9013511285800266</v>
      </c>
      <c r="E2250">
        <v>5.8292791301301902E-3</v>
      </c>
      <c r="G2250">
        <f t="shared" ca="1" si="77"/>
        <v>-1.8795436380909299E-2</v>
      </c>
    </row>
    <row r="2251" spans="2:7">
      <c r="B2251" s="58">
        <v>40624</v>
      </c>
      <c r="C2251" s="43">
        <v>215.49185199999999</v>
      </c>
      <c r="D2251">
        <f t="shared" si="76"/>
        <v>0.3215735781069276</v>
      </c>
      <c r="E2251">
        <v>5.8239267347885929E-3</v>
      </c>
      <c r="G2251">
        <f t="shared" ca="1" si="77"/>
        <v>9.9905619276817511E-3</v>
      </c>
    </row>
    <row r="2252" spans="2:7">
      <c r="B2252" s="58">
        <v>39624</v>
      </c>
      <c r="C2252" s="43">
        <v>163.05702199999999</v>
      </c>
      <c r="D2252">
        <f t="shared" si="76"/>
        <v>-0.89169905872747979</v>
      </c>
      <c r="E2252">
        <v>5.8179854668304765E-3</v>
      </c>
      <c r="G2252">
        <f t="shared" ca="1" si="77"/>
        <v>-1.4510890609416278E-2</v>
      </c>
    </row>
    <row r="2253" spans="2:7">
      <c r="B2253" s="58">
        <v>43370</v>
      </c>
      <c r="C2253" s="43">
        <v>1505.591919</v>
      </c>
      <c r="D2253">
        <f t="shared" si="76"/>
        <v>6.4452569732418175</v>
      </c>
      <c r="E2253">
        <v>5.8047101082643769E-3</v>
      </c>
      <c r="G2253">
        <f t="shared" ca="1" si="77"/>
        <v>7.7709942608576122E-3</v>
      </c>
    </row>
    <row r="2254" spans="2:7">
      <c r="B2254" s="58">
        <v>40080</v>
      </c>
      <c r="C2254" s="43">
        <v>202.221619</v>
      </c>
      <c r="D2254">
        <f t="shared" si="76"/>
        <v>1.5195061000227941</v>
      </c>
      <c r="E2254">
        <v>5.8038225839727193E-3</v>
      </c>
      <c r="G2254">
        <f t="shared" ca="1" si="77"/>
        <v>-1.5760975300564365E-2</v>
      </c>
    </row>
    <row r="2255" spans="2:7">
      <c r="B2255" s="58">
        <v>38196</v>
      </c>
      <c r="C2255" s="43">
        <v>80.262405000000001</v>
      </c>
      <c r="D2255">
        <f t="shared" si="76"/>
        <v>-0.67260569710937401</v>
      </c>
      <c r="E2255">
        <v>5.7807603489746003E-3</v>
      </c>
      <c r="G2255">
        <f t="shared" ca="1" si="77"/>
        <v>2.5355758713113373E-3</v>
      </c>
    </row>
    <row r="2256" spans="2:7">
      <c r="B2256" s="58">
        <v>40694</v>
      </c>
      <c r="C2256" s="43">
        <v>245.15516700000001</v>
      </c>
      <c r="D2256">
        <f t="shared" si="76"/>
        <v>1.1973474241925963</v>
      </c>
      <c r="E2256">
        <v>5.779646410284031E-3</v>
      </c>
      <c r="G2256">
        <f t="shared" ca="1" si="77"/>
        <v>2.5643002799489618E-2</v>
      </c>
    </row>
    <row r="2257" spans="2:7">
      <c r="B2257" s="58">
        <v>38386</v>
      </c>
      <c r="C2257" s="43">
        <v>111.568687</v>
      </c>
      <c r="D2257">
        <f t="shared" si="76"/>
        <v>-5.5876368428404974E-2</v>
      </c>
      <c r="E2257">
        <v>5.7698078900265386E-3</v>
      </c>
      <c r="G2257">
        <f t="shared" ca="1" si="77"/>
        <v>-2.8809413104557754E-3</v>
      </c>
    </row>
    <row r="2258" spans="2:7">
      <c r="B2258" s="58">
        <v>37943</v>
      </c>
      <c r="C2258" s="43">
        <v>118.17169199999999</v>
      </c>
      <c r="D2258">
        <f t="shared" si="76"/>
        <v>-0.31022535555324998</v>
      </c>
      <c r="E2258">
        <v>5.7644619658468342E-3</v>
      </c>
      <c r="G2258">
        <f t="shared" ca="1" si="77"/>
        <v>5.1606427993650204E-4</v>
      </c>
    </row>
    <row r="2259" spans="2:7">
      <c r="B2259" s="58">
        <v>39622</v>
      </c>
      <c r="C2259" s="43">
        <v>171.319275</v>
      </c>
      <c r="D2259">
        <f t="shared" si="76"/>
        <v>-0.74224750770361925</v>
      </c>
      <c r="E2259">
        <v>5.7584257839134656E-3</v>
      </c>
      <c r="G2259">
        <f t="shared" ca="1" si="77"/>
        <v>8.0520932060692829E-3</v>
      </c>
    </row>
    <row r="2260" spans="2:7">
      <c r="B2260" s="58">
        <v>42009</v>
      </c>
      <c r="C2260" s="43">
        <v>664.66583300000002</v>
      </c>
      <c r="D2260">
        <f t="shared" si="76"/>
        <v>5.1323337918104324</v>
      </c>
      <c r="E2260">
        <v>5.7543804663071595E-3</v>
      </c>
      <c r="G2260">
        <f t="shared" ca="1" si="77"/>
        <v>5.0374507230920192E-3</v>
      </c>
    </row>
    <row r="2261" spans="2:7">
      <c r="B2261" s="58">
        <v>36847</v>
      </c>
      <c r="C2261" s="43">
        <v>108.38709299999999</v>
      </c>
      <c r="D2261">
        <f t="shared" si="76"/>
        <v>-0.95787986279747528</v>
      </c>
      <c r="E2261">
        <v>5.7534649804258809E-3</v>
      </c>
      <c r="G2261">
        <f t="shared" ca="1" si="77"/>
        <v>-1.6694447293979519E-2</v>
      </c>
    </row>
    <row r="2262" spans="2:7">
      <c r="B2262" s="58">
        <v>44851</v>
      </c>
      <c r="C2262" s="43">
        <v>2573.2844239999999</v>
      </c>
      <c r="D2262">
        <f t="shared" si="76"/>
        <v>8.4783576031783632</v>
      </c>
      <c r="E2262">
        <v>5.7263437432512028E-3</v>
      </c>
      <c r="G2262">
        <f t="shared" ca="1" si="77"/>
        <v>-1.2663945495205666E-2</v>
      </c>
    </row>
    <row r="2263" spans="2:7">
      <c r="B2263" s="58">
        <v>40745</v>
      </c>
      <c r="C2263" s="43">
        <v>271.49054000000001</v>
      </c>
      <c r="D2263">
        <f t="shared" si="76"/>
        <v>0.75506023638026609</v>
      </c>
      <c r="E2263">
        <v>5.7252469297101845E-3</v>
      </c>
      <c r="G2263">
        <f t="shared" ca="1" si="77"/>
        <v>7.486969548115046E-3</v>
      </c>
    </row>
    <row r="2264" spans="2:7">
      <c r="B2264" s="58">
        <v>39329</v>
      </c>
      <c r="C2264" s="43">
        <v>154.690155</v>
      </c>
      <c r="D2264">
        <f t="shared" si="76"/>
        <v>-0.93851009340819447</v>
      </c>
      <c r="E2264">
        <v>5.7195732994040878E-3</v>
      </c>
      <c r="G2264">
        <f t="shared" ca="1" si="77"/>
        <v>-2.0808933091790542E-3</v>
      </c>
    </row>
    <row r="2265" spans="2:7">
      <c r="B2265" s="58">
        <v>44887</v>
      </c>
      <c r="C2265" s="43">
        <v>2515.6999510000001</v>
      </c>
      <c r="D2265">
        <f t="shared" si="76"/>
        <v>0.16332551713475718</v>
      </c>
      <c r="E2265">
        <v>5.7168184057920157E-3</v>
      </c>
      <c r="G2265">
        <f t="shared" ca="1" si="77"/>
        <v>-7.9043123615226939E-3</v>
      </c>
    </row>
    <row r="2266" spans="2:7">
      <c r="B2266" s="58">
        <v>44231</v>
      </c>
      <c r="C2266" s="43">
        <v>2162.5073240000002</v>
      </c>
      <c r="D2266">
        <f t="shared" si="76"/>
        <v>15.465905313195004</v>
      </c>
      <c r="E2266">
        <v>5.7100100457557193E-3</v>
      </c>
      <c r="G2266">
        <f t="shared" ca="1" si="77"/>
        <v>3.0850040317607534E-3</v>
      </c>
    </row>
    <row r="2267" spans="2:7">
      <c r="B2267" s="58">
        <v>37004</v>
      </c>
      <c r="C2267" s="43">
        <v>131.33242799999999</v>
      </c>
      <c r="D2267">
        <f t="shared" si="76"/>
        <v>0.28834287364347583</v>
      </c>
      <c r="E2267">
        <v>5.7068308591893954E-3</v>
      </c>
      <c r="G2267">
        <f t="shared" ca="1" si="77"/>
        <v>5.5871130461165493E-3</v>
      </c>
    </row>
    <row r="2268" spans="2:7">
      <c r="B2268" s="58">
        <v>36167</v>
      </c>
      <c r="C2268" s="43">
        <v>101.93903400000001</v>
      </c>
      <c r="D2268">
        <f t="shared" si="76"/>
        <v>-0.51145974895550528</v>
      </c>
      <c r="E2268">
        <v>5.6916729262375208E-3</v>
      </c>
      <c r="G2268">
        <f t="shared" ca="1" si="77"/>
        <v>1.8996086748151543E-2</v>
      </c>
    </row>
    <row r="2269" spans="2:7">
      <c r="B2269" s="58">
        <v>40184</v>
      </c>
      <c r="C2269" s="43">
        <v>208.660461</v>
      </c>
      <c r="D2269">
        <f t="shared" si="76"/>
        <v>1.1177586396846042</v>
      </c>
      <c r="E2269">
        <v>5.6851013151759588E-3</v>
      </c>
      <c r="G2269">
        <f t="shared" ca="1" si="77"/>
        <v>-4.704998336565018E-2</v>
      </c>
    </row>
    <row r="2270" spans="2:7">
      <c r="B2270" s="58">
        <v>37693</v>
      </c>
      <c r="C2270" s="43">
        <v>98.528914999999998</v>
      </c>
      <c r="D2270">
        <f t="shared" si="76"/>
        <v>-0.29922614810129766</v>
      </c>
      <c r="E2270">
        <v>5.6819974417853794E-3</v>
      </c>
      <c r="G2270">
        <f t="shared" ca="1" si="77"/>
        <v>4.7084293020498791E-3</v>
      </c>
    </row>
    <row r="2271" spans="2:7">
      <c r="B2271" s="58">
        <v>39224</v>
      </c>
      <c r="C2271" s="43">
        <v>140.60015899999999</v>
      </c>
      <c r="D2271">
        <f t="shared" si="76"/>
        <v>1.8073119932206085</v>
      </c>
      <c r="E2271">
        <v>5.6818672352514782E-3</v>
      </c>
      <c r="G2271">
        <f t="shared" ca="1" si="77"/>
        <v>-1.4374873651961271E-2</v>
      </c>
    </row>
    <row r="2272" spans="2:7">
      <c r="B2272" s="58">
        <v>35268</v>
      </c>
      <c r="C2272" s="43">
        <v>50.083553000000002</v>
      </c>
      <c r="D2272">
        <f t="shared" si="76"/>
        <v>-0.98036581991162386</v>
      </c>
      <c r="E2272">
        <v>5.6652001354660989E-3</v>
      </c>
      <c r="G2272">
        <f t="shared" ca="1" si="77"/>
        <v>5.298538250042441E-3</v>
      </c>
    </row>
    <row r="2273" spans="2:7">
      <c r="B2273" s="58">
        <v>44761</v>
      </c>
      <c r="C2273" s="43">
        <v>2550.834961</v>
      </c>
      <c r="D2273">
        <f t="shared" si="76"/>
        <v>21.407050476635654</v>
      </c>
      <c r="E2273">
        <v>5.6588294892889026E-3</v>
      </c>
      <c r="G2273">
        <f t="shared" ca="1" si="77"/>
        <v>-3.511147249079994E-2</v>
      </c>
    </row>
    <row r="2274" spans="2:7">
      <c r="B2274" s="58">
        <v>37455</v>
      </c>
      <c r="C2274" s="43">
        <v>113.840729</v>
      </c>
      <c r="D2274">
        <f t="shared" si="76"/>
        <v>-0.76290971602945079</v>
      </c>
      <c r="E2274">
        <v>5.6538781657421763E-3</v>
      </c>
      <c r="G2274">
        <f t="shared" ca="1" si="77"/>
        <v>-5.8434216781090217E-3</v>
      </c>
    </row>
    <row r="2275" spans="2:7">
      <c r="B2275" s="58">
        <v>41709</v>
      </c>
      <c r="C2275" s="43">
        <v>480.157715</v>
      </c>
      <c r="D2275">
        <f t="shared" si="76"/>
        <v>-0.38480705923421665</v>
      </c>
      <c r="E2275">
        <v>5.6533692293980788E-3</v>
      </c>
      <c r="G2275">
        <f t="shared" ca="1" si="77"/>
        <v>7.0358644883752449E-3</v>
      </c>
    </row>
    <row r="2276" spans="2:7">
      <c r="B2276" s="58">
        <v>42048</v>
      </c>
      <c r="C2276" s="43">
        <v>780.49938999999995</v>
      </c>
      <c r="D2276">
        <f t="shared" si="76"/>
        <v>-0.69452490241673548</v>
      </c>
      <c r="E2276">
        <v>5.632080043521271E-3</v>
      </c>
      <c r="G2276">
        <f t="shared" ca="1" si="77"/>
        <v>-1.991107303468197E-2</v>
      </c>
    </row>
    <row r="2277" spans="2:7">
      <c r="B2277" s="58">
        <v>44431</v>
      </c>
      <c r="C2277" s="43">
        <v>2555.0344239999999</v>
      </c>
      <c r="D2277">
        <f t="shared" si="76"/>
        <v>2.2143153365386907</v>
      </c>
      <c r="E2277">
        <v>5.6310189819216054E-3</v>
      </c>
      <c r="G2277">
        <f t="shared" ca="1" si="77"/>
        <v>-1.3953204386528755E-2</v>
      </c>
    </row>
    <row r="2278" spans="2:7">
      <c r="B2278" s="58">
        <v>42804</v>
      </c>
      <c r="C2278" s="43">
        <v>794.89227300000005</v>
      </c>
      <c r="D2278">
        <f t="shared" si="76"/>
        <v>-2.5635479418180642E-2</v>
      </c>
      <c r="E2278">
        <v>5.6302405377943688E-3</v>
      </c>
      <c r="G2278">
        <f t="shared" ca="1" si="77"/>
        <v>5.5788947868077995E-3</v>
      </c>
    </row>
    <row r="2279" spans="2:7">
      <c r="B2279" s="58">
        <v>42187</v>
      </c>
      <c r="C2279" s="43">
        <v>815.80584699999997</v>
      </c>
      <c r="D2279">
        <f t="shared" si="76"/>
        <v>-0.67168810397994472</v>
      </c>
      <c r="E2279">
        <v>5.6081940529844375E-3</v>
      </c>
      <c r="G2279">
        <f t="shared" ca="1" si="77"/>
        <v>4.4615827583143917E-3</v>
      </c>
    </row>
    <row r="2280" spans="2:7">
      <c r="B2280" s="58">
        <v>44991</v>
      </c>
      <c r="C2280" s="43">
        <v>2484.8500979999999</v>
      </c>
      <c r="D2280">
        <f t="shared" si="76"/>
        <v>5.4443707819810596</v>
      </c>
      <c r="E2280">
        <v>5.6050578713071186E-3</v>
      </c>
      <c r="G2280">
        <f t="shared" ca="1" si="77"/>
        <v>1.8557997212901932E-2</v>
      </c>
    </row>
    <row r="2281" spans="2:7">
      <c r="B2281" s="58">
        <v>41348</v>
      </c>
      <c r="C2281" s="43">
        <v>385.58459499999998</v>
      </c>
      <c r="D2281">
        <f t="shared" si="76"/>
        <v>-0.844293181601659</v>
      </c>
      <c r="E2281">
        <v>5.5914317036625284E-3</v>
      </c>
      <c r="G2281">
        <f t="shared" ca="1" si="77"/>
        <v>3.2402958131210025E-2</v>
      </c>
    </row>
    <row r="2282" spans="2:7">
      <c r="B2282" s="58">
        <v>45007</v>
      </c>
      <c r="C2282" s="43">
        <v>2476.3500979999999</v>
      </c>
      <c r="D2282">
        <f t="shared" si="76"/>
        <v>0.13609474518629525</v>
      </c>
      <c r="E2282">
        <v>5.5835293806603273E-3</v>
      </c>
      <c r="G2282">
        <f t="shared" ca="1" si="77"/>
        <v>2.1961240576274486E-2</v>
      </c>
    </row>
    <row r="2283" spans="2:7">
      <c r="B2283" s="58">
        <v>44028</v>
      </c>
      <c r="C2283" s="43">
        <v>2179.703857</v>
      </c>
      <c r="D2283">
        <f t="shared" si="76"/>
        <v>3.4239913966438187</v>
      </c>
      <c r="E2283">
        <v>5.5821326117093516E-3</v>
      </c>
      <c r="G2283">
        <f t="shared" ca="1" si="77"/>
        <v>1.9873155312511995E-2</v>
      </c>
    </row>
    <row r="2284" spans="2:7">
      <c r="B2284" s="58">
        <v>41411</v>
      </c>
      <c r="C2284" s="43">
        <v>492.70074499999998</v>
      </c>
      <c r="D2284">
        <f t="shared" si="76"/>
        <v>-0.39954834477458295</v>
      </c>
      <c r="E2284">
        <v>5.5769823315533111E-3</v>
      </c>
      <c r="G2284">
        <f t="shared" ca="1" si="77"/>
        <v>-2.7028033486573861E-2</v>
      </c>
    </row>
    <row r="2285" spans="2:7">
      <c r="B2285" s="58">
        <v>42815</v>
      </c>
      <c r="C2285" s="43">
        <v>820.55023200000005</v>
      </c>
      <c r="D2285">
        <f t="shared" si="76"/>
        <v>7.4564240401757891</v>
      </c>
      <c r="E2285">
        <v>5.5651332477345333E-3</v>
      </c>
      <c r="G2285">
        <f t="shared" ca="1" si="77"/>
        <v>2.0850735817052251E-2</v>
      </c>
    </row>
    <row r="2286" spans="2:7">
      <c r="B2286" s="58">
        <v>35997</v>
      </c>
      <c r="C2286" s="43">
        <v>97.032768000000004</v>
      </c>
      <c r="D2286">
        <f t="shared" si="76"/>
        <v>-0.29372487319400375</v>
      </c>
      <c r="E2286">
        <v>5.5566117818857379E-3</v>
      </c>
      <c r="G2286">
        <f t="shared" ca="1" si="77"/>
        <v>-2.3403775547915378E-2</v>
      </c>
    </row>
    <row r="2287" spans="2:7">
      <c r="B2287" s="58">
        <v>39259</v>
      </c>
      <c r="C2287" s="43">
        <v>137.38664199999999</v>
      </c>
      <c r="D2287">
        <f t="shared" si="76"/>
        <v>-0.13267434121647612</v>
      </c>
      <c r="E2287">
        <v>5.5496440224072829E-3</v>
      </c>
      <c r="G2287">
        <f t="shared" ca="1" si="77"/>
        <v>-1.8653901064257884E-2</v>
      </c>
    </row>
    <row r="2288" spans="2:7">
      <c r="B2288" s="58">
        <v>36376</v>
      </c>
      <c r="C2288" s="43">
        <v>158.402603</v>
      </c>
      <c r="D2288">
        <f t="shared" si="76"/>
        <v>-0.92515786891981477</v>
      </c>
      <c r="E2288">
        <v>5.524389713697727E-3</v>
      </c>
      <c r="G2288">
        <f t="shared" ca="1" si="77"/>
        <v>-1.522671274257051E-2</v>
      </c>
    </row>
    <row r="2289" spans="2:7">
      <c r="B2289" s="58">
        <v>44039</v>
      </c>
      <c r="C2289" s="43">
        <v>2116.4897460000002</v>
      </c>
      <c r="D2289">
        <f t="shared" si="76"/>
        <v>4.7228136313165408</v>
      </c>
      <c r="E2289">
        <v>5.5218706525147817E-3</v>
      </c>
      <c r="G2289">
        <f t="shared" ca="1" si="77"/>
        <v>-1.8993120059352928E-2</v>
      </c>
    </row>
    <row r="2290" spans="2:7">
      <c r="B2290" s="58">
        <v>41100</v>
      </c>
      <c r="C2290" s="43">
        <v>369.83377100000001</v>
      </c>
      <c r="D2290">
        <f t="shared" si="76"/>
        <v>-0.26515839941006941</v>
      </c>
      <c r="E2290">
        <v>5.5187443539046217E-3</v>
      </c>
      <c r="G2290">
        <f t="shared" ca="1" si="77"/>
        <v>1.1817746156668854E-2</v>
      </c>
    </row>
    <row r="2291" spans="2:7">
      <c r="B2291" s="58">
        <v>41508</v>
      </c>
      <c r="C2291" s="43">
        <v>503.283661</v>
      </c>
      <c r="D2291">
        <f t="shared" si="76"/>
        <v>2.4427762729536417</v>
      </c>
      <c r="E2291">
        <v>5.5139998315324561E-3</v>
      </c>
      <c r="G2291">
        <f t="shared" ca="1" si="77"/>
        <v>2.9549956360003998E-2</v>
      </c>
    </row>
    <row r="2292" spans="2:7">
      <c r="B2292" s="58">
        <v>36439</v>
      </c>
      <c r="C2292" s="43">
        <v>146.18540999999999</v>
      </c>
      <c r="D2292">
        <f t="shared" si="76"/>
        <v>-0.92798208673664662</v>
      </c>
      <c r="E2292">
        <v>5.5121390118542269E-3</v>
      </c>
      <c r="G2292">
        <f t="shared" ca="1" si="77"/>
        <v>-3.0809126623812556E-2</v>
      </c>
    </row>
    <row r="2293" spans="2:7">
      <c r="B2293" s="58">
        <v>43763</v>
      </c>
      <c r="C2293" s="43">
        <v>2029.8479</v>
      </c>
      <c r="D2293">
        <f t="shared" si="76"/>
        <v>1.5203598626391839</v>
      </c>
      <c r="E2293">
        <v>5.5076264769802277E-3</v>
      </c>
      <c r="G2293">
        <f t="shared" ca="1" si="77"/>
        <v>2.7872925612559489E-2</v>
      </c>
    </row>
    <row r="2294" spans="2:7">
      <c r="B2294" s="58">
        <v>42480</v>
      </c>
      <c r="C2294" s="43">
        <v>805.38018799999998</v>
      </c>
      <c r="D2294">
        <f t="shared" si="76"/>
        <v>16.948847912577197</v>
      </c>
      <c r="E2294">
        <v>5.5052529628170539E-3</v>
      </c>
      <c r="G2294">
        <f t="shared" ca="1" si="77"/>
        <v>-8.1702557987947087E-3</v>
      </c>
    </row>
    <row r="2295" spans="2:7">
      <c r="B2295" s="58">
        <v>35377</v>
      </c>
      <c r="C2295" s="43">
        <v>44.870857000000001</v>
      </c>
      <c r="D2295">
        <f t="shared" si="76"/>
        <v>-0.94272451101110843</v>
      </c>
      <c r="E2295">
        <v>5.4926367166002535E-3</v>
      </c>
      <c r="G2295">
        <f t="shared" ca="1" si="77"/>
        <v>7.7926414680121068E-3</v>
      </c>
    </row>
    <row r="2296" spans="2:7">
      <c r="B2296" s="58">
        <v>42537</v>
      </c>
      <c r="C2296" s="43">
        <v>783.42163100000005</v>
      </c>
      <c r="D2296">
        <f t="shared" si="76"/>
        <v>15.668603503212225</v>
      </c>
      <c r="E2296">
        <v>5.4878277321886507E-3</v>
      </c>
      <c r="G2296">
        <f t="shared" ca="1" si="77"/>
        <v>-2.4228362122797685E-2</v>
      </c>
    </row>
    <row r="2297" spans="2:7">
      <c r="B2297" s="58">
        <v>35297</v>
      </c>
      <c r="C2297" s="43">
        <v>46.999836000000002</v>
      </c>
      <c r="D2297">
        <f t="shared" si="76"/>
        <v>-0.97967910837745564</v>
      </c>
      <c r="E2297">
        <v>5.4878219275710446E-3</v>
      </c>
      <c r="G2297">
        <f t="shared" ca="1" si="77"/>
        <v>-2.2882069943111434E-2</v>
      </c>
    </row>
    <row r="2298" spans="2:7">
      <c r="B2298" s="58">
        <v>44417</v>
      </c>
      <c r="C2298" s="43">
        <v>2312.882568</v>
      </c>
      <c r="D2298">
        <f t="shared" si="76"/>
        <v>17.365361763033388</v>
      </c>
      <c r="E2298">
        <v>5.4816858442604992E-3</v>
      </c>
      <c r="G2298">
        <f t="shared" ca="1" si="77"/>
        <v>5.377598779683853E-3</v>
      </c>
    </row>
    <row r="2299" spans="2:7">
      <c r="B2299" s="58">
        <v>37014</v>
      </c>
      <c r="C2299" s="43">
        <v>125.937218</v>
      </c>
      <c r="D2299">
        <f t="shared" si="76"/>
        <v>-0.53248470416456783</v>
      </c>
      <c r="E2299">
        <v>5.473356119935515E-3</v>
      </c>
      <c r="G2299">
        <f t="shared" ca="1" si="77"/>
        <v>-9.9335460864263658E-3</v>
      </c>
    </row>
    <row r="2300" spans="2:7">
      <c r="B2300" s="58">
        <v>40826</v>
      </c>
      <c r="C2300" s="43">
        <v>269.37560999999999</v>
      </c>
      <c r="D2300">
        <f t="shared" si="76"/>
        <v>2.0997031782739599</v>
      </c>
      <c r="E2300">
        <v>5.4654796142900733E-3</v>
      </c>
      <c r="G2300">
        <f t="shared" ca="1" si="77"/>
        <v>2.8019297145235298E-2</v>
      </c>
    </row>
    <row r="2301" spans="2:7">
      <c r="B2301" s="58">
        <v>37748</v>
      </c>
      <c r="C2301" s="43">
        <v>86.903678999999997</v>
      </c>
      <c r="D2301">
        <f t="shared" si="76"/>
        <v>-0.35425349741079626</v>
      </c>
      <c r="E2301">
        <v>5.4602510605478022E-3</v>
      </c>
      <c r="G2301">
        <f t="shared" ca="1" si="77"/>
        <v>2.3625945249212743E-2</v>
      </c>
    </row>
    <row r="2302" spans="2:7">
      <c r="B2302" s="58">
        <v>38714</v>
      </c>
      <c r="C2302" s="43">
        <v>134.57862900000001</v>
      </c>
      <c r="D2302">
        <f t="shared" si="76"/>
        <v>-0.65430881556948539</v>
      </c>
      <c r="E2302">
        <v>5.4591654464947849E-3</v>
      </c>
      <c r="G2302">
        <f t="shared" ca="1" si="77"/>
        <v>9.4087823101401905E-3</v>
      </c>
    </row>
    <row r="2303" spans="2:7">
      <c r="B2303" s="58">
        <v>41128</v>
      </c>
      <c r="C2303" s="43">
        <v>389.30304000000001</v>
      </c>
      <c r="D2303">
        <f t="shared" si="76"/>
        <v>-0.48348001751643171</v>
      </c>
      <c r="E2303">
        <v>5.4564141289372686E-3</v>
      </c>
      <c r="G2303">
        <f t="shared" ca="1" si="77"/>
        <v>1.3596494767523075E-2</v>
      </c>
    </row>
    <row r="2304" spans="2:7">
      <c r="B2304" s="58">
        <v>42738</v>
      </c>
      <c r="C2304" s="43">
        <v>753.70373500000005</v>
      </c>
      <c r="D2304">
        <f t="shared" si="76"/>
        <v>6.5793543252753341</v>
      </c>
      <c r="E2304">
        <v>5.4524132176404774E-3</v>
      </c>
      <c r="G2304">
        <f t="shared" ca="1" si="77"/>
        <v>-1.8982290826186399E-2</v>
      </c>
    </row>
    <row r="2305" spans="2:7">
      <c r="B2305" s="58">
        <v>38509</v>
      </c>
      <c r="C2305" s="43">
        <v>99.441681000000003</v>
      </c>
      <c r="D2305">
        <f t="shared" si="76"/>
        <v>1.2735041697428415</v>
      </c>
      <c r="E2305">
        <v>5.4498220417264574E-3</v>
      </c>
      <c r="G2305">
        <f t="shared" ca="1" si="77"/>
        <v>3.0326566415444329E-3</v>
      </c>
    </row>
    <row r="2306" spans="2:7">
      <c r="B2306" s="58">
        <v>35404</v>
      </c>
      <c r="C2306" s="43">
        <v>43.739387999999998</v>
      </c>
      <c r="D2306">
        <f t="shared" si="76"/>
        <v>-0.9643918708633118</v>
      </c>
      <c r="E2306">
        <v>5.4374838315160426E-3</v>
      </c>
      <c r="G2306">
        <f t="shared" ca="1" si="77"/>
        <v>2.7294552518020512E-2</v>
      </c>
    </row>
    <row r="2307" spans="2:7">
      <c r="B2307" s="58">
        <v>43087</v>
      </c>
      <c r="C2307" s="43">
        <v>1228.354004</v>
      </c>
      <c r="D2307">
        <f t="shared" si="76"/>
        <v>-0.50909264051933867</v>
      </c>
      <c r="E2307">
        <v>5.4358027861981899E-3</v>
      </c>
      <c r="G2307">
        <f t="shared" ca="1" si="77"/>
        <v>-4.4136145064692274E-3</v>
      </c>
    </row>
    <row r="2308" spans="2:7">
      <c r="B2308" s="58">
        <v>44861</v>
      </c>
      <c r="C2308" s="43">
        <v>2502.2114259999998</v>
      </c>
      <c r="D2308">
        <f t="shared" ref="D2308:D2371" si="78">(C2308-C2309)/C2309</f>
        <v>32.073162929470513</v>
      </c>
      <c r="E2308">
        <v>5.4283407660380978E-3</v>
      </c>
      <c r="G2308">
        <f t="shared" ca="1" si="77"/>
        <v>6.1155219672682764E-3</v>
      </c>
    </row>
    <row r="2309" spans="2:7">
      <c r="B2309" s="58">
        <v>35782</v>
      </c>
      <c r="C2309" s="43">
        <v>75.656852999999998</v>
      </c>
      <c r="D2309">
        <f t="shared" si="78"/>
        <v>-0.76382569921270582</v>
      </c>
      <c r="E2309">
        <v>5.4157565089524642E-3</v>
      </c>
      <c r="G2309">
        <f t="shared" ref="G2309:G2372" ca="1" si="79">_xlfn.NORM.INV(RAND(),$N$5,$N$6)</f>
        <v>-6.7645467715321071E-3</v>
      </c>
    </row>
    <row r="2310" spans="2:7">
      <c r="B2310" s="58">
        <v>40984</v>
      </c>
      <c r="C2310" s="43">
        <v>320.34329200000002</v>
      </c>
      <c r="D2310">
        <f t="shared" si="78"/>
        <v>1.5402759692751411</v>
      </c>
      <c r="E2310">
        <v>5.4110355774130061E-3</v>
      </c>
      <c r="G2310">
        <f t="shared" ca="1" si="79"/>
        <v>1.9133208101614681E-2</v>
      </c>
    </row>
    <row r="2311" spans="2:7">
      <c r="B2311" s="58">
        <v>38028</v>
      </c>
      <c r="C2311" s="43">
        <v>126.105705</v>
      </c>
      <c r="D2311">
        <f t="shared" si="78"/>
        <v>-7.3498118944631791E-2</v>
      </c>
      <c r="E2311">
        <v>5.3997650181692091E-3</v>
      </c>
      <c r="G2311">
        <f t="shared" ca="1" si="79"/>
        <v>-1.8071299348092942E-2</v>
      </c>
    </row>
    <row r="2312" spans="2:7">
      <c r="B2312" s="58">
        <v>38707</v>
      </c>
      <c r="C2312" s="43">
        <v>136.109497</v>
      </c>
      <c r="D2312">
        <f t="shared" si="78"/>
        <v>0.47542546821842568</v>
      </c>
      <c r="E2312">
        <v>5.3973141957255394E-3</v>
      </c>
      <c r="G2312">
        <f t="shared" ca="1" si="79"/>
        <v>2.4020250599280389E-2</v>
      </c>
    </row>
    <row r="2313" spans="2:7">
      <c r="B2313" s="58">
        <v>37712</v>
      </c>
      <c r="C2313" s="43">
        <v>92.251014999999995</v>
      </c>
      <c r="D2313">
        <f t="shared" si="78"/>
        <v>-0.95268218700186846</v>
      </c>
      <c r="E2313">
        <v>5.3923530186772246E-3</v>
      </c>
      <c r="G2313">
        <f t="shared" ca="1" si="79"/>
        <v>5.5253466204238516E-3</v>
      </c>
    </row>
    <row r="2314" spans="2:7">
      <c r="B2314" s="58">
        <v>43847</v>
      </c>
      <c r="C2314" s="43">
        <v>1949.60437</v>
      </c>
      <c r="D2314">
        <f t="shared" si="78"/>
        <v>3.0610664331966975</v>
      </c>
      <c r="E2314">
        <v>5.3922760279288473E-3</v>
      </c>
      <c r="G2314">
        <f t="shared" ca="1" si="79"/>
        <v>-1.3217770217061007E-2</v>
      </c>
    </row>
    <row r="2315" spans="2:7">
      <c r="B2315" s="58">
        <v>41684</v>
      </c>
      <c r="C2315" s="43">
        <v>480.07202100000001</v>
      </c>
      <c r="D2315">
        <f t="shared" si="78"/>
        <v>-0.77124311152840597</v>
      </c>
      <c r="E2315">
        <v>5.3836689772279039E-3</v>
      </c>
      <c r="G2315">
        <f t="shared" ca="1" si="79"/>
        <v>8.6633801490839137E-3</v>
      </c>
    </row>
    <row r="2316" spans="2:7">
      <c r="B2316" s="58">
        <v>44250</v>
      </c>
      <c r="C2316" s="43">
        <v>2098.6123050000001</v>
      </c>
      <c r="D2316">
        <f t="shared" si="78"/>
        <v>21.691069421149848</v>
      </c>
      <c r="E2316">
        <v>5.3744080323389716E-3</v>
      </c>
      <c r="G2316">
        <f t="shared" ca="1" si="79"/>
        <v>-1.3353630918630661E-2</v>
      </c>
    </row>
    <row r="2317" spans="2:7">
      <c r="B2317" s="58">
        <v>38134</v>
      </c>
      <c r="C2317" s="43">
        <v>92.486266999999998</v>
      </c>
      <c r="D2317">
        <f t="shared" si="78"/>
        <v>-0.93617970894694202</v>
      </c>
      <c r="E2317">
        <v>5.372552091058717E-3</v>
      </c>
      <c r="G2317">
        <f t="shared" ca="1" si="79"/>
        <v>-1.9830584247987552E-2</v>
      </c>
    </row>
    <row r="2318" spans="2:7">
      <c r="B2318" s="58">
        <v>43257</v>
      </c>
      <c r="C2318" s="43">
        <v>1449.1671140000001</v>
      </c>
      <c r="D2318">
        <f t="shared" si="78"/>
        <v>14.613937244252945</v>
      </c>
      <c r="E2318">
        <v>5.3428525302501063E-3</v>
      </c>
      <c r="G2318">
        <f t="shared" ca="1" si="79"/>
        <v>3.6311663326428045E-4</v>
      </c>
    </row>
    <row r="2319" spans="2:7">
      <c r="B2319" s="58">
        <v>36096</v>
      </c>
      <c r="C2319" s="43">
        <v>92.812408000000005</v>
      </c>
      <c r="D2319">
        <f t="shared" si="78"/>
        <v>1.0099633209077323</v>
      </c>
      <c r="E2319">
        <v>5.3426820014078778E-3</v>
      </c>
      <c r="G2319">
        <f t="shared" ca="1" si="79"/>
        <v>9.8130957415699504E-3</v>
      </c>
    </row>
    <row r="2320" spans="2:7">
      <c r="B2320" s="58">
        <v>35387</v>
      </c>
      <c r="C2320" s="43">
        <v>46.176169999999999</v>
      </c>
      <c r="D2320">
        <f t="shared" si="78"/>
        <v>-0.48057067452491109</v>
      </c>
      <c r="E2320">
        <v>5.3362133590088802E-3</v>
      </c>
      <c r="G2320">
        <f t="shared" ca="1" si="79"/>
        <v>4.6261811012008073E-3</v>
      </c>
    </row>
    <row r="2321" spans="2:7">
      <c r="B2321" s="58">
        <v>38442</v>
      </c>
      <c r="C2321" s="43">
        <v>88.897887999999995</v>
      </c>
      <c r="D2321">
        <f t="shared" si="78"/>
        <v>-0.95743023666771099</v>
      </c>
      <c r="E2321">
        <v>5.3333807098991147E-3</v>
      </c>
      <c r="G2321">
        <f t="shared" ca="1" si="79"/>
        <v>-8.7602580401927293E-3</v>
      </c>
    </row>
    <row r="2322" spans="2:7">
      <c r="B2322" s="58">
        <v>44656</v>
      </c>
      <c r="C2322" s="43">
        <v>2088.2871089999999</v>
      </c>
      <c r="D2322">
        <f t="shared" si="78"/>
        <v>18.532248710522701</v>
      </c>
      <c r="E2322">
        <v>5.3325869347921936E-3</v>
      </c>
      <c r="G2322">
        <f t="shared" ca="1" si="79"/>
        <v>-1.704254485479835E-3</v>
      </c>
    </row>
    <row r="2323" spans="2:7">
      <c r="B2323" s="58">
        <v>37783</v>
      </c>
      <c r="C2323" s="43">
        <v>106.914833</v>
      </c>
      <c r="D2323">
        <f t="shared" si="78"/>
        <v>-0.94820241411563744</v>
      </c>
      <c r="E2323">
        <v>5.3255869748566383E-3</v>
      </c>
      <c r="G2323">
        <f t="shared" ca="1" si="79"/>
        <v>4.6614172229017068E-3</v>
      </c>
    </row>
    <row r="2324" spans="2:7">
      <c r="B2324" s="58">
        <v>44256</v>
      </c>
      <c r="C2324" s="43">
        <v>2064.0891109999998</v>
      </c>
      <c r="D2324">
        <f t="shared" si="78"/>
        <v>18.630512554901717</v>
      </c>
      <c r="E2324">
        <v>5.3233503800237929E-3</v>
      </c>
      <c r="G2324">
        <f t="shared" ca="1" si="79"/>
        <v>1.2310870177531174E-2</v>
      </c>
    </row>
    <row r="2325" spans="2:7">
      <c r="B2325" s="58">
        <v>37537</v>
      </c>
      <c r="C2325" s="43">
        <v>105.14698</v>
      </c>
      <c r="D2325">
        <f t="shared" si="78"/>
        <v>-0.86595986986355178</v>
      </c>
      <c r="E2325">
        <v>5.3223186999232473E-3</v>
      </c>
      <c r="G2325">
        <f t="shared" ca="1" si="79"/>
        <v>-2.3479433701386832E-2</v>
      </c>
    </row>
    <row r="2326" spans="2:7">
      <c r="B2326" s="58">
        <v>42181</v>
      </c>
      <c r="C2326" s="43">
        <v>784.444031</v>
      </c>
      <c r="D2326">
        <f t="shared" si="78"/>
        <v>15.741120656092169</v>
      </c>
      <c r="E2326">
        <v>5.3213707386233142E-3</v>
      </c>
      <c r="G2326">
        <f t="shared" ca="1" si="79"/>
        <v>-6.3343408720704097E-3</v>
      </c>
    </row>
    <row r="2327" spans="2:7">
      <c r="B2327" s="58">
        <v>35335</v>
      </c>
      <c r="C2327" s="43">
        <v>46.857318999999997</v>
      </c>
      <c r="D2327">
        <f t="shared" si="78"/>
        <v>-0.98226472360240213</v>
      </c>
      <c r="E2327">
        <v>5.3195302172981077E-3</v>
      </c>
      <c r="G2327">
        <f t="shared" ca="1" si="79"/>
        <v>-1.0088591299572486E-2</v>
      </c>
    </row>
    <row r="2328" spans="2:7">
      <c r="B2328" s="58">
        <v>44467</v>
      </c>
      <c r="C2328" s="43">
        <v>2642.0405270000001</v>
      </c>
      <c r="D2328">
        <f t="shared" si="78"/>
        <v>6.7063849570172911</v>
      </c>
      <c r="E2328">
        <v>5.2962505188564428E-3</v>
      </c>
      <c r="G2328">
        <f t="shared" ca="1" si="79"/>
        <v>-1.8722135898395203E-2</v>
      </c>
    </row>
    <row r="2329" spans="2:7">
      <c r="B2329" s="58">
        <v>41029</v>
      </c>
      <c r="C2329" s="43">
        <v>342.83785999999998</v>
      </c>
      <c r="D2329">
        <f t="shared" si="78"/>
        <v>1.5448743258182467</v>
      </c>
      <c r="E2329">
        <v>5.2961409676310729E-3</v>
      </c>
      <c r="G2329">
        <f t="shared" ca="1" si="79"/>
        <v>-2.9404622657815804E-2</v>
      </c>
    </row>
    <row r="2330" spans="2:7">
      <c r="B2330" s="58">
        <v>37999</v>
      </c>
      <c r="C2330" s="43">
        <v>134.71700999999999</v>
      </c>
      <c r="D2330">
        <f t="shared" si="78"/>
        <v>-0.94899884059927064</v>
      </c>
      <c r="E2330">
        <v>5.2949595054591252E-3</v>
      </c>
      <c r="G2330">
        <f t="shared" ca="1" si="79"/>
        <v>2.0259903291222795E-2</v>
      </c>
    </row>
    <row r="2331" spans="2:7">
      <c r="B2331" s="58">
        <v>45065</v>
      </c>
      <c r="C2331" s="43">
        <v>2641.4499510000001</v>
      </c>
      <c r="D2331">
        <f t="shared" si="78"/>
        <v>2.9253128279487144</v>
      </c>
      <c r="E2331">
        <v>5.2900617460322676E-3</v>
      </c>
      <c r="G2331">
        <f t="shared" ca="1" si="79"/>
        <v>-1.5256361408222638E-2</v>
      </c>
    </row>
    <row r="2332" spans="2:7">
      <c r="B2332" s="58">
        <v>41969</v>
      </c>
      <c r="C2332" s="43">
        <v>672.92724599999997</v>
      </c>
      <c r="D2332">
        <f t="shared" si="78"/>
        <v>3.9077862621563986</v>
      </c>
      <c r="E2332">
        <v>5.2893933279633864E-3</v>
      </c>
      <c r="G2332">
        <f t="shared" ca="1" si="79"/>
        <v>-6.8730432567259744E-3</v>
      </c>
    </row>
    <row r="2333" spans="2:7">
      <c r="B2333" s="58">
        <v>36489</v>
      </c>
      <c r="C2333" s="43">
        <v>137.11421200000001</v>
      </c>
      <c r="D2333">
        <f t="shared" si="78"/>
        <v>-0.94823437017461065</v>
      </c>
      <c r="E2333">
        <v>5.2771359301743244E-3</v>
      </c>
      <c r="G2333">
        <f t="shared" ca="1" si="79"/>
        <v>3.4225341867593365E-2</v>
      </c>
    </row>
    <row r="2334" spans="2:7">
      <c r="B2334" s="58">
        <v>44960</v>
      </c>
      <c r="C2334" s="43">
        <v>2648.75</v>
      </c>
      <c r="D2334">
        <f t="shared" si="78"/>
        <v>5.0023338751020816</v>
      </c>
      <c r="E2334">
        <v>5.2754052348370486E-3</v>
      </c>
      <c r="G2334">
        <f t="shared" ca="1" si="79"/>
        <v>1.3965611950845724E-2</v>
      </c>
    </row>
    <row r="2335" spans="2:7">
      <c r="B2335" s="58">
        <v>41274</v>
      </c>
      <c r="C2335" s="43">
        <v>441.28668199999998</v>
      </c>
      <c r="D2335">
        <f t="shared" si="78"/>
        <v>-0.45395087332217987</v>
      </c>
      <c r="E2335">
        <v>5.2671941199101575E-3</v>
      </c>
      <c r="G2335">
        <f t="shared" ca="1" si="79"/>
        <v>-1.4740868545238416E-2</v>
      </c>
    </row>
    <row r="2336" spans="2:7">
      <c r="B2336" s="58">
        <v>42640</v>
      </c>
      <c r="C2336" s="43">
        <v>808.14465299999995</v>
      </c>
      <c r="D2336">
        <f t="shared" si="78"/>
        <v>4.7121089924178343E-2</v>
      </c>
      <c r="E2336">
        <v>5.2655439844673923E-3</v>
      </c>
      <c r="G2336">
        <f t="shared" ca="1" si="79"/>
        <v>1.886346834348095E-2</v>
      </c>
    </row>
    <row r="2337" spans="2:7">
      <c r="B2337" s="58">
        <v>42769</v>
      </c>
      <c r="C2337" s="43">
        <v>771.777649</v>
      </c>
      <c r="D2337">
        <f t="shared" si="78"/>
        <v>9.0254157625117806</v>
      </c>
      <c r="E2337">
        <v>5.2643433145248561E-3</v>
      </c>
      <c r="G2337">
        <f t="shared" ca="1" si="79"/>
        <v>-1.2262376224999644E-2</v>
      </c>
    </row>
    <row r="2338" spans="2:7">
      <c r="B2338" s="58">
        <v>35712</v>
      </c>
      <c r="C2338" s="43">
        <v>76.982108999999994</v>
      </c>
      <c r="D2338">
        <f t="shared" si="78"/>
        <v>-0.9601180780694557</v>
      </c>
      <c r="E2338">
        <v>5.2471077281456419E-3</v>
      </c>
      <c r="G2338">
        <f t="shared" ca="1" si="79"/>
        <v>-1.4721728960016757E-3</v>
      </c>
    </row>
    <row r="2339" spans="2:7">
      <c r="B2339" s="58">
        <v>43732</v>
      </c>
      <c r="C2339" s="43">
        <v>1930.250732</v>
      </c>
      <c r="D2339">
        <f t="shared" si="78"/>
        <v>38.678612344945385</v>
      </c>
      <c r="E2339">
        <v>5.2456753854000972E-3</v>
      </c>
      <c r="G2339">
        <f t="shared" ca="1" si="79"/>
        <v>3.0382682110261039E-3</v>
      </c>
    </row>
    <row r="2340" spans="2:7">
      <c r="B2340" s="58">
        <v>35272</v>
      </c>
      <c r="C2340" s="43">
        <v>48.647132999999997</v>
      </c>
      <c r="D2340">
        <f t="shared" si="78"/>
        <v>-0.47861003712858291</v>
      </c>
      <c r="E2340">
        <v>5.241262822747372E-3</v>
      </c>
      <c r="G2340">
        <f t="shared" ca="1" si="79"/>
        <v>1.758073458167143E-2</v>
      </c>
    </row>
    <row r="2341" spans="2:7">
      <c r="B2341" s="58">
        <v>36101</v>
      </c>
      <c r="C2341" s="43">
        <v>93.302779999999998</v>
      </c>
      <c r="D2341">
        <f t="shared" si="78"/>
        <v>-0.50597489674322571</v>
      </c>
      <c r="E2341">
        <v>5.2209166255611748E-3</v>
      </c>
      <c r="G2341">
        <f t="shared" ca="1" si="79"/>
        <v>-8.6882488579478716E-3</v>
      </c>
    </row>
    <row r="2342" spans="2:7">
      <c r="B2342" s="58">
        <v>39563</v>
      </c>
      <c r="C2342" s="43">
        <v>188.862427</v>
      </c>
      <c r="D2342">
        <f t="shared" si="78"/>
        <v>0.33687506291517516</v>
      </c>
      <c r="E2342">
        <v>5.2206613292934681E-3</v>
      </c>
      <c r="G2342">
        <f t="shared" ca="1" si="79"/>
        <v>-1.2346725590287138E-2</v>
      </c>
    </row>
    <row r="2343" spans="2:7">
      <c r="B2343" s="58">
        <v>36733</v>
      </c>
      <c r="C2343" s="43">
        <v>141.27156099999999</v>
      </c>
      <c r="D2343">
        <f t="shared" si="78"/>
        <v>0.44811833826284697</v>
      </c>
      <c r="E2343">
        <v>5.2193769032213349E-3</v>
      </c>
      <c r="G2343">
        <f t="shared" ca="1" si="79"/>
        <v>2.2738740353818808E-2</v>
      </c>
    </row>
    <row r="2344" spans="2:7">
      <c r="B2344" s="58">
        <v>38350</v>
      </c>
      <c r="C2344" s="43">
        <v>97.555260000000004</v>
      </c>
      <c r="D2344">
        <f t="shared" si="78"/>
        <v>-0.89706143766543245</v>
      </c>
      <c r="E2344">
        <v>5.206462035800977E-3</v>
      </c>
      <c r="G2344">
        <f t="shared" ca="1" si="79"/>
        <v>4.38650995752701E-2</v>
      </c>
    </row>
    <row r="2345" spans="2:7">
      <c r="B2345" s="58">
        <v>42880</v>
      </c>
      <c r="C2345" s="43">
        <v>947.70373500000005</v>
      </c>
      <c r="D2345">
        <f t="shared" si="78"/>
        <v>7.4461727584971209</v>
      </c>
      <c r="E2345">
        <v>5.2021056352324312E-3</v>
      </c>
      <c r="G2345">
        <f t="shared" ca="1" si="79"/>
        <v>-1.3533340101737033E-2</v>
      </c>
    </row>
    <row r="2346" spans="2:7">
      <c r="B2346" s="58">
        <v>38044</v>
      </c>
      <c r="C2346" s="43">
        <v>112.20510899999999</v>
      </c>
      <c r="D2346">
        <f t="shared" si="78"/>
        <v>0.28411910767948245</v>
      </c>
      <c r="E2346">
        <v>5.2012766119958519E-3</v>
      </c>
      <c r="G2346">
        <f t="shared" ca="1" si="79"/>
        <v>1.2599741588549809E-2</v>
      </c>
    </row>
    <row r="2347" spans="2:7">
      <c r="B2347" s="58">
        <v>35845</v>
      </c>
      <c r="C2347" s="43">
        <v>87.379051000000004</v>
      </c>
      <c r="D2347">
        <f t="shared" si="78"/>
        <v>-0.76737459683360798</v>
      </c>
      <c r="E2347">
        <v>5.1801274627799807E-3</v>
      </c>
      <c r="G2347">
        <f t="shared" ca="1" si="79"/>
        <v>3.4713147044980061E-2</v>
      </c>
    </row>
    <row r="2348" spans="2:7">
      <c r="B2348" s="58">
        <v>41346</v>
      </c>
      <c r="C2348" s="43">
        <v>375.62127700000002</v>
      </c>
      <c r="D2348">
        <f t="shared" si="78"/>
        <v>7.3748884721351979</v>
      </c>
      <c r="E2348">
        <v>5.1750981130196808E-3</v>
      </c>
      <c r="G2348">
        <f t="shared" ca="1" si="79"/>
        <v>-8.5548147497313039E-3</v>
      </c>
    </row>
    <row r="2349" spans="2:7">
      <c r="B2349" s="58">
        <v>35185</v>
      </c>
      <c r="C2349" s="43">
        <v>44.850898999999998</v>
      </c>
      <c r="D2349">
        <f t="shared" si="78"/>
        <v>-0.94388625692767347</v>
      </c>
      <c r="E2349">
        <v>5.1736156649928857E-3</v>
      </c>
      <c r="G2349">
        <f t="shared" ca="1" si="79"/>
        <v>2.0090332830188781E-2</v>
      </c>
    </row>
    <row r="2350" spans="2:7">
      <c r="B2350" s="58">
        <v>42213</v>
      </c>
      <c r="C2350" s="43">
        <v>799.28546100000005</v>
      </c>
      <c r="D2350">
        <f t="shared" si="78"/>
        <v>-0.57893984314424696</v>
      </c>
      <c r="E2350">
        <v>5.166028637043428E-3</v>
      </c>
      <c r="G2350">
        <f t="shared" ca="1" si="79"/>
        <v>3.3243821933399594E-2</v>
      </c>
    </row>
    <row r="2351" spans="2:7">
      <c r="B2351" s="58">
        <v>43965</v>
      </c>
      <c r="C2351" s="43">
        <v>1898.269043</v>
      </c>
      <c r="D2351">
        <f t="shared" si="78"/>
        <v>12.473972606142892</v>
      </c>
      <c r="E2351">
        <v>5.1610212909427005E-3</v>
      </c>
      <c r="G2351">
        <f t="shared" ca="1" si="79"/>
        <v>-1.9313248490271565E-2</v>
      </c>
    </row>
    <row r="2352" spans="2:7">
      <c r="B2352" s="58">
        <v>36346</v>
      </c>
      <c r="C2352" s="43">
        <v>140.88414</v>
      </c>
      <c r="D2352">
        <f t="shared" si="78"/>
        <v>-0.60086870153488137</v>
      </c>
      <c r="E2352">
        <v>5.1531491821972843E-3</v>
      </c>
      <c r="G2352">
        <f t="shared" ca="1" si="79"/>
        <v>5.1062564051034664E-3</v>
      </c>
    </row>
    <row r="2353" spans="2:7">
      <c r="B2353" s="58">
        <v>41046</v>
      </c>
      <c r="C2353" s="43">
        <v>352.97692899999998</v>
      </c>
      <c r="D2353">
        <f t="shared" si="78"/>
        <v>0.35946157535545314</v>
      </c>
      <c r="E2353">
        <v>5.1433185154892598E-3</v>
      </c>
      <c r="G2353">
        <f t="shared" ca="1" si="79"/>
        <v>4.881601959230316E-2</v>
      </c>
    </row>
    <row r="2354" spans="2:7">
      <c r="B2354" s="58">
        <v>40714</v>
      </c>
      <c r="C2354" s="43">
        <v>259.64465300000001</v>
      </c>
      <c r="D2354">
        <f t="shared" si="78"/>
        <v>-0.50405717851609921</v>
      </c>
      <c r="E2354">
        <v>5.1415802330983173E-3</v>
      </c>
      <c r="G2354">
        <f t="shared" ca="1" si="79"/>
        <v>3.2373707232116163E-3</v>
      </c>
    </row>
    <row r="2355" spans="2:7">
      <c r="B2355" s="58">
        <v>41521</v>
      </c>
      <c r="C2355" s="43">
        <v>523.53747599999997</v>
      </c>
      <c r="D2355">
        <f t="shared" si="78"/>
        <v>3.5173500548398104</v>
      </c>
      <c r="E2355">
        <v>5.1361603395463943E-3</v>
      </c>
      <c r="G2355">
        <f t="shared" ca="1" si="79"/>
        <v>3.2522080366715465E-2</v>
      </c>
    </row>
    <row r="2356" spans="2:7">
      <c r="B2356" s="58">
        <v>38603</v>
      </c>
      <c r="C2356" s="43">
        <v>115.89482099999999</v>
      </c>
      <c r="D2356">
        <f t="shared" si="78"/>
        <v>-0.47522077370947785</v>
      </c>
      <c r="E2356">
        <v>5.1297384303985293E-3</v>
      </c>
      <c r="G2356">
        <f t="shared" ca="1" si="79"/>
        <v>1.5976972179653288E-2</v>
      </c>
    </row>
    <row r="2357" spans="2:7">
      <c r="B2357" s="58">
        <v>40581</v>
      </c>
      <c r="C2357" s="43">
        <v>220.84491</v>
      </c>
      <c r="D2357">
        <f t="shared" si="78"/>
        <v>-0.91746891958292698</v>
      </c>
      <c r="E2357">
        <v>5.1288833402007086E-3</v>
      </c>
      <c r="G2357">
        <f t="shared" ca="1" si="79"/>
        <v>-1.1856753367483675E-2</v>
      </c>
    </row>
    <row r="2358" spans="2:7">
      <c r="B2358" s="58">
        <v>45062</v>
      </c>
      <c r="C2358" s="43">
        <v>2675.8999020000001</v>
      </c>
      <c r="D2358">
        <f t="shared" si="78"/>
        <v>23.491096764327779</v>
      </c>
      <c r="E2358">
        <v>5.1272051835853545E-3</v>
      </c>
      <c r="G2358">
        <f t="shared" ca="1" si="79"/>
        <v>9.1321642935077666E-3</v>
      </c>
    </row>
    <row r="2359" spans="2:7">
      <c r="B2359" s="58">
        <v>37547</v>
      </c>
      <c r="C2359" s="43">
        <v>109.260109</v>
      </c>
      <c r="D2359">
        <f t="shared" si="78"/>
        <v>-0.76840790379074486</v>
      </c>
      <c r="E2359">
        <v>5.1211450811443088E-3</v>
      </c>
      <c r="G2359">
        <f t="shared" ca="1" si="79"/>
        <v>2.3769699997822323E-3</v>
      </c>
    </row>
    <row r="2360" spans="2:7">
      <c r="B2360" s="58">
        <v>41204</v>
      </c>
      <c r="C2360" s="43">
        <v>471.77822900000001</v>
      </c>
      <c r="D2360">
        <f t="shared" si="78"/>
        <v>-0.43930927420894422</v>
      </c>
      <c r="E2360">
        <v>5.1184278980335928E-3</v>
      </c>
      <c r="G2360">
        <f t="shared" ca="1" si="79"/>
        <v>1.4837727004041205E-3</v>
      </c>
    </row>
    <row r="2361" spans="2:7">
      <c r="B2361" s="58">
        <v>42591</v>
      </c>
      <c r="C2361" s="43">
        <v>841.42327899999998</v>
      </c>
      <c r="D2361">
        <f t="shared" si="78"/>
        <v>3.0279463527430663</v>
      </c>
      <c r="E2361">
        <v>5.1101688945106669E-3</v>
      </c>
      <c r="G2361">
        <f t="shared" ca="1" si="79"/>
        <v>2.35729961051339E-2</v>
      </c>
    </row>
    <row r="2362" spans="2:7">
      <c r="B2362" s="58">
        <v>40171</v>
      </c>
      <c r="C2362" s="43">
        <v>208.89634699999999</v>
      </c>
      <c r="D2362">
        <f t="shared" si="78"/>
        <v>0.72996388941572687</v>
      </c>
      <c r="E2362">
        <v>5.1079043101488631E-3</v>
      </c>
      <c r="G2362">
        <f t="shared" ca="1" si="79"/>
        <v>1.136555009286562E-2</v>
      </c>
    </row>
    <row r="2363" spans="2:7">
      <c r="B2363" s="58">
        <v>37868</v>
      </c>
      <c r="C2363" s="43">
        <v>120.75185399999999</v>
      </c>
      <c r="D2363">
        <f t="shared" si="78"/>
        <v>-0.94822587708864781</v>
      </c>
      <c r="E2363">
        <v>5.1007643617766024E-3</v>
      </c>
      <c r="G2363">
        <f t="shared" ca="1" si="79"/>
        <v>-6.5240008410745896E-3</v>
      </c>
    </row>
    <row r="2364" spans="2:7">
      <c r="B2364" s="58">
        <v>44421</v>
      </c>
      <c r="C2364" s="43">
        <v>2332.281982</v>
      </c>
      <c r="D2364">
        <f t="shared" si="78"/>
        <v>0.51563512925366106</v>
      </c>
      <c r="E2364">
        <v>5.0996589975581975E-3</v>
      </c>
      <c r="G2364">
        <f t="shared" ca="1" si="79"/>
        <v>1.5082077523870176E-2</v>
      </c>
    </row>
    <row r="2365" spans="2:7">
      <c r="B2365" s="58">
        <v>43301</v>
      </c>
      <c r="C2365" s="43">
        <v>1538.8149410000001</v>
      </c>
      <c r="D2365">
        <f t="shared" si="78"/>
        <v>7.6320479709684186</v>
      </c>
      <c r="E2365">
        <v>5.0987784512653124E-3</v>
      </c>
      <c r="G2365">
        <f t="shared" ca="1" si="79"/>
        <v>-1.2986405649419639E-2</v>
      </c>
    </row>
    <row r="2366" spans="2:7">
      <c r="B2366" s="58">
        <v>40253</v>
      </c>
      <c r="C2366" s="43">
        <v>178.26765399999999</v>
      </c>
      <c r="D2366">
        <f t="shared" si="78"/>
        <v>-0.76573616992985705</v>
      </c>
      <c r="E2366">
        <v>5.0986409581750243E-3</v>
      </c>
      <c r="G2366">
        <f t="shared" ca="1" si="79"/>
        <v>-1.0173211061521803E-2</v>
      </c>
    </row>
    <row r="2367" spans="2:7">
      <c r="B2367" s="58">
        <v>42702</v>
      </c>
      <c r="C2367" s="43">
        <v>760.969604</v>
      </c>
      <c r="D2367">
        <f t="shared" si="78"/>
        <v>1.3439450159872215</v>
      </c>
      <c r="E2367">
        <v>5.0985601505566819E-3</v>
      </c>
      <c r="G2367">
        <f t="shared" ca="1" si="79"/>
        <v>-2.0808460072395823E-2</v>
      </c>
    </row>
    <row r="2368" spans="2:7">
      <c r="B2368" s="58">
        <v>40918</v>
      </c>
      <c r="C2368" s="43">
        <v>324.65335099999999</v>
      </c>
      <c r="D2368">
        <f t="shared" si="78"/>
        <v>-0.58215099287351424</v>
      </c>
      <c r="E2368">
        <v>5.0832166568577806E-3</v>
      </c>
      <c r="G2368">
        <f t="shared" ca="1" si="79"/>
        <v>2.5337681638916403E-3</v>
      </c>
    </row>
    <row r="2369" spans="2:7">
      <c r="B2369" s="58">
        <v>42464</v>
      </c>
      <c r="C2369" s="43">
        <v>776.96331799999996</v>
      </c>
      <c r="D2369">
        <f t="shared" si="78"/>
        <v>11.724790774173023</v>
      </c>
      <c r="E2369">
        <v>5.0702899275189327E-3</v>
      </c>
      <c r="G2369">
        <f t="shared" ca="1" si="79"/>
        <v>3.143185348059247E-3</v>
      </c>
    </row>
    <row r="2370" spans="2:7">
      <c r="B2370" s="58">
        <v>35542</v>
      </c>
      <c r="C2370" s="43">
        <v>61.059024999999998</v>
      </c>
      <c r="D2370">
        <f t="shared" si="78"/>
        <v>-0.44710565192821722</v>
      </c>
      <c r="E2370">
        <v>5.0665148694607589E-3</v>
      </c>
      <c r="G2370">
        <f t="shared" ca="1" si="79"/>
        <v>1.778717589844199E-2</v>
      </c>
    </row>
    <row r="2371" spans="2:7">
      <c r="B2371" s="58">
        <v>37642</v>
      </c>
      <c r="C2371" s="43">
        <v>110.435249</v>
      </c>
      <c r="D2371">
        <f t="shared" si="78"/>
        <v>0.78837889126588545</v>
      </c>
      <c r="E2371">
        <v>5.0662377520028909E-3</v>
      </c>
      <c r="G2371">
        <f t="shared" ca="1" si="79"/>
        <v>1.5711677820996271E-2</v>
      </c>
    </row>
    <row r="2372" spans="2:7">
      <c r="B2372" s="58">
        <v>35556</v>
      </c>
      <c r="C2372" s="43">
        <v>61.751595000000002</v>
      </c>
      <c r="D2372">
        <f t="shared" ref="D2372:D2435" si="80">(C2372-C2373)/C2373</f>
        <v>-0.96333727140832948</v>
      </c>
      <c r="E2372">
        <v>5.0565816778051585E-3</v>
      </c>
      <c r="G2372">
        <f t="shared" ca="1" si="79"/>
        <v>-1.6259252481590821E-2</v>
      </c>
    </row>
    <row r="2373" spans="2:7">
      <c r="B2373" s="58">
        <v>43648</v>
      </c>
      <c r="C2373" s="43">
        <v>1684.315308</v>
      </c>
      <c r="D2373">
        <f t="shared" si="80"/>
        <v>11.810233947594808</v>
      </c>
      <c r="E2373">
        <v>5.0556860920984974E-3</v>
      </c>
      <c r="G2373">
        <f t="shared" ref="G2373:G2436" ca="1" si="81">_xlfn.NORM.INV(RAND(),$N$5,$N$6)</f>
        <v>-4.6248344990740455E-3</v>
      </c>
    </row>
    <row r="2374" spans="2:7">
      <c r="B2374" s="58">
        <v>38695</v>
      </c>
      <c r="C2374" s="43">
        <v>131.48201</v>
      </c>
      <c r="D2374">
        <f t="shared" si="80"/>
        <v>0.13778818828632086</v>
      </c>
      <c r="E2374">
        <v>5.0527897283524185E-3</v>
      </c>
      <c r="G2374">
        <f t="shared" ca="1" si="81"/>
        <v>2.7934975923493257E-3</v>
      </c>
    </row>
    <row r="2375" spans="2:7">
      <c r="B2375" s="58">
        <v>37956</v>
      </c>
      <c r="C2375" s="43">
        <v>115.559303</v>
      </c>
      <c r="D2375">
        <f t="shared" si="80"/>
        <v>-0.15576886100704665</v>
      </c>
      <c r="E2375">
        <v>5.0490713646285231E-3</v>
      </c>
      <c r="G2375">
        <f t="shared" ca="1" si="81"/>
        <v>1.7586691294227894E-3</v>
      </c>
    </row>
    <row r="2376" spans="2:7">
      <c r="B2376" s="58">
        <v>39254</v>
      </c>
      <c r="C2376" s="43">
        <v>136.88111900000001</v>
      </c>
      <c r="D2376">
        <f t="shared" si="80"/>
        <v>-0.27380306396153226</v>
      </c>
      <c r="E2376">
        <v>5.0368174327292117E-3</v>
      </c>
      <c r="G2376">
        <f t="shared" ca="1" si="81"/>
        <v>-4.640709783597056E-3</v>
      </c>
    </row>
    <row r="2377" spans="2:7">
      <c r="B2377" s="58">
        <v>40266</v>
      </c>
      <c r="C2377" s="43">
        <v>188.49035599999999</v>
      </c>
      <c r="D2377">
        <f t="shared" si="80"/>
        <v>1.191829805580098</v>
      </c>
      <c r="E2377">
        <v>5.0317020546303956E-3</v>
      </c>
      <c r="G2377">
        <f t="shared" ca="1" si="81"/>
        <v>9.9977147472907774E-3</v>
      </c>
    </row>
    <row r="2378" spans="2:7">
      <c r="B2378" s="58">
        <v>35976</v>
      </c>
      <c r="C2378" s="43">
        <v>85.996803</v>
      </c>
      <c r="D2378">
        <f t="shared" si="80"/>
        <v>-0.22735036470373632</v>
      </c>
      <c r="E2378">
        <v>5.0265701506110125E-3</v>
      </c>
      <c r="G2378">
        <f t="shared" ca="1" si="81"/>
        <v>1.3305650931784901E-2</v>
      </c>
    </row>
    <row r="2379" spans="2:7">
      <c r="B2379" s="58">
        <v>37601</v>
      </c>
      <c r="C2379" s="43">
        <v>111.301163</v>
      </c>
      <c r="D2379">
        <f t="shared" si="80"/>
        <v>-0.64921105648974253</v>
      </c>
      <c r="E2379">
        <v>5.0262798532803837E-3</v>
      </c>
      <c r="G2379">
        <f t="shared" ca="1" si="81"/>
        <v>-1.6230720649889847E-2</v>
      </c>
    </row>
    <row r="2380" spans="2:7">
      <c r="B2380" s="58">
        <v>40849</v>
      </c>
      <c r="C2380" s="43">
        <v>317.288116</v>
      </c>
      <c r="D2380">
        <f t="shared" si="80"/>
        <v>-0.88235891503135333</v>
      </c>
      <c r="E2380">
        <v>5.0245921434168049E-3</v>
      </c>
      <c r="G2380">
        <f t="shared" ca="1" si="81"/>
        <v>-3.310198130059934E-2</v>
      </c>
    </row>
    <row r="2381" spans="2:7">
      <c r="B2381" s="58">
        <v>44445</v>
      </c>
      <c r="C2381" s="43">
        <v>2697.0859380000002</v>
      </c>
      <c r="D2381">
        <f t="shared" si="80"/>
        <v>20.043680208765384</v>
      </c>
      <c r="E2381">
        <v>5.0239992307418192E-3</v>
      </c>
      <c r="G2381">
        <f t="shared" ca="1" si="81"/>
        <v>-6.6959031288774196E-3</v>
      </c>
    </row>
    <row r="2382" spans="2:7">
      <c r="B2382" s="58">
        <v>37384</v>
      </c>
      <c r="C2382" s="43">
        <v>128.166077</v>
      </c>
      <c r="D2382">
        <f t="shared" si="80"/>
        <v>0.21713281833532005</v>
      </c>
      <c r="E2382">
        <v>5.0189991024890308E-3</v>
      </c>
      <c r="G2382">
        <f t="shared" ca="1" si="81"/>
        <v>1.8227964729458437E-2</v>
      </c>
    </row>
    <row r="2383" spans="2:7">
      <c r="B2383" s="58">
        <v>37539</v>
      </c>
      <c r="C2383" s="43">
        <v>105.301636</v>
      </c>
      <c r="D2383">
        <f t="shared" si="80"/>
        <v>-0.91683457883423891</v>
      </c>
      <c r="E2383">
        <v>5.0179969393908163E-3</v>
      </c>
      <c r="G2383">
        <f t="shared" ca="1" si="81"/>
        <v>1.2521364902729044E-2</v>
      </c>
    </row>
    <row r="2384" spans="2:7">
      <c r="B2384" s="58">
        <v>43125</v>
      </c>
      <c r="C2384" s="43">
        <v>1266.1708980000001</v>
      </c>
      <c r="D2384">
        <f t="shared" si="80"/>
        <v>7.4628508767623467</v>
      </c>
      <c r="E2384">
        <v>5.0148656044890537E-3</v>
      </c>
      <c r="G2384">
        <f t="shared" ca="1" si="81"/>
        <v>-1.7754621300144838E-2</v>
      </c>
    </row>
    <row r="2385" spans="2:7">
      <c r="B2385" s="58">
        <v>39400</v>
      </c>
      <c r="C2385" s="43">
        <v>149.615173</v>
      </c>
      <c r="D2385">
        <f t="shared" si="80"/>
        <v>0.18801395946351615</v>
      </c>
      <c r="E2385">
        <v>5.0010254874454296E-3</v>
      </c>
      <c r="G2385">
        <f t="shared" ca="1" si="81"/>
        <v>-7.550567995031259E-3</v>
      </c>
    </row>
    <row r="2386" spans="2:7">
      <c r="B2386" s="58">
        <v>37025</v>
      </c>
      <c r="C2386" s="43">
        <v>125.937218</v>
      </c>
      <c r="D2386">
        <f t="shared" si="80"/>
        <v>-0.88139095882018414</v>
      </c>
      <c r="E2386">
        <v>4.9952575688811326E-3</v>
      </c>
      <c r="G2386">
        <f t="shared" ca="1" si="81"/>
        <v>-2.6469008585989041E-2</v>
      </c>
    </row>
    <row r="2387" spans="2:7">
      <c r="B2387" s="58">
        <v>42937</v>
      </c>
      <c r="C2387" s="43">
        <v>1061.784302</v>
      </c>
      <c r="D2387">
        <f t="shared" si="80"/>
        <v>-0.37115126275229315</v>
      </c>
      <c r="E2387">
        <v>4.987306679733761E-3</v>
      </c>
      <c r="G2387">
        <f t="shared" ca="1" si="81"/>
        <v>-3.2127621544082149E-2</v>
      </c>
    </row>
    <row r="2388" spans="2:7">
      <c r="B2388" s="58">
        <v>43650</v>
      </c>
      <c r="C2388" s="43">
        <v>1688.4573969999999</v>
      </c>
      <c r="D2388">
        <f t="shared" si="80"/>
        <v>0.38512583098725917</v>
      </c>
      <c r="E2388">
        <v>4.9869191298297956E-3</v>
      </c>
      <c r="G2388">
        <f t="shared" ca="1" si="81"/>
        <v>7.8356479688654022E-3</v>
      </c>
    </row>
    <row r="2389" spans="2:7">
      <c r="B2389" s="58">
        <v>43083</v>
      </c>
      <c r="C2389" s="43">
        <v>1218.9920649999999</v>
      </c>
      <c r="D2389">
        <f t="shared" si="80"/>
        <v>-0.2907973668132014</v>
      </c>
      <c r="E2389">
        <v>4.9807309395935853E-3</v>
      </c>
      <c r="G2389">
        <f t="shared" ca="1" si="81"/>
        <v>-3.5974760884004524E-3</v>
      </c>
    </row>
    <row r="2390" spans="2:7">
      <c r="B2390" s="58">
        <v>43503</v>
      </c>
      <c r="C2390" s="43">
        <v>1718.820557</v>
      </c>
      <c r="D2390">
        <f t="shared" si="80"/>
        <v>13.844850214376748</v>
      </c>
      <c r="E2390">
        <v>4.9729128659591285E-3</v>
      </c>
      <c r="G2390">
        <f t="shared" ca="1" si="81"/>
        <v>2.2734523078314469E-2</v>
      </c>
    </row>
    <row r="2391" spans="2:7">
      <c r="B2391" s="58">
        <v>37160</v>
      </c>
      <c r="C2391" s="43">
        <v>115.785645</v>
      </c>
      <c r="D2391">
        <f t="shared" si="80"/>
        <v>-0.94921774134911929</v>
      </c>
      <c r="E2391">
        <v>4.9714061904974211E-3</v>
      </c>
      <c r="G2391">
        <f t="shared" ca="1" si="81"/>
        <v>-2.7028458205087879E-2</v>
      </c>
    </row>
    <row r="2392" spans="2:7">
      <c r="B2392" s="58">
        <v>44217</v>
      </c>
      <c r="C2392" s="43">
        <v>2280.04126</v>
      </c>
      <c r="D2392">
        <f t="shared" si="80"/>
        <v>15.350861538913662</v>
      </c>
      <c r="E2392">
        <v>4.9661575616403572E-3</v>
      </c>
      <c r="G2392">
        <f t="shared" ca="1" si="81"/>
        <v>1.8828731695476144E-3</v>
      </c>
    </row>
    <row r="2393" spans="2:7">
      <c r="B2393" s="58">
        <v>39217</v>
      </c>
      <c r="C2393" s="43">
        <v>139.444717</v>
      </c>
      <c r="D2393">
        <f t="shared" si="80"/>
        <v>-0.94494444318450821</v>
      </c>
      <c r="E2393">
        <v>4.9440870301723098E-3</v>
      </c>
      <c r="G2393">
        <f t="shared" ca="1" si="81"/>
        <v>1.9108678499377637E-2</v>
      </c>
    </row>
    <row r="2394" spans="2:7">
      <c r="B2394" s="58">
        <v>44872</v>
      </c>
      <c r="C2394" s="43">
        <v>2532.8000489999999</v>
      </c>
      <c r="D2394">
        <f t="shared" si="80"/>
        <v>0.55627844760416789</v>
      </c>
      <c r="E2394">
        <v>4.9397704746969862E-3</v>
      </c>
      <c r="G2394">
        <f t="shared" ca="1" si="81"/>
        <v>-2.2883603571649144E-2</v>
      </c>
    </row>
    <row r="2395" spans="2:7">
      <c r="B2395" s="58">
        <v>43297</v>
      </c>
      <c r="C2395" s="43">
        <v>1627.4722899999999</v>
      </c>
      <c r="D2395">
        <f t="shared" si="80"/>
        <v>0.33242517889537126</v>
      </c>
      <c r="E2395">
        <v>4.9350325361791928E-3</v>
      </c>
      <c r="G2395">
        <f t="shared" ca="1" si="81"/>
        <v>-1.3074087995329246E-2</v>
      </c>
    </row>
    <row r="2396" spans="2:7">
      <c r="B2396" s="58">
        <v>43160</v>
      </c>
      <c r="C2396" s="43">
        <v>1221.4361570000001</v>
      </c>
      <c r="D2396">
        <f t="shared" si="80"/>
        <v>-0.48258880673122356</v>
      </c>
      <c r="E2396">
        <v>4.9324622114127097E-3</v>
      </c>
      <c r="G2396">
        <f t="shared" ca="1" si="81"/>
        <v>1.0205005244290171E-2</v>
      </c>
    </row>
    <row r="2397" spans="2:7">
      <c r="B2397" s="58">
        <v>44502</v>
      </c>
      <c r="C2397" s="43">
        <v>2360.6682129999999</v>
      </c>
      <c r="D2397">
        <f t="shared" si="80"/>
        <v>17.772572702372997</v>
      </c>
      <c r="E2397">
        <v>4.9021380113608492E-3</v>
      </c>
      <c r="G2397">
        <f t="shared" ca="1" si="81"/>
        <v>-2.1121327844740311E-2</v>
      </c>
    </row>
    <row r="2398" spans="2:7">
      <c r="B2398" s="58">
        <v>37872</v>
      </c>
      <c r="C2398" s="43">
        <v>125.750916</v>
      </c>
      <c r="D2398">
        <f t="shared" si="80"/>
        <v>-0.95087804250052599</v>
      </c>
      <c r="E2398">
        <v>4.8969329674220111E-3</v>
      </c>
      <c r="G2398">
        <f t="shared" ca="1" si="81"/>
        <v>2.3158322670609865E-2</v>
      </c>
    </row>
    <row r="2399" spans="2:7">
      <c r="B2399" s="58">
        <v>44812</v>
      </c>
      <c r="C2399" s="43">
        <v>2559.9736330000001</v>
      </c>
      <c r="D2399">
        <f t="shared" si="80"/>
        <v>14.909395661336339</v>
      </c>
      <c r="E2399">
        <v>4.8934359044071236E-3</v>
      </c>
      <c r="G2399">
        <f t="shared" ca="1" si="81"/>
        <v>2.1237399162741585E-3</v>
      </c>
    </row>
    <row r="2400" spans="2:7">
      <c r="B2400" s="58">
        <v>39017</v>
      </c>
      <c r="C2400" s="43">
        <v>160.90954600000001</v>
      </c>
      <c r="D2400">
        <f t="shared" si="80"/>
        <v>-0.54635149418047191</v>
      </c>
      <c r="E2400">
        <v>4.8890541524879922E-3</v>
      </c>
      <c r="G2400">
        <f t="shared" ca="1" si="81"/>
        <v>1.4215398159427675E-2</v>
      </c>
    </row>
    <row r="2401" spans="2:7">
      <c r="B2401" s="58">
        <v>41047</v>
      </c>
      <c r="C2401" s="43">
        <v>354.70092799999998</v>
      </c>
      <c r="D2401">
        <f t="shared" si="80"/>
        <v>2.1395855740182137</v>
      </c>
      <c r="E2401">
        <v>4.884169072704443E-3</v>
      </c>
      <c r="G2401">
        <f t="shared" ca="1" si="81"/>
        <v>-2.144819848120012E-2</v>
      </c>
    </row>
    <row r="2402" spans="2:7">
      <c r="B2402" s="58">
        <v>38534</v>
      </c>
      <c r="C2402" s="43">
        <v>112.97699</v>
      </c>
      <c r="D2402">
        <f t="shared" si="80"/>
        <v>-0.86217408429324294</v>
      </c>
      <c r="E2402">
        <v>4.8765472980633363E-3</v>
      </c>
      <c r="G2402">
        <f t="shared" ca="1" si="81"/>
        <v>-1.6274720112126752E-2</v>
      </c>
    </row>
    <row r="2403" spans="2:7">
      <c r="B2403" s="58">
        <v>42111</v>
      </c>
      <c r="C2403" s="43">
        <v>819.70788600000003</v>
      </c>
      <c r="D2403">
        <f t="shared" si="80"/>
        <v>2.1519767958907172</v>
      </c>
      <c r="E2403">
        <v>4.8761966617088537E-3</v>
      </c>
      <c r="G2403">
        <f t="shared" ca="1" si="81"/>
        <v>-2.8983101305111482E-3</v>
      </c>
    </row>
    <row r="2404" spans="2:7">
      <c r="B2404" s="58">
        <v>40779</v>
      </c>
      <c r="C2404" s="43">
        <v>260.06152300000002</v>
      </c>
      <c r="D2404">
        <f t="shared" si="80"/>
        <v>1.6685511792354648</v>
      </c>
      <c r="E2404">
        <v>4.8720669840412456E-3</v>
      </c>
      <c r="G2404">
        <f t="shared" ca="1" si="81"/>
        <v>1.4439327228622496E-3</v>
      </c>
    </row>
    <row r="2405" spans="2:7">
      <c r="B2405" s="58">
        <v>38335</v>
      </c>
      <c r="C2405" s="43">
        <v>97.454200999999998</v>
      </c>
      <c r="D2405">
        <f t="shared" si="80"/>
        <v>-0.87348194353975062</v>
      </c>
      <c r="E2405">
        <v>4.862924767253609E-3</v>
      </c>
      <c r="G2405">
        <f t="shared" ca="1" si="81"/>
        <v>-1.5224542740295418E-2</v>
      </c>
    </row>
    <row r="2406" spans="2:7">
      <c r="B2406" s="58">
        <v>42705</v>
      </c>
      <c r="C2406" s="43">
        <v>770.27899200000002</v>
      </c>
      <c r="D2406">
        <f t="shared" si="80"/>
        <v>6.887652597293183</v>
      </c>
      <c r="E2406">
        <v>4.8576978199947468E-3</v>
      </c>
      <c r="G2406">
        <f t="shared" ca="1" si="81"/>
        <v>-2.1003093335968576E-2</v>
      </c>
    </row>
    <row r="2407" spans="2:7">
      <c r="B2407" s="58">
        <v>38348</v>
      </c>
      <c r="C2407" s="43">
        <v>97.656302999999994</v>
      </c>
      <c r="D2407">
        <f t="shared" si="80"/>
        <v>-0.73588622242242918</v>
      </c>
      <c r="E2407">
        <v>4.8527292755117836E-3</v>
      </c>
      <c r="G2407">
        <f t="shared" ca="1" si="81"/>
        <v>-3.0258535317498583E-2</v>
      </c>
    </row>
    <row r="2408" spans="2:7">
      <c r="B2408" s="58">
        <v>41108</v>
      </c>
      <c r="C2408" s="43">
        <v>369.75088499999998</v>
      </c>
      <c r="D2408">
        <f t="shared" si="80"/>
        <v>-5.8514254462381024E-2</v>
      </c>
      <c r="E2408">
        <v>4.840586111743244E-3</v>
      </c>
      <c r="G2408">
        <f t="shared" ca="1" si="81"/>
        <v>-1.5495918758653306E-2</v>
      </c>
    </row>
    <row r="2409" spans="2:7">
      <c r="B2409" s="58">
        <v>41309</v>
      </c>
      <c r="C2409" s="43">
        <v>392.73126200000002</v>
      </c>
      <c r="D2409">
        <f t="shared" si="80"/>
        <v>-0.76024057676135903</v>
      </c>
      <c r="E2409">
        <v>4.8403094019075265E-3</v>
      </c>
      <c r="G2409">
        <f t="shared" ca="1" si="81"/>
        <v>1.1642074579100537E-2</v>
      </c>
    </row>
    <row r="2410" spans="2:7">
      <c r="B2410" s="58">
        <v>43579</v>
      </c>
      <c r="C2410" s="43">
        <v>1638.022217</v>
      </c>
      <c r="D2410">
        <f t="shared" si="80"/>
        <v>12.514657453788585</v>
      </c>
      <c r="E2410">
        <v>4.8158033489910622E-3</v>
      </c>
      <c r="G2410">
        <f t="shared" ca="1" si="81"/>
        <v>7.8973374084551611E-3</v>
      </c>
    </row>
    <row r="2411" spans="2:7">
      <c r="B2411" s="58">
        <v>37963</v>
      </c>
      <c r="C2411" s="43">
        <v>121.203384</v>
      </c>
      <c r="D2411">
        <f t="shared" si="80"/>
        <v>-1.8595200310331217E-3</v>
      </c>
      <c r="E2411">
        <v>4.8127528998318618E-3</v>
      </c>
      <c r="G2411">
        <f t="shared" ca="1" si="81"/>
        <v>2.5670326369595962E-2</v>
      </c>
    </row>
    <row r="2412" spans="2:7">
      <c r="B2412" s="58">
        <v>37965</v>
      </c>
      <c r="C2412" s="43">
        <v>121.42918400000001</v>
      </c>
      <c r="D2412">
        <f t="shared" si="80"/>
        <v>-0.83974400953361028</v>
      </c>
      <c r="E2412">
        <v>4.8039517335707041E-3</v>
      </c>
      <c r="G2412">
        <f t="shared" ca="1" si="81"/>
        <v>1.6672528205127903E-2</v>
      </c>
    </row>
    <row r="2413" spans="2:7">
      <c r="B2413" s="58">
        <v>42174</v>
      </c>
      <c r="C2413" s="43">
        <v>757.72009300000002</v>
      </c>
      <c r="D2413">
        <f t="shared" si="80"/>
        <v>2.5432252430610509</v>
      </c>
      <c r="E2413">
        <v>4.8031832657426136E-3</v>
      </c>
      <c r="G2413">
        <f t="shared" ca="1" si="81"/>
        <v>2.6320808433176388E-2</v>
      </c>
    </row>
    <row r="2414" spans="2:7">
      <c r="B2414" s="58">
        <v>40151</v>
      </c>
      <c r="C2414" s="43">
        <v>213.85038800000001</v>
      </c>
      <c r="D2414">
        <f t="shared" si="80"/>
        <v>-0.44863269212882373</v>
      </c>
      <c r="E2414">
        <v>4.8031618375277765E-3</v>
      </c>
      <c r="G2414">
        <f t="shared" ca="1" si="81"/>
        <v>-1.4937598537485537E-2</v>
      </c>
    </row>
    <row r="2415" spans="2:7">
      <c r="B2415" s="58">
        <v>41358</v>
      </c>
      <c r="C2415" s="43">
        <v>387.85467499999999</v>
      </c>
      <c r="D2415">
        <f t="shared" si="80"/>
        <v>-0.79545393250933094</v>
      </c>
      <c r="E2415">
        <v>4.7919097539918798E-3</v>
      </c>
      <c r="G2415">
        <f t="shared" ca="1" si="81"/>
        <v>1.650448505127796E-2</v>
      </c>
    </row>
    <row r="2416" spans="2:7">
      <c r="B2416" s="58">
        <v>43752</v>
      </c>
      <c r="C2416" s="43">
        <v>1896.1727289999999</v>
      </c>
      <c r="D2416">
        <f t="shared" si="80"/>
        <v>8.195956810098723</v>
      </c>
      <c r="E2416">
        <v>4.7887967903440208E-3</v>
      </c>
      <c r="G2416">
        <f t="shared" ca="1" si="81"/>
        <v>-1.2285780640173041E-2</v>
      </c>
    </row>
    <row r="2417" spans="2:7">
      <c r="B2417" s="58">
        <v>38840</v>
      </c>
      <c r="C2417" s="43">
        <v>206.19635</v>
      </c>
      <c r="D2417">
        <f t="shared" si="80"/>
        <v>3.1032707248440619</v>
      </c>
      <c r="E2417">
        <v>4.788501336002499E-3</v>
      </c>
      <c r="G2417">
        <f t="shared" ca="1" si="81"/>
        <v>-1.9095849336353336E-2</v>
      </c>
    </row>
    <row r="2418" spans="2:7">
      <c r="B2418" s="58">
        <v>35447</v>
      </c>
      <c r="C2418" s="43">
        <v>50.251705000000001</v>
      </c>
      <c r="D2418">
        <f t="shared" si="80"/>
        <v>-0.90283295891582571</v>
      </c>
      <c r="E2418">
        <v>4.7866411460185119E-3</v>
      </c>
      <c r="G2418">
        <f t="shared" ca="1" si="81"/>
        <v>1.2366920702804814E-2</v>
      </c>
    </row>
    <row r="2419" spans="2:7">
      <c r="B2419" s="58">
        <v>41568</v>
      </c>
      <c r="C2419" s="43">
        <v>517.16821300000004</v>
      </c>
      <c r="D2419">
        <f t="shared" si="80"/>
        <v>-0.36948572430197002</v>
      </c>
      <c r="E2419">
        <v>4.7846933364352117E-3</v>
      </c>
      <c r="G2419">
        <f t="shared" ca="1" si="81"/>
        <v>-3.0958045078515857E-2</v>
      </c>
    </row>
    <row r="2420" spans="2:7">
      <c r="B2420" s="58">
        <v>42822</v>
      </c>
      <c r="C2420" s="43">
        <v>820.23236099999997</v>
      </c>
      <c r="D2420">
        <f t="shared" si="80"/>
        <v>6.6031110958968382</v>
      </c>
      <c r="E2420">
        <v>4.784107554256763E-3</v>
      </c>
      <c r="G2420">
        <f t="shared" ca="1" si="81"/>
        <v>-4.4847658048493035E-2</v>
      </c>
    </row>
    <row r="2421" spans="2:7">
      <c r="B2421" s="58">
        <v>36200</v>
      </c>
      <c r="C2421" s="43">
        <v>107.88114899999999</v>
      </c>
      <c r="D2421">
        <f t="shared" si="80"/>
        <v>-0.30060960870088399</v>
      </c>
      <c r="E2421">
        <v>4.7819492714951421E-3</v>
      </c>
      <c r="G2421">
        <f t="shared" ca="1" si="81"/>
        <v>-3.9556828114637919E-2</v>
      </c>
    </row>
    <row r="2422" spans="2:7">
      <c r="B2422" s="58">
        <v>39373</v>
      </c>
      <c r="C2422" s="43">
        <v>154.250259</v>
      </c>
      <c r="D2422">
        <f t="shared" si="80"/>
        <v>3.6136010595022069E-2</v>
      </c>
      <c r="E2422">
        <v>4.7754143118509743E-3</v>
      </c>
      <c r="G2422">
        <f t="shared" ca="1" si="81"/>
        <v>-2.5676197599734954E-2</v>
      </c>
    </row>
    <row r="2423" spans="2:7">
      <c r="B2423" s="58">
        <v>39399</v>
      </c>
      <c r="C2423" s="43">
        <v>148.870667</v>
      </c>
      <c r="D2423">
        <f t="shared" si="80"/>
        <v>-0.93703987872027605</v>
      </c>
      <c r="E2423">
        <v>4.7741372417321112E-3</v>
      </c>
      <c r="G2423">
        <f t="shared" ca="1" si="81"/>
        <v>1.5121565460441126E-2</v>
      </c>
    </row>
    <row r="2424" spans="2:7">
      <c r="B2424" s="58">
        <v>44504</v>
      </c>
      <c r="C2424" s="43">
        <v>2364.523193</v>
      </c>
      <c r="D2424">
        <f t="shared" si="80"/>
        <v>11.392023951102502</v>
      </c>
      <c r="E2424">
        <v>4.7691088115895622E-3</v>
      </c>
      <c r="G2424">
        <f t="shared" ca="1" si="81"/>
        <v>2.596001393894348E-4</v>
      </c>
    </row>
    <row r="2425" spans="2:7">
      <c r="B2425" s="58">
        <v>40295</v>
      </c>
      <c r="C2425" s="43">
        <v>190.810089</v>
      </c>
      <c r="D2425">
        <f t="shared" si="80"/>
        <v>0.71961437145253659</v>
      </c>
      <c r="E2425">
        <v>4.7618983176062326E-3</v>
      </c>
      <c r="G2425">
        <f t="shared" ca="1" si="81"/>
        <v>1.1867595572518522E-2</v>
      </c>
    </row>
    <row r="2426" spans="2:7">
      <c r="B2426" s="58">
        <v>37643</v>
      </c>
      <c r="C2426" s="43">
        <v>110.960976</v>
      </c>
      <c r="D2426">
        <f t="shared" si="80"/>
        <v>-0.8896931161342958</v>
      </c>
      <c r="E2426">
        <v>4.7604999740617545E-3</v>
      </c>
      <c r="G2426">
        <f t="shared" ca="1" si="81"/>
        <v>8.4693977869574992E-3</v>
      </c>
    </row>
    <row r="2427" spans="2:7">
      <c r="B2427" s="58">
        <v>42923</v>
      </c>
      <c r="C2427" s="43">
        <v>1005.929749</v>
      </c>
      <c r="D2427">
        <f t="shared" si="80"/>
        <v>4.7377319451181954</v>
      </c>
      <c r="E2427">
        <v>4.7595327007708167E-3</v>
      </c>
      <c r="G2427">
        <f t="shared" ca="1" si="81"/>
        <v>-3.2939662844049457E-2</v>
      </c>
    </row>
    <row r="2428" spans="2:7">
      <c r="B2428" s="58">
        <v>39595</v>
      </c>
      <c r="C2428" s="43">
        <v>175.31835899999999</v>
      </c>
      <c r="D2428">
        <f t="shared" si="80"/>
        <v>-0.26421103937693829</v>
      </c>
      <c r="E2428">
        <v>4.7566837017844798E-3</v>
      </c>
      <c r="G2428">
        <f t="shared" ca="1" si="81"/>
        <v>-1.9329359835299192E-2</v>
      </c>
    </row>
    <row r="2429" spans="2:7">
      <c r="B2429" s="58">
        <v>40485</v>
      </c>
      <c r="C2429" s="43">
        <v>238.272614</v>
      </c>
      <c r="D2429">
        <f t="shared" si="80"/>
        <v>-0.8230198858214256</v>
      </c>
      <c r="E2429">
        <v>4.7520917058592946E-3</v>
      </c>
      <c r="G2429">
        <f t="shared" ca="1" si="81"/>
        <v>2.1368674048110648E-2</v>
      </c>
    </row>
    <row r="2430" spans="2:7">
      <c r="B2430" s="58">
        <v>43214</v>
      </c>
      <c r="C2430" s="43">
        <v>1346.3242190000001</v>
      </c>
      <c r="D2430">
        <f t="shared" si="80"/>
        <v>32.287979756881214</v>
      </c>
      <c r="E2430">
        <v>4.7497711455456613E-3</v>
      </c>
      <c r="G2430">
        <f t="shared" ca="1" si="81"/>
        <v>1.430047309803732E-3</v>
      </c>
    </row>
    <row r="2431" spans="2:7">
      <c r="B2431" s="58">
        <v>35149</v>
      </c>
      <c r="C2431" s="43">
        <v>40.444755999999998</v>
      </c>
      <c r="D2431">
        <f t="shared" si="80"/>
        <v>-0.91903814420991137</v>
      </c>
      <c r="E2431">
        <v>4.7436258637598237E-3</v>
      </c>
      <c r="G2431">
        <f t="shared" ca="1" si="81"/>
        <v>-2.6047005624810621E-2</v>
      </c>
    </row>
    <row r="2432" spans="2:7">
      <c r="B2432" s="58">
        <v>41423</v>
      </c>
      <c r="C2432" s="43">
        <v>499.553223</v>
      </c>
      <c r="D2432">
        <f t="shared" si="80"/>
        <v>1.790147000282353</v>
      </c>
      <c r="E2432">
        <v>4.7348985608250951E-3</v>
      </c>
      <c r="G2432">
        <f t="shared" ca="1" si="81"/>
        <v>8.3602669851243054E-4</v>
      </c>
    </row>
    <row r="2433" spans="2:7">
      <c r="B2433" s="58">
        <v>39966</v>
      </c>
      <c r="C2433" s="43">
        <v>179.041901</v>
      </c>
      <c r="D2433">
        <f t="shared" si="80"/>
        <v>-0.92613758411324887</v>
      </c>
      <c r="E2433">
        <v>4.7281880801118776E-3</v>
      </c>
      <c r="G2433">
        <f t="shared" ca="1" si="81"/>
        <v>1.6577290078651349E-3</v>
      </c>
    </row>
    <row r="2434" spans="2:7">
      <c r="B2434" s="58">
        <v>44382</v>
      </c>
      <c r="C2434" s="43">
        <v>2423.991943</v>
      </c>
      <c r="D2434">
        <f t="shared" si="80"/>
        <v>1.5791378047940695E-2</v>
      </c>
      <c r="E2434">
        <v>4.7239475075570008E-3</v>
      </c>
      <c r="G2434">
        <f t="shared" ca="1" si="81"/>
        <v>-1.6779843285332125E-2</v>
      </c>
    </row>
    <row r="2435" spans="2:7">
      <c r="B2435" s="58">
        <v>44375</v>
      </c>
      <c r="C2435" s="43">
        <v>2386.3088379999999</v>
      </c>
      <c r="D2435">
        <f t="shared" si="80"/>
        <v>18.37423866802639</v>
      </c>
      <c r="E2435">
        <v>4.7167920938357135E-3</v>
      </c>
      <c r="G2435">
        <f t="shared" ca="1" si="81"/>
        <v>5.9725833920600676E-3</v>
      </c>
    </row>
    <row r="2436" spans="2:7">
      <c r="B2436" s="58">
        <v>36224</v>
      </c>
      <c r="C2436" s="43">
        <v>123.169167</v>
      </c>
      <c r="D2436">
        <f t="shared" ref="D2436:D2499" si="82">(C2436-C2437)/C2437</f>
        <v>0.42271133929628635</v>
      </c>
      <c r="E2436">
        <v>4.7059416600176516E-3</v>
      </c>
      <c r="G2436">
        <f t="shared" ca="1" si="81"/>
        <v>-2.1034693809368994E-3</v>
      </c>
    </row>
    <row r="2437" spans="2:7">
      <c r="B2437" s="58">
        <v>38294</v>
      </c>
      <c r="C2437" s="43">
        <v>86.573547000000005</v>
      </c>
      <c r="D2437">
        <f t="shared" si="82"/>
        <v>2.1596421092084518E-2</v>
      </c>
      <c r="E2437">
        <v>4.6911712605991317E-3</v>
      </c>
      <c r="G2437">
        <f t="shared" ref="G2437:G2500" ca="1" si="83">_xlfn.NORM.INV(RAND(),$N$5,$N$6)</f>
        <v>1.8520778981293125E-2</v>
      </c>
    </row>
    <row r="2438" spans="2:7">
      <c r="B2438" s="58">
        <v>38155</v>
      </c>
      <c r="C2438" s="43">
        <v>84.743392999999998</v>
      </c>
      <c r="D2438">
        <f t="shared" si="82"/>
        <v>-0.58221848827075084</v>
      </c>
      <c r="E2438">
        <v>4.6876393038364694E-3</v>
      </c>
      <c r="G2438">
        <f t="shared" ca="1" si="83"/>
        <v>2.1704615444136023E-2</v>
      </c>
    </row>
    <row r="2439" spans="2:7">
      <c r="B2439" s="58">
        <v>40200</v>
      </c>
      <c r="C2439" s="43">
        <v>202.84141500000001</v>
      </c>
      <c r="D2439">
        <f t="shared" si="82"/>
        <v>-0.92465282676283922</v>
      </c>
      <c r="E2439">
        <v>4.6740444875518717E-3</v>
      </c>
      <c r="G2439">
        <f t="shared" ca="1" si="83"/>
        <v>-2.5440876186233089E-2</v>
      </c>
    </row>
    <row r="2440" spans="2:7">
      <c r="B2440" s="58">
        <v>44454</v>
      </c>
      <c r="C2440" s="43">
        <v>2692.0905760000001</v>
      </c>
      <c r="D2440">
        <f t="shared" si="82"/>
        <v>0.57403173754438508</v>
      </c>
      <c r="E2440">
        <v>4.6696515480006287E-3</v>
      </c>
      <c r="G2440">
        <f t="shared" ca="1" si="83"/>
        <v>-1.9631732035961125E-2</v>
      </c>
    </row>
    <row r="2441" spans="2:7">
      <c r="B2441" s="58">
        <v>43502</v>
      </c>
      <c r="C2441" s="43">
        <v>1710.315308</v>
      </c>
      <c r="D2441">
        <f t="shared" si="82"/>
        <v>17.126382668793923</v>
      </c>
      <c r="E2441">
        <v>4.6664863252715823E-3</v>
      </c>
      <c r="G2441">
        <f t="shared" ca="1" si="83"/>
        <v>-1.909504766178733E-2</v>
      </c>
    </row>
    <row r="2442" spans="2:7">
      <c r="B2442" s="58">
        <v>38365</v>
      </c>
      <c r="C2442" s="43">
        <v>94.355025999999995</v>
      </c>
      <c r="D2442">
        <f t="shared" si="82"/>
        <v>-0.88588380119171994</v>
      </c>
      <c r="E2442">
        <v>4.6625037132466936E-3</v>
      </c>
      <c r="G2442">
        <f t="shared" ca="1" si="83"/>
        <v>-1.6721977545560422E-2</v>
      </c>
    </row>
    <row r="2443" spans="2:7">
      <c r="B2443" s="58">
        <v>42586</v>
      </c>
      <c r="C2443" s="43">
        <v>826.83288600000003</v>
      </c>
      <c r="D2443">
        <f t="shared" si="82"/>
        <v>7.8888946870099881</v>
      </c>
      <c r="E2443">
        <v>4.6508795519282376E-3</v>
      </c>
      <c r="G2443">
        <f t="shared" ca="1" si="83"/>
        <v>-1.6002437554961363E-2</v>
      </c>
    </row>
    <row r="2444" spans="2:7">
      <c r="B2444" s="58">
        <v>36032</v>
      </c>
      <c r="C2444" s="43">
        <v>93.018638999999993</v>
      </c>
      <c r="D2444">
        <f t="shared" si="82"/>
        <v>-0.952988950015351</v>
      </c>
      <c r="E2444">
        <v>4.644946995077134E-3</v>
      </c>
      <c r="G2444">
        <f t="shared" ca="1" si="83"/>
        <v>1.3019423814939403E-2</v>
      </c>
    </row>
    <row r="2445" spans="2:7">
      <c r="B2445" s="58">
        <v>43782</v>
      </c>
      <c r="C2445" s="43">
        <v>1978.6547849999999</v>
      </c>
      <c r="D2445">
        <f t="shared" si="82"/>
        <v>54.165490215561839</v>
      </c>
      <c r="E2445">
        <v>4.6363858353207846E-3</v>
      </c>
      <c r="G2445">
        <f t="shared" ca="1" si="83"/>
        <v>2.0059809851471912E-2</v>
      </c>
    </row>
    <row r="2446" spans="2:7">
      <c r="B2446" s="58">
        <v>35081</v>
      </c>
      <c r="C2446" s="43">
        <v>35.867618999999998</v>
      </c>
      <c r="D2446">
        <f t="shared" si="82"/>
        <v>-0.97806055116947355</v>
      </c>
      <c r="E2446">
        <v>4.6298106532224742E-3</v>
      </c>
      <c r="G2446">
        <f t="shared" ca="1" si="83"/>
        <v>2.5492987110670731E-2</v>
      </c>
    </row>
    <row r="2447" spans="2:7">
      <c r="B2447" s="58">
        <v>43671</v>
      </c>
      <c r="C2447" s="43">
        <v>1634.845947</v>
      </c>
      <c r="D2447">
        <f t="shared" si="82"/>
        <v>2.11108576146058</v>
      </c>
      <c r="E2447">
        <v>4.6279477775714156E-3</v>
      </c>
      <c r="G2447">
        <f t="shared" ca="1" si="83"/>
        <v>-7.6281552538734103E-3</v>
      </c>
    </row>
    <row r="2448" spans="2:7">
      <c r="B2448" s="58">
        <v>41491</v>
      </c>
      <c r="C2448" s="43">
        <v>525.49047900000005</v>
      </c>
      <c r="D2448">
        <f t="shared" si="82"/>
        <v>8.5404935896392906E-2</v>
      </c>
      <c r="E2448">
        <v>4.6271998070838011E-3</v>
      </c>
      <c r="G2448">
        <f t="shared" ca="1" si="83"/>
        <v>-2.5782470510761256E-3</v>
      </c>
    </row>
    <row r="2449" spans="2:7">
      <c r="B2449" s="58">
        <v>41642</v>
      </c>
      <c r="C2449" s="43">
        <v>484.14233400000001</v>
      </c>
      <c r="D2449">
        <f t="shared" si="82"/>
        <v>1.2115745232886255</v>
      </c>
      <c r="E2449">
        <v>4.6231574485863444E-3</v>
      </c>
      <c r="G2449">
        <f t="shared" ca="1" si="83"/>
        <v>-2.6492405021685166E-3</v>
      </c>
    </row>
    <row r="2450" spans="2:7">
      <c r="B2450" s="58">
        <v>40571</v>
      </c>
      <c r="C2450" s="43">
        <v>218.91296399999999</v>
      </c>
      <c r="D2450">
        <f t="shared" si="82"/>
        <v>-0.71535444924397107</v>
      </c>
      <c r="E2450">
        <v>4.6175481588641753E-3</v>
      </c>
      <c r="G2450">
        <f t="shared" ca="1" si="83"/>
        <v>-2.6595503596505612E-2</v>
      </c>
    </row>
    <row r="2451" spans="2:7">
      <c r="B2451" s="58">
        <v>42230</v>
      </c>
      <c r="C2451" s="43">
        <v>769.07214399999998</v>
      </c>
      <c r="D2451">
        <f t="shared" si="82"/>
        <v>5.7757408182791653E-2</v>
      </c>
      <c r="E2451">
        <v>4.6158761969432279E-3</v>
      </c>
      <c r="G2451">
        <f t="shared" ca="1" si="83"/>
        <v>-8.179952083087803E-3</v>
      </c>
    </row>
    <row r="2452" spans="2:7">
      <c r="B2452" s="58">
        <v>42335</v>
      </c>
      <c r="C2452" s="43">
        <v>727.07800299999997</v>
      </c>
      <c r="D2452">
        <f t="shared" si="82"/>
        <v>-6.1028267285311829E-3</v>
      </c>
      <c r="E2452">
        <v>4.6154752134547061E-3</v>
      </c>
      <c r="G2452">
        <f t="shared" ca="1" si="83"/>
        <v>1.2841446203002186E-2</v>
      </c>
    </row>
    <row r="2453" spans="2:7">
      <c r="B2453" s="58">
        <v>42689</v>
      </c>
      <c r="C2453" s="43">
        <v>731.54247999999995</v>
      </c>
      <c r="D2453">
        <f t="shared" si="82"/>
        <v>-0.55799983758539951</v>
      </c>
      <c r="E2453">
        <v>4.614628105639282E-3</v>
      </c>
      <c r="G2453">
        <f t="shared" ca="1" si="83"/>
        <v>3.3052045101045792E-2</v>
      </c>
    </row>
    <row r="2454" spans="2:7">
      <c r="B2454" s="58">
        <v>43336</v>
      </c>
      <c r="C2454" s="43">
        <v>1655.072876</v>
      </c>
      <c r="D2454">
        <f t="shared" si="82"/>
        <v>-0.20531382430585468</v>
      </c>
      <c r="E2454">
        <v>4.5971820888903022E-3</v>
      </c>
      <c r="G2454">
        <f t="shared" ca="1" si="83"/>
        <v>-2.2107363540018136E-2</v>
      </c>
    </row>
    <row r="2455" spans="2:7">
      <c r="B2455" s="58">
        <v>44131</v>
      </c>
      <c r="C2455" s="43">
        <v>2082.6748050000001</v>
      </c>
      <c r="D2455">
        <f t="shared" si="82"/>
        <v>9.9552498221690069</v>
      </c>
      <c r="E2455">
        <v>4.5921632042964155E-3</v>
      </c>
      <c r="G2455">
        <f t="shared" ca="1" si="83"/>
        <v>5.5893077323359913E-3</v>
      </c>
    </row>
    <row r="2456" spans="2:7">
      <c r="B2456" s="58">
        <v>39577</v>
      </c>
      <c r="C2456" s="43">
        <v>190.10746800000001</v>
      </c>
      <c r="D2456">
        <f t="shared" si="82"/>
        <v>0.42383068341839641</v>
      </c>
      <c r="E2456">
        <v>4.5853052455482306E-3</v>
      </c>
      <c r="G2456">
        <f t="shared" ca="1" si="83"/>
        <v>1.9802185633588886E-4</v>
      </c>
    </row>
    <row r="2457" spans="2:7">
      <c r="B2457" s="58">
        <v>36486</v>
      </c>
      <c r="C2457" s="43">
        <v>133.51831100000001</v>
      </c>
      <c r="D2457">
        <f t="shared" si="82"/>
        <v>-0.14031589077541742</v>
      </c>
      <c r="E2457">
        <v>4.58191302925219E-3</v>
      </c>
      <c r="G2457">
        <f t="shared" ca="1" si="83"/>
        <v>5.4491808087498421E-2</v>
      </c>
    </row>
    <row r="2458" spans="2:7">
      <c r="B2458" s="58">
        <v>39423</v>
      </c>
      <c r="C2458" s="43">
        <v>155.31089800000001</v>
      </c>
      <c r="D2458">
        <f t="shared" si="82"/>
        <v>-0.93946312574453705</v>
      </c>
      <c r="E2458">
        <v>4.5748673897368893E-3</v>
      </c>
      <c r="G2458">
        <f t="shared" ca="1" si="83"/>
        <v>4.261809123141962E-3</v>
      </c>
    </row>
    <row r="2459" spans="2:7">
      <c r="B2459" s="58">
        <v>44433</v>
      </c>
      <c r="C2459" s="43">
        <v>2565.5585940000001</v>
      </c>
      <c r="D2459">
        <f t="shared" si="82"/>
        <v>19.488115623067976</v>
      </c>
      <c r="E2459">
        <v>4.5574680084366197E-3</v>
      </c>
      <c r="G2459">
        <f t="shared" ca="1" si="83"/>
        <v>-1.1267634024999707E-2</v>
      </c>
    </row>
    <row r="2460" spans="2:7">
      <c r="B2460" s="58">
        <v>36977</v>
      </c>
      <c r="C2460" s="43">
        <v>125.221794</v>
      </c>
      <c r="D2460">
        <f t="shared" si="82"/>
        <v>-0.29849977289521618</v>
      </c>
      <c r="E2460">
        <v>4.543162263629357E-3</v>
      </c>
      <c r="G2460">
        <f t="shared" ca="1" si="83"/>
        <v>-1.721649111911888E-3</v>
      </c>
    </row>
    <row r="2461" spans="2:7">
      <c r="B2461" s="58">
        <v>39958</v>
      </c>
      <c r="C2461" s="43">
        <v>178.505707</v>
      </c>
      <c r="D2461">
        <f t="shared" si="82"/>
        <v>-0.93094306992754228</v>
      </c>
      <c r="E2461">
        <v>4.5257361591878598E-3</v>
      </c>
      <c r="G2461">
        <f t="shared" ca="1" si="83"/>
        <v>-2.9567786546171159E-3</v>
      </c>
    </row>
    <row r="2462" spans="2:7">
      <c r="B2462" s="58">
        <v>44852</v>
      </c>
      <c r="C2462" s="43">
        <v>2584.9064939999998</v>
      </c>
      <c r="D2462">
        <f t="shared" si="82"/>
        <v>3.9279064369891197</v>
      </c>
      <c r="E2462">
        <v>4.5164342859287032E-3</v>
      </c>
      <c r="G2462">
        <f t="shared" ca="1" si="83"/>
        <v>1.1351912648474139E-2</v>
      </c>
    </row>
    <row r="2463" spans="2:7">
      <c r="B2463" s="58">
        <v>41744</v>
      </c>
      <c r="C2463" s="43">
        <v>524.54455600000006</v>
      </c>
      <c r="D2463">
        <f t="shared" si="82"/>
        <v>1.495061237705251</v>
      </c>
      <c r="E2463">
        <v>4.5126381755417697E-3</v>
      </c>
      <c r="G2463">
        <f t="shared" ca="1" si="83"/>
        <v>-1.9520497645996494E-3</v>
      </c>
    </row>
    <row r="2464" spans="2:7">
      <c r="B2464" s="58">
        <v>40365</v>
      </c>
      <c r="C2464" s="43">
        <v>210.23313899999999</v>
      </c>
      <c r="D2464">
        <f t="shared" si="82"/>
        <v>-0.85600062985341629</v>
      </c>
      <c r="E2464">
        <v>4.508528951834798E-3</v>
      </c>
      <c r="G2464">
        <f t="shared" ca="1" si="83"/>
        <v>1.1492718286252861E-2</v>
      </c>
    </row>
    <row r="2465" spans="2:7">
      <c r="B2465" s="58">
        <v>43248</v>
      </c>
      <c r="C2465" s="43">
        <v>1459.95874</v>
      </c>
      <c r="D2465">
        <f t="shared" si="82"/>
        <v>-0.20032492527163462</v>
      </c>
      <c r="E2465">
        <v>4.5058368915265505E-3</v>
      </c>
      <c r="G2465">
        <f t="shared" ca="1" si="83"/>
        <v>-1.4742607434560691E-2</v>
      </c>
    </row>
    <row r="2466" spans="2:7">
      <c r="B2466" s="58">
        <v>43838</v>
      </c>
      <c r="C2466" s="43">
        <v>1825.6899410000001</v>
      </c>
      <c r="D2466">
        <f t="shared" si="82"/>
        <v>10.449876498757863</v>
      </c>
      <c r="E2466">
        <v>4.5035260295530934E-3</v>
      </c>
      <c r="G2466">
        <f t="shared" ca="1" si="83"/>
        <v>-2.1525173907126664E-2</v>
      </c>
    </row>
    <row r="2467" spans="2:7">
      <c r="B2467" s="58">
        <v>38938</v>
      </c>
      <c r="C2467" s="43">
        <v>159.45062300000001</v>
      </c>
      <c r="D2467">
        <f t="shared" si="82"/>
        <v>-0.93799186340305107</v>
      </c>
      <c r="E2467">
        <v>4.483373855527422E-3</v>
      </c>
      <c r="G2467">
        <f t="shared" ca="1" si="83"/>
        <v>1.7866657510196702E-2</v>
      </c>
    </row>
    <row r="2468" spans="2:7">
      <c r="B2468" s="58">
        <v>44813</v>
      </c>
      <c r="C2468" s="43">
        <v>2571.4467770000001</v>
      </c>
      <c r="D2468">
        <f t="shared" si="82"/>
        <v>26.582410385934764</v>
      </c>
      <c r="E2468">
        <v>4.4817430352026002E-3</v>
      </c>
      <c r="G2468">
        <f t="shared" ca="1" si="83"/>
        <v>1.0198824499313034E-2</v>
      </c>
    </row>
    <row r="2469" spans="2:7">
      <c r="B2469" s="58">
        <v>36097</v>
      </c>
      <c r="C2469" s="43">
        <v>93.227776000000006</v>
      </c>
      <c r="D2469">
        <f t="shared" si="82"/>
        <v>-0.86887779468584614</v>
      </c>
      <c r="E2469">
        <v>4.4753498907172066E-3</v>
      </c>
      <c r="G2469">
        <f t="shared" ca="1" si="83"/>
        <v>1.7932717790186369E-2</v>
      </c>
    </row>
    <row r="2470" spans="2:7">
      <c r="B2470" s="58">
        <v>42328</v>
      </c>
      <c r="C2470" s="43">
        <v>710.999146</v>
      </c>
      <c r="D2470">
        <f t="shared" si="82"/>
        <v>8.3806833238336775</v>
      </c>
      <c r="E2470">
        <v>4.4680643878703616E-3</v>
      </c>
      <c r="G2470">
        <f t="shared" ca="1" si="83"/>
        <v>1.8610153579290977E-2</v>
      </c>
    </row>
    <row r="2471" spans="2:7">
      <c r="B2471" s="58">
        <v>38231</v>
      </c>
      <c r="C2471" s="43">
        <v>75.793960999999996</v>
      </c>
      <c r="D2471">
        <f t="shared" si="82"/>
        <v>-0.70142102181528398</v>
      </c>
      <c r="E2471">
        <v>4.4643782455861536E-3</v>
      </c>
      <c r="G2471">
        <f t="shared" ca="1" si="83"/>
        <v>1.3099845468343627E-2</v>
      </c>
    </row>
    <row r="2472" spans="2:7">
      <c r="B2472" s="58">
        <v>40708</v>
      </c>
      <c r="C2472" s="43">
        <v>253.84895299999999</v>
      </c>
      <c r="D2472">
        <f t="shared" si="82"/>
        <v>1.1686500719984543</v>
      </c>
      <c r="E2472">
        <v>4.4596212669475513E-3</v>
      </c>
      <c r="G2472">
        <f t="shared" ca="1" si="83"/>
        <v>-1.8157037916348755E-2</v>
      </c>
    </row>
    <row r="2473" spans="2:7">
      <c r="B2473" s="58">
        <v>36203</v>
      </c>
      <c r="C2473" s="43">
        <v>117.05390199999999</v>
      </c>
      <c r="D2473">
        <f t="shared" si="82"/>
        <v>-0.75453882272980621</v>
      </c>
      <c r="E2473">
        <v>4.4553597247060936E-3</v>
      </c>
      <c r="G2473">
        <f t="shared" ca="1" si="83"/>
        <v>2.9959230556752835E-2</v>
      </c>
    </row>
    <row r="2474" spans="2:7">
      <c r="B2474" s="58">
        <v>41200</v>
      </c>
      <c r="C2474" s="43">
        <v>476.87338299999999</v>
      </c>
      <c r="D2474">
        <f t="shared" si="82"/>
        <v>3.8200004148120317</v>
      </c>
      <c r="E2474">
        <v>4.449712041747743E-3</v>
      </c>
      <c r="G2474">
        <f t="shared" ca="1" si="83"/>
        <v>-5.4774716226479846E-3</v>
      </c>
    </row>
    <row r="2475" spans="2:7">
      <c r="B2475" s="58">
        <v>38413</v>
      </c>
      <c r="C2475" s="43">
        <v>98.936378000000005</v>
      </c>
      <c r="D2475">
        <f t="shared" si="82"/>
        <v>-0.86162029677073926</v>
      </c>
      <c r="E2475">
        <v>4.4460293086233602E-3</v>
      </c>
      <c r="G2475">
        <f t="shared" ca="1" si="83"/>
        <v>-3.5261717607132113E-2</v>
      </c>
    </row>
    <row r="2476" spans="2:7">
      <c r="B2476" s="58">
        <v>42317</v>
      </c>
      <c r="C2476" s="43">
        <v>714.96307400000001</v>
      </c>
      <c r="D2476">
        <f t="shared" si="82"/>
        <v>5.056342052894605</v>
      </c>
      <c r="E2476">
        <v>4.4427518983122839E-3</v>
      </c>
      <c r="G2476">
        <f t="shared" ca="1" si="83"/>
        <v>1.8719036008278508E-2</v>
      </c>
    </row>
    <row r="2477" spans="2:7">
      <c r="B2477" s="58">
        <v>38673</v>
      </c>
      <c r="C2477" s="43">
        <v>118.051964</v>
      </c>
      <c r="D2477">
        <f t="shared" si="82"/>
        <v>-0.53700732064550294</v>
      </c>
      <c r="E2477">
        <v>4.4401471816843917E-3</v>
      </c>
      <c r="G2477">
        <f t="shared" ca="1" si="83"/>
        <v>-3.0872330667822134E-2</v>
      </c>
    </row>
    <row r="2478" spans="2:7">
      <c r="B2478" s="58">
        <v>40709</v>
      </c>
      <c r="C2478" s="43">
        <v>254.975876</v>
      </c>
      <c r="D2478">
        <f t="shared" si="82"/>
        <v>-0.2171946789511883</v>
      </c>
      <c r="E2478">
        <v>4.4393446838443531E-3</v>
      </c>
      <c r="G2478">
        <f t="shared" ca="1" si="83"/>
        <v>-2.5220312719723189E-2</v>
      </c>
    </row>
    <row r="2479" spans="2:7">
      <c r="B2479" s="58">
        <v>40884</v>
      </c>
      <c r="C2479" s="43">
        <v>325.72067299999998</v>
      </c>
      <c r="D2479">
        <f t="shared" si="82"/>
        <v>4.3580319639865719</v>
      </c>
      <c r="E2479">
        <v>4.4305868340890134E-3</v>
      </c>
      <c r="G2479">
        <f t="shared" ca="1" si="83"/>
        <v>2.5618884316045667E-2</v>
      </c>
    </row>
    <row r="2480" spans="2:7">
      <c r="B2480" s="58">
        <v>35571</v>
      </c>
      <c r="C2480" s="43">
        <v>60.791103</v>
      </c>
      <c r="D2480">
        <f t="shared" si="82"/>
        <v>-0.86477895567379104</v>
      </c>
      <c r="E2480">
        <v>4.4261858127301393E-3</v>
      </c>
      <c r="G2480">
        <f t="shared" ca="1" si="83"/>
        <v>-2.8740599853632316E-2</v>
      </c>
    </row>
    <row r="2481" spans="2:7">
      <c r="B2481" s="58">
        <v>41278</v>
      </c>
      <c r="C2481" s="43">
        <v>449.56835899999999</v>
      </c>
      <c r="D2481">
        <f t="shared" si="82"/>
        <v>2.8262960532587087</v>
      </c>
      <c r="E2481">
        <v>4.4141433689988789E-3</v>
      </c>
      <c r="G2481">
        <f t="shared" ca="1" si="83"/>
        <v>1.6153636120863836E-3</v>
      </c>
    </row>
    <row r="2482" spans="2:7">
      <c r="B2482" s="58">
        <v>37942</v>
      </c>
      <c r="C2482" s="43">
        <v>117.4944</v>
      </c>
      <c r="D2482">
        <f t="shared" si="82"/>
        <v>-9.9633980320447818E-2</v>
      </c>
      <c r="E2482">
        <v>4.4113197644033118E-3</v>
      </c>
      <c r="G2482">
        <f t="shared" ca="1" si="83"/>
        <v>-3.2999985370954422E-2</v>
      </c>
    </row>
    <row r="2483" spans="2:7">
      <c r="B2483" s="58">
        <v>37210</v>
      </c>
      <c r="C2483" s="43">
        <v>130.496262</v>
      </c>
      <c r="D2483">
        <f t="shared" si="82"/>
        <v>-1.3485920362583073E-2</v>
      </c>
      <c r="E2483">
        <v>4.4086335528105546E-3</v>
      </c>
      <c r="G2483">
        <f t="shared" ca="1" si="83"/>
        <v>5.6802076028400232E-3</v>
      </c>
    </row>
    <row r="2484" spans="2:7">
      <c r="B2484" s="58">
        <v>36315</v>
      </c>
      <c r="C2484" s="43">
        <v>132.280182</v>
      </c>
      <c r="D2484">
        <f t="shared" si="82"/>
        <v>-0.82025867306759426</v>
      </c>
      <c r="E2484">
        <v>4.4057039930105804E-3</v>
      </c>
      <c r="G2484">
        <f t="shared" ca="1" si="83"/>
        <v>-3.6746386825268467E-3</v>
      </c>
    </row>
    <row r="2485" spans="2:7">
      <c r="B2485" s="58">
        <v>42732</v>
      </c>
      <c r="C2485" s="43">
        <v>735.94750999999997</v>
      </c>
      <c r="D2485">
        <f t="shared" si="82"/>
        <v>5.4126715864892514</v>
      </c>
      <c r="E2485">
        <v>4.400104841738051E-3</v>
      </c>
      <c r="G2485">
        <f t="shared" ca="1" si="83"/>
        <v>1.0794375981368749E-2</v>
      </c>
    </row>
    <row r="2486" spans="2:7">
      <c r="B2486" s="58">
        <v>36861</v>
      </c>
      <c r="C2486" s="43">
        <v>114.764572</v>
      </c>
      <c r="D2486">
        <f t="shared" si="82"/>
        <v>-0.84136934697849253</v>
      </c>
      <c r="E2486">
        <v>4.3928446459583241E-3</v>
      </c>
      <c r="G2486">
        <f t="shared" ca="1" si="83"/>
        <v>-1.4434479744700916E-2</v>
      </c>
    </row>
    <row r="2487" spans="2:7">
      <c r="B2487" s="58">
        <v>42304</v>
      </c>
      <c r="C2487" s="43">
        <v>723.47033699999997</v>
      </c>
      <c r="D2487">
        <f t="shared" si="82"/>
        <v>-0.51800506539418112</v>
      </c>
      <c r="E2487">
        <v>4.3902803726110261E-3</v>
      </c>
      <c r="G2487">
        <f t="shared" ca="1" si="83"/>
        <v>8.1036754221133333E-3</v>
      </c>
    </row>
    <row r="2488" spans="2:7">
      <c r="B2488" s="58">
        <v>43276</v>
      </c>
      <c r="C2488" s="43">
        <v>1500.991577</v>
      </c>
      <c r="D2488">
        <f t="shared" si="82"/>
        <v>1.5688803380995466</v>
      </c>
      <c r="E2488">
        <v>4.3840895542947679E-3</v>
      </c>
      <c r="G2488">
        <f t="shared" ca="1" si="83"/>
        <v>-5.7059877613908775E-3</v>
      </c>
    </row>
    <row r="2489" spans="2:7">
      <c r="B2489" s="58">
        <v>41473</v>
      </c>
      <c r="C2489" s="43">
        <v>584.29797399999995</v>
      </c>
      <c r="D2489">
        <f t="shared" si="82"/>
        <v>3.4112717920356648</v>
      </c>
      <c r="E2489">
        <v>4.3790010537987471E-3</v>
      </c>
      <c r="G2489">
        <f t="shared" ca="1" si="83"/>
        <v>-5.7869317423142556E-3</v>
      </c>
    </row>
    <row r="2490" spans="2:7">
      <c r="B2490" s="58">
        <v>37137</v>
      </c>
      <c r="C2490" s="43">
        <v>132.45567299999999</v>
      </c>
      <c r="D2490">
        <f t="shared" si="82"/>
        <v>-0.36664170575205385</v>
      </c>
      <c r="E2490">
        <v>4.3432401996335284E-3</v>
      </c>
      <c r="G2490">
        <f t="shared" ca="1" si="83"/>
        <v>6.9372387792746111E-3</v>
      </c>
    </row>
    <row r="2491" spans="2:7">
      <c r="B2491" s="58">
        <v>40186</v>
      </c>
      <c r="C2491" s="43">
        <v>209.132294</v>
      </c>
      <c r="D2491">
        <f t="shared" si="82"/>
        <v>0.1485641331888764</v>
      </c>
      <c r="E2491">
        <v>4.3431879627708163E-3</v>
      </c>
      <c r="G2491">
        <f t="shared" ca="1" si="83"/>
        <v>9.7105302698369811E-3</v>
      </c>
    </row>
    <row r="2492" spans="2:7">
      <c r="B2492" s="58">
        <v>40324</v>
      </c>
      <c r="C2492" s="43">
        <v>182.081512</v>
      </c>
      <c r="D2492">
        <f t="shared" si="82"/>
        <v>-0.61785564253264458</v>
      </c>
      <c r="E2492">
        <v>4.3373798504920359E-3</v>
      </c>
      <c r="G2492">
        <f t="shared" ca="1" si="83"/>
        <v>2.9669550851475395E-3</v>
      </c>
    </row>
    <row r="2493" spans="2:7">
      <c r="B2493" s="58">
        <v>41716</v>
      </c>
      <c r="C2493" s="43">
        <v>476.47311400000001</v>
      </c>
      <c r="D2493">
        <f t="shared" si="82"/>
        <v>1.6151178874398313</v>
      </c>
      <c r="E2493">
        <v>4.3348378232849066E-3</v>
      </c>
      <c r="G2493">
        <f t="shared" ca="1" si="83"/>
        <v>2.4344154743049181E-2</v>
      </c>
    </row>
    <row r="2494" spans="2:7">
      <c r="B2494" s="58">
        <v>40322</v>
      </c>
      <c r="C2494" s="43">
        <v>182.199478</v>
      </c>
      <c r="D2494">
        <f t="shared" si="82"/>
        <v>-0.92985634561909924</v>
      </c>
      <c r="E2494">
        <v>4.3348140828165307E-3</v>
      </c>
      <c r="G2494">
        <f t="shared" ca="1" si="83"/>
        <v>5.747999869962838E-3</v>
      </c>
    </row>
    <row r="2495" spans="2:7">
      <c r="B2495" s="58">
        <v>44435</v>
      </c>
      <c r="C2495" s="43">
        <v>2597.5190429999998</v>
      </c>
      <c r="D2495">
        <f t="shared" si="82"/>
        <v>2.1028293002771052</v>
      </c>
      <c r="E2495">
        <v>4.3317871490422865E-3</v>
      </c>
      <c r="G2495">
        <f t="shared" ca="1" si="83"/>
        <v>-1.617787816819817E-2</v>
      </c>
    </row>
    <row r="2496" spans="2:7">
      <c r="B2496" s="58">
        <v>42590</v>
      </c>
      <c r="C2496" s="43">
        <v>837.14532499999996</v>
      </c>
      <c r="D2496">
        <f t="shared" si="82"/>
        <v>-0.69312621215364911</v>
      </c>
      <c r="E2496">
        <v>4.3220340025161138E-3</v>
      </c>
      <c r="G2496">
        <f t="shared" ca="1" si="83"/>
        <v>3.6605989440388315E-2</v>
      </c>
    </row>
    <row r="2497" spans="2:7">
      <c r="B2497" s="58">
        <v>44460</v>
      </c>
      <c r="C2497" s="43">
        <v>2727.9792480000001</v>
      </c>
      <c r="D2497">
        <f t="shared" si="82"/>
        <v>0.33032756213242898</v>
      </c>
      <c r="E2497">
        <v>4.3207946953433595E-3</v>
      </c>
      <c r="G2497">
        <f t="shared" ca="1" si="83"/>
        <v>2.6537672863969866E-2</v>
      </c>
    </row>
    <row r="2498" spans="2:7">
      <c r="B2498" s="58">
        <v>44158</v>
      </c>
      <c r="C2498" s="43">
        <v>2050.6071780000002</v>
      </c>
      <c r="D2498">
        <f t="shared" si="82"/>
        <v>19.896524808809339</v>
      </c>
      <c r="E2498">
        <v>4.315455824272659E-3</v>
      </c>
      <c r="G2498">
        <f t="shared" ca="1" si="83"/>
        <v>-3.4768612405850184E-3</v>
      </c>
    </row>
    <row r="2499" spans="2:7">
      <c r="B2499" s="58">
        <v>36053</v>
      </c>
      <c r="C2499" s="43">
        <v>98.131493000000006</v>
      </c>
      <c r="D2499">
        <f t="shared" si="82"/>
        <v>0.96854154775122092</v>
      </c>
      <c r="E2499">
        <v>4.310352988584302E-3</v>
      </c>
      <c r="G2499">
        <f t="shared" ca="1" si="83"/>
        <v>1.3614512167486732E-2</v>
      </c>
    </row>
    <row r="2500" spans="2:7">
      <c r="B2500" s="58">
        <v>35233</v>
      </c>
      <c r="C2500" s="43">
        <v>49.849845999999999</v>
      </c>
      <c r="D2500">
        <f t="shared" ref="D2500:D2563" si="84">(C2500-C2501)/C2501</f>
        <v>-0.45333699808861455</v>
      </c>
      <c r="E2500">
        <v>4.3061598004113912E-3</v>
      </c>
      <c r="G2500">
        <f t="shared" ca="1" si="83"/>
        <v>-3.4822562444648463E-3</v>
      </c>
    </row>
    <row r="2501" spans="2:7">
      <c r="B2501" s="58">
        <v>35990</v>
      </c>
      <c r="C2501" s="43">
        <v>91.189353999999994</v>
      </c>
      <c r="D2501">
        <f t="shared" si="84"/>
        <v>-0.16111791622238064</v>
      </c>
      <c r="E2501">
        <v>4.2942556538730949E-3</v>
      </c>
      <c r="G2501">
        <f t="shared" ref="G2501:G2564" ca="1" si="85">_xlfn.NORM.INV(RAND(),$N$5,$N$6)</f>
        <v>-1.3699087843137472E-2</v>
      </c>
    </row>
    <row r="2502" spans="2:7">
      <c r="B2502" s="58">
        <v>37546</v>
      </c>
      <c r="C2502" s="43">
        <v>108.703423</v>
      </c>
      <c r="D2502">
        <f t="shared" si="84"/>
        <v>-0.21646513299627834</v>
      </c>
      <c r="E2502">
        <v>4.285781649536362E-3</v>
      </c>
      <c r="G2502">
        <f t="shared" ca="1" si="85"/>
        <v>-2.2212787637987168E-2</v>
      </c>
    </row>
    <row r="2503" spans="2:7">
      <c r="B2503" s="58">
        <v>36342</v>
      </c>
      <c r="C2503" s="43">
        <v>138.734634</v>
      </c>
      <c r="D2503">
        <f t="shared" si="84"/>
        <v>2.0066906113158751</v>
      </c>
      <c r="E2503">
        <v>4.283724585767301E-3</v>
      </c>
      <c r="G2503">
        <f t="shared" ca="1" si="85"/>
        <v>-4.6704933405155051E-4</v>
      </c>
    </row>
    <row r="2504" spans="2:7">
      <c r="B2504" s="58">
        <v>35425</v>
      </c>
      <c r="C2504" s="43">
        <v>46.141972000000003</v>
      </c>
      <c r="D2504">
        <f t="shared" si="84"/>
        <v>-0.93706980426613307</v>
      </c>
      <c r="E2504">
        <v>4.2798689538254319E-3</v>
      </c>
      <c r="G2504">
        <f t="shared" ca="1" si="85"/>
        <v>1.8246577401750955E-2</v>
      </c>
    </row>
    <row r="2505" spans="2:7">
      <c r="B2505" s="58">
        <v>42514</v>
      </c>
      <c r="C2505" s="43">
        <v>733.22466999999995</v>
      </c>
      <c r="D2505">
        <f t="shared" si="84"/>
        <v>-0.64282468838115148</v>
      </c>
      <c r="E2505">
        <v>4.2704135186180893E-3</v>
      </c>
      <c r="G2505">
        <f t="shared" ca="1" si="85"/>
        <v>2.1376228957075281E-2</v>
      </c>
    </row>
    <row r="2506" spans="2:7">
      <c r="B2506" s="58">
        <v>43768</v>
      </c>
      <c r="C2506" s="43">
        <v>2052.842529</v>
      </c>
      <c r="D2506">
        <f t="shared" si="84"/>
        <v>2.3448178101080299</v>
      </c>
      <c r="E2506">
        <v>4.2587378624853543E-3</v>
      </c>
      <c r="G2506">
        <f t="shared" ca="1" si="85"/>
        <v>-2.4125130064492767E-3</v>
      </c>
    </row>
    <row r="2507" spans="2:7">
      <c r="B2507" s="58">
        <v>41857</v>
      </c>
      <c r="C2507" s="43">
        <v>613.73821999999996</v>
      </c>
      <c r="D2507">
        <f t="shared" si="84"/>
        <v>2.3043208484067321</v>
      </c>
      <c r="E2507">
        <v>4.2561215874773973E-3</v>
      </c>
      <c r="G2507">
        <f t="shared" ca="1" si="85"/>
        <v>-2.7320565626342972E-2</v>
      </c>
    </row>
    <row r="2508" spans="2:7">
      <c r="B2508" s="58">
        <v>40235</v>
      </c>
      <c r="C2508" s="43">
        <v>185.73808299999999</v>
      </c>
      <c r="D2508">
        <f t="shared" si="84"/>
        <v>5.2369164442554787E-2</v>
      </c>
      <c r="E2508">
        <v>4.251877859283687E-3</v>
      </c>
      <c r="G2508">
        <f t="shared" ca="1" si="85"/>
        <v>-3.0048356963576654E-2</v>
      </c>
    </row>
    <row r="2509" spans="2:7">
      <c r="B2509" s="58">
        <v>39028</v>
      </c>
      <c r="C2509" s="43">
        <v>176.49517800000001</v>
      </c>
      <c r="D2509">
        <f t="shared" si="84"/>
        <v>-0.83366010418466141</v>
      </c>
      <c r="E2509">
        <v>4.2518453631813892E-3</v>
      </c>
      <c r="G2509">
        <f t="shared" ca="1" si="85"/>
        <v>-2.7987271919038955E-3</v>
      </c>
    </row>
    <row r="2510" spans="2:7">
      <c r="B2510" s="58">
        <v>42934</v>
      </c>
      <c r="C2510" s="43">
        <v>1061.0513920000001</v>
      </c>
      <c r="D2510">
        <f t="shared" si="84"/>
        <v>-0.48466284749098415</v>
      </c>
      <c r="E2510">
        <v>4.2498581083082387E-3</v>
      </c>
      <c r="G2510">
        <f t="shared" ca="1" si="85"/>
        <v>8.1369344214631753E-3</v>
      </c>
    </row>
    <row r="2511" spans="2:7">
      <c r="B2511" s="58">
        <v>43894</v>
      </c>
      <c r="C2511" s="43">
        <v>2058.9460450000001</v>
      </c>
      <c r="D2511">
        <f t="shared" si="84"/>
        <v>11.304318529780543</v>
      </c>
      <c r="E2511">
        <v>4.2463589835647023E-3</v>
      </c>
      <c r="G2511">
        <f t="shared" ca="1" si="85"/>
        <v>-1.8756867504143456E-2</v>
      </c>
    </row>
    <row r="2512" spans="2:7">
      <c r="B2512" s="58">
        <v>39518</v>
      </c>
      <c r="C2512" s="43">
        <v>167.33523600000001</v>
      </c>
      <c r="D2512">
        <f t="shared" si="84"/>
        <v>-0.92618311547039311</v>
      </c>
      <c r="E2512">
        <v>4.2450094146598786E-3</v>
      </c>
      <c r="G2512">
        <f t="shared" ca="1" si="85"/>
        <v>3.0413338412915514E-3</v>
      </c>
    </row>
    <row r="2513" spans="2:7">
      <c r="B2513" s="58">
        <v>44342</v>
      </c>
      <c r="C2513" s="43">
        <v>2266.8964839999999</v>
      </c>
      <c r="D2513">
        <f t="shared" si="84"/>
        <v>11.820879697747785</v>
      </c>
      <c r="E2513">
        <v>4.2447723450941043E-3</v>
      </c>
      <c r="G2513">
        <f t="shared" ca="1" si="85"/>
        <v>-1.1132971398689134E-2</v>
      </c>
    </row>
    <row r="2514" spans="2:7">
      <c r="B2514" s="58">
        <v>40255</v>
      </c>
      <c r="C2514" s="43">
        <v>176.81286600000001</v>
      </c>
      <c r="D2514">
        <f t="shared" si="84"/>
        <v>-0.65522618402468713</v>
      </c>
      <c r="E2514">
        <v>4.2428672791625889E-3</v>
      </c>
      <c r="G2514">
        <f t="shared" ca="1" si="85"/>
        <v>3.4936115757893085E-2</v>
      </c>
    </row>
    <row r="2515" spans="2:7">
      <c r="B2515" s="58">
        <v>41558</v>
      </c>
      <c r="C2515" s="43">
        <v>512.83727999999996</v>
      </c>
      <c r="D2515">
        <f t="shared" si="84"/>
        <v>1.1504970916494395</v>
      </c>
      <c r="E2515">
        <v>4.2406658405493855E-3</v>
      </c>
      <c r="G2515">
        <f t="shared" ca="1" si="85"/>
        <v>7.9262362317103607E-3</v>
      </c>
    </row>
    <row r="2516" spans="2:7">
      <c r="B2516" s="58">
        <v>40539</v>
      </c>
      <c r="C2516" s="43">
        <v>238.47383099999999</v>
      </c>
      <c r="D2516">
        <f t="shared" si="84"/>
        <v>3.9024012088078326</v>
      </c>
      <c r="E2516">
        <v>4.237056828456499E-3</v>
      </c>
      <c r="G2516">
        <f t="shared" ca="1" si="85"/>
        <v>-1.5581207072150291E-2</v>
      </c>
    </row>
    <row r="2517" spans="2:7">
      <c r="B2517" s="58">
        <v>35227</v>
      </c>
      <c r="C2517" s="43">
        <v>48.644291000000003</v>
      </c>
      <c r="D2517">
        <f t="shared" si="84"/>
        <v>-0.71177777490739658</v>
      </c>
      <c r="E2517">
        <v>4.2361028275134539E-3</v>
      </c>
      <c r="G2517">
        <f t="shared" ca="1" si="85"/>
        <v>-3.2704752172659909E-3</v>
      </c>
    </row>
    <row r="2518" spans="2:7">
      <c r="B2518" s="58">
        <v>39006</v>
      </c>
      <c r="C2518" s="43">
        <v>168.77356</v>
      </c>
      <c r="D2518">
        <f t="shared" si="84"/>
        <v>0.76022958157721265</v>
      </c>
      <c r="E2518">
        <v>4.2347562036666809E-3</v>
      </c>
      <c r="G2518">
        <f t="shared" ca="1" si="85"/>
        <v>2.2185982015742452E-2</v>
      </c>
    </row>
    <row r="2519" spans="2:7">
      <c r="B2519" s="58">
        <v>36157</v>
      </c>
      <c r="C2519" s="43">
        <v>95.881561000000005</v>
      </c>
      <c r="D2519">
        <f t="shared" si="84"/>
        <v>-0.84222538563108928</v>
      </c>
      <c r="E2519">
        <v>4.2295831708610053E-3</v>
      </c>
      <c r="G2519">
        <f t="shared" ca="1" si="85"/>
        <v>-9.0249129334880242E-3</v>
      </c>
    </row>
    <row r="2520" spans="2:7">
      <c r="B2520" s="58">
        <v>41863</v>
      </c>
      <c r="C2520" s="43">
        <v>607.712219</v>
      </c>
      <c r="D2520">
        <f t="shared" si="84"/>
        <v>5.8961738636067054</v>
      </c>
      <c r="E2520">
        <v>4.2265885563632765E-3</v>
      </c>
      <c r="G2520">
        <f t="shared" ca="1" si="85"/>
        <v>4.8406359167763001E-3</v>
      </c>
    </row>
    <row r="2521" spans="2:7">
      <c r="B2521" s="58">
        <v>38433</v>
      </c>
      <c r="C2521" s="43">
        <v>88.123099999999994</v>
      </c>
      <c r="D2521">
        <f t="shared" si="84"/>
        <v>-0.95296656807963909</v>
      </c>
      <c r="E2521">
        <v>4.2226006499456875E-3</v>
      </c>
      <c r="G2521">
        <f t="shared" ca="1" si="85"/>
        <v>3.4639764240277177E-2</v>
      </c>
    </row>
    <row r="2522" spans="2:7">
      <c r="B2522" s="58">
        <v>43739</v>
      </c>
      <c r="C2522" s="43">
        <v>1873.626831</v>
      </c>
      <c r="D2522">
        <f t="shared" si="84"/>
        <v>12.035760581174531</v>
      </c>
      <c r="E2522">
        <v>4.2130658453040266E-3</v>
      </c>
      <c r="G2522">
        <f t="shared" ca="1" si="85"/>
        <v>-1.9305943183788959E-2</v>
      </c>
    </row>
    <row r="2523" spans="2:7">
      <c r="B2523" s="58">
        <v>37333</v>
      </c>
      <c r="C2523" s="43">
        <v>143.72976700000001</v>
      </c>
      <c r="D2523">
        <f t="shared" si="84"/>
        <v>1.8903607549305537</v>
      </c>
      <c r="E2523">
        <v>4.2124941396389686E-3</v>
      </c>
      <c r="G2523">
        <f t="shared" ca="1" si="85"/>
        <v>3.8669896134862762E-2</v>
      </c>
    </row>
    <row r="2524" spans="2:7">
      <c r="B2524" s="58">
        <v>35451</v>
      </c>
      <c r="C2524" s="43">
        <v>49.727276000000003</v>
      </c>
      <c r="D2524">
        <f t="shared" si="84"/>
        <v>-0.72500021415544058</v>
      </c>
      <c r="E2524">
        <v>4.2009320456374713E-3</v>
      </c>
      <c r="G2524">
        <f t="shared" ca="1" si="85"/>
        <v>-1.5326890301106918E-2</v>
      </c>
    </row>
    <row r="2525" spans="2:7">
      <c r="B2525" s="58">
        <v>39660</v>
      </c>
      <c r="C2525" s="43">
        <v>180.82659899999999</v>
      </c>
      <c r="D2525">
        <f t="shared" si="84"/>
        <v>2.5238703983278103</v>
      </c>
      <c r="E2525">
        <v>4.1906742890408495E-3</v>
      </c>
      <c r="G2525">
        <f t="shared" ca="1" si="85"/>
        <v>5.3279915804107522E-3</v>
      </c>
    </row>
    <row r="2526" spans="2:7">
      <c r="B2526" s="58">
        <v>35480</v>
      </c>
      <c r="C2526" s="43">
        <v>51.314770000000003</v>
      </c>
      <c r="D2526">
        <f t="shared" si="84"/>
        <v>-0.52094815851656096</v>
      </c>
      <c r="E2526">
        <v>4.1828714146435542E-3</v>
      </c>
      <c r="G2526">
        <f t="shared" ca="1" si="85"/>
        <v>6.6436954441937207E-3</v>
      </c>
    </row>
    <row r="2527" spans="2:7">
      <c r="B2527" s="58">
        <v>38548</v>
      </c>
      <c r="C2527" s="43">
        <v>107.117363</v>
      </c>
      <c r="D2527">
        <f t="shared" si="84"/>
        <v>-0.75591139303461974</v>
      </c>
      <c r="E2527">
        <v>4.1757471562715483E-3</v>
      </c>
      <c r="G2527">
        <f t="shared" ca="1" si="85"/>
        <v>-1.9839879724350522E-2</v>
      </c>
    </row>
    <row r="2528" spans="2:7">
      <c r="B2528" s="58">
        <v>41173</v>
      </c>
      <c r="C2528" s="43">
        <v>438.84622200000001</v>
      </c>
      <c r="D2528">
        <f t="shared" si="84"/>
        <v>0.2320958092238263</v>
      </c>
      <c r="E2528">
        <v>4.1706976376551458E-3</v>
      </c>
      <c r="G2528">
        <f t="shared" ca="1" si="85"/>
        <v>-1.9310636707405064E-2</v>
      </c>
    </row>
    <row r="2529" spans="2:7">
      <c r="B2529" s="58">
        <v>41043</v>
      </c>
      <c r="C2529" s="43">
        <v>356.17865</v>
      </c>
      <c r="D2529">
        <f t="shared" si="84"/>
        <v>5.8041489339160812E-2</v>
      </c>
      <c r="E2529">
        <v>4.166106946300486E-3</v>
      </c>
      <c r="G2529">
        <f t="shared" ca="1" si="85"/>
        <v>-5.0513661029179598E-2</v>
      </c>
    </row>
    <row r="2530" spans="2:7">
      <c r="B2530" s="58">
        <v>40998</v>
      </c>
      <c r="C2530" s="43">
        <v>336.63958700000001</v>
      </c>
      <c r="D2530">
        <f t="shared" si="84"/>
        <v>1.5707799616528419</v>
      </c>
      <c r="E2530">
        <v>4.1630250648692834E-3</v>
      </c>
      <c r="G2530">
        <f t="shared" ca="1" si="85"/>
        <v>-2.1515908579353364E-2</v>
      </c>
    </row>
    <row r="2531" spans="2:7">
      <c r="B2531" s="58">
        <v>37245</v>
      </c>
      <c r="C2531" s="43">
        <v>130.94842499999999</v>
      </c>
      <c r="D2531">
        <f t="shared" si="84"/>
        <v>0.43190889507583502</v>
      </c>
      <c r="E2531">
        <v>4.1607569746992274E-3</v>
      </c>
      <c r="G2531">
        <f t="shared" ca="1" si="85"/>
        <v>3.4168094414381657E-2</v>
      </c>
    </row>
    <row r="2532" spans="2:7">
      <c r="B2532" s="58">
        <v>35930</v>
      </c>
      <c r="C2532" s="43">
        <v>91.450248999999999</v>
      </c>
      <c r="D2532">
        <f t="shared" si="84"/>
        <v>-0.88804330014515676</v>
      </c>
      <c r="E2532">
        <v>4.155666873115465E-3</v>
      </c>
      <c r="G2532">
        <f t="shared" ca="1" si="85"/>
        <v>-3.038267848907354E-3</v>
      </c>
    </row>
    <row r="2533" spans="2:7">
      <c r="B2533" s="58">
        <v>42576</v>
      </c>
      <c r="C2533" s="43">
        <v>816.83587599999998</v>
      </c>
      <c r="D2533">
        <f t="shared" si="84"/>
        <v>2.903631653590808</v>
      </c>
      <c r="E2533">
        <v>4.1518774671449451E-3</v>
      </c>
      <c r="G2533">
        <f t="shared" ca="1" si="85"/>
        <v>1.3981847982706807E-2</v>
      </c>
    </row>
    <row r="2534" spans="2:7">
      <c r="B2534" s="58">
        <v>40177</v>
      </c>
      <c r="C2534" s="43">
        <v>209.25024400000001</v>
      </c>
      <c r="D2534">
        <f t="shared" si="84"/>
        <v>-0.90446521350982445</v>
      </c>
      <c r="E2534">
        <v>4.1509897925159486E-3</v>
      </c>
      <c r="G2534">
        <f t="shared" ca="1" si="85"/>
        <v>9.3804259461054505E-3</v>
      </c>
    </row>
    <row r="2535" spans="2:7">
      <c r="B2535" s="58">
        <v>44733</v>
      </c>
      <c r="C2535" s="43">
        <v>2190.3041990000002</v>
      </c>
      <c r="D2535">
        <f t="shared" si="84"/>
        <v>15.657442202064161</v>
      </c>
      <c r="E2535">
        <v>4.1441789322944648E-3</v>
      </c>
      <c r="G2535">
        <f t="shared" ca="1" si="85"/>
        <v>-3.9239879173332713E-3</v>
      </c>
    </row>
    <row r="2536" spans="2:7">
      <c r="B2536" s="58">
        <v>37246</v>
      </c>
      <c r="C2536" s="43">
        <v>131.491028</v>
      </c>
      <c r="D2536">
        <f t="shared" si="84"/>
        <v>-0.83967798783692038</v>
      </c>
      <c r="E2536">
        <v>4.1436389937489814E-3</v>
      </c>
      <c r="G2536">
        <f t="shared" ca="1" si="85"/>
        <v>1.5926004692443308E-2</v>
      </c>
    </row>
    <row r="2537" spans="2:7">
      <c r="B2537" s="58">
        <v>42601</v>
      </c>
      <c r="C2537" s="43">
        <v>820.168274</v>
      </c>
      <c r="D2537">
        <f t="shared" si="84"/>
        <v>3.4074054175158768</v>
      </c>
      <c r="E2537">
        <v>4.1349383603681757E-3</v>
      </c>
      <c r="G2537">
        <f t="shared" ca="1" si="85"/>
        <v>-1.0136147841803927E-2</v>
      </c>
    </row>
    <row r="2538" spans="2:7">
      <c r="B2538" s="58">
        <v>39672</v>
      </c>
      <c r="C2538" s="43">
        <v>186.088684</v>
      </c>
      <c r="D2538">
        <f t="shared" si="84"/>
        <v>0.41133695426098299</v>
      </c>
      <c r="E2538">
        <v>4.1332009890552371E-3</v>
      </c>
      <c r="G2538">
        <f t="shared" ca="1" si="85"/>
        <v>1.008976559584724E-2</v>
      </c>
    </row>
    <row r="2539" spans="2:7">
      <c r="B2539" s="58">
        <v>37253</v>
      </c>
      <c r="C2539" s="43">
        <v>131.852768</v>
      </c>
      <c r="D2539">
        <f t="shared" si="84"/>
        <v>-0.81272261262097623</v>
      </c>
      <c r="E2539">
        <v>4.132338589210389E-3</v>
      </c>
      <c r="G2539">
        <f t="shared" ca="1" si="85"/>
        <v>-9.4147620605163126E-3</v>
      </c>
    </row>
    <row r="2540" spans="2:7">
      <c r="B2540" s="58">
        <v>42298</v>
      </c>
      <c r="C2540" s="43">
        <v>704.050659</v>
      </c>
      <c r="D2540">
        <f t="shared" si="84"/>
        <v>-0.52199036475376248</v>
      </c>
      <c r="E2540">
        <v>4.1290122858738702E-3</v>
      </c>
      <c r="G2540">
        <f t="shared" ca="1" si="85"/>
        <v>-4.0522505110847764E-3</v>
      </c>
    </row>
    <row r="2541" spans="2:7">
      <c r="B2541" s="58">
        <v>43395</v>
      </c>
      <c r="C2541" s="43">
        <v>1472.879639</v>
      </c>
      <c r="D2541">
        <f t="shared" si="84"/>
        <v>9.9807256487971543</v>
      </c>
      <c r="E2541">
        <v>4.1179741202082201E-3</v>
      </c>
      <c r="G2541">
        <f t="shared" ca="1" si="85"/>
        <v>4.7959773434346356E-3</v>
      </c>
    </row>
    <row r="2542" spans="2:7">
      <c r="B2542" s="58">
        <v>36458</v>
      </c>
      <c r="C2542" s="43">
        <v>134.13317900000001</v>
      </c>
      <c r="D2542">
        <f t="shared" si="84"/>
        <v>-0.92685532655149216</v>
      </c>
      <c r="E2542">
        <v>4.1010262937382419E-3</v>
      </c>
      <c r="G2542">
        <f t="shared" ca="1" si="85"/>
        <v>8.124760440010077E-3</v>
      </c>
    </row>
    <row r="2543" spans="2:7">
      <c r="B2543" s="58">
        <v>43747</v>
      </c>
      <c r="C2543" s="43">
        <v>1833.806519</v>
      </c>
      <c r="D2543">
        <f t="shared" si="84"/>
        <v>1.4965382185846465</v>
      </c>
      <c r="E2543">
        <v>4.0979243583581003E-3</v>
      </c>
      <c r="G2543">
        <f t="shared" ca="1" si="85"/>
        <v>-3.1008258739022639E-2</v>
      </c>
    </row>
    <row r="2544" spans="2:7">
      <c r="B2544" s="58">
        <v>42690</v>
      </c>
      <c r="C2544" s="43">
        <v>734.53973399999995</v>
      </c>
      <c r="D2544">
        <f t="shared" si="84"/>
        <v>-0.5559770669876033</v>
      </c>
      <c r="E2544">
        <v>4.0971701328950828E-3</v>
      </c>
      <c r="G2544">
        <f t="shared" ca="1" si="85"/>
        <v>-8.364782635223611E-3</v>
      </c>
    </row>
    <row r="2545" spans="2:7">
      <c r="B2545" s="58">
        <v>43343</v>
      </c>
      <c r="C2545" s="43">
        <v>1654.2833250000001</v>
      </c>
      <c r="D2545">
        <f t="shared" si="84"/>
        <v>9.764175167952234E-2</v>
      </c>
      <c r="E2545">
        <v>4.0896687636671316E-3</v>
      </c>
      <c r="G2545">
        <f t="shared" ca="1" si="85"/>
        <v>-7.6544963297235707E-3</v>
      </c>
    </row>
    <row r="2546" spans="2:7">
      <c r="B2546" s="58">
        <v>43277</v>
      </c>
      <c r="C2546" s="43">
        <v>1507.125</v>
      </c>
      <c r="D2546">
        <f t="shared" si="84"/>
        <v>6.1608417591165754</v>
      </c>
      <c r="E2546">
        <v>4.086247447343266E-3</v>
      </c>
      <c r="G2546">
        <f t="shared" ca="1" si="85"/>
        <v>-2.5867281209326562E-3</v>
      </c>
    </row>
    <row r="2547" spans="2:7">
      <c r="B2547" s="58">
        <v>40009</v>
      </c>
      <c r="C2547" s="43">
        <v>210.46757500000001</v>
      </c>
      <c r="D2547">
        <f t="shared" si="84"/>
        <v>-0.91025163919304153</v>
      </c>
      <c r="E2547">
        <v>4.0822206591111772E-3</v>
      </c>
      <c r="G2547">
        <f t="shared" ca="1" si="85"/>
        <v>-5.3332989058844276E-3</v>
      </c>
    </row>
    <row r="2548" spans="2:7">
      <c r="B2548" s="58">
        <v>44364</v>
      </c>
      <c r="C2548" s="43">
        <v>2345.0854490000002</v>
      </c>
      <c r="D2548">
        <f t="shared" si="84"/>
        <v>0.18926561083449114</v>
      </c>
      <c r="E2548">
        <v>4.0699165413328508E-3</v>
      </c>
      <c r="G2548">
        <f t="shared" ca="1" si="85"/>
        <v>-1.6681502281074373E-2</v>
      </c>
    </row>
    <row r="2549" spans="2:7">
      <c r="B2549" s="58">
        <v>44098</v>
      </c>
      <c r="C2549" s="43">
        <v>1971.876953</v>
      </c>
      <c r="D2549">
        <f t="shared" si="84"/>
        <v>14.292721837253819</v>
      </c>
      <c r="E2549">
        <v>4.0680829256889168E-3</v>
      </c>
      <c r="G2549">
        <f t="shared" ca="1" si="85"/>
        <v>1.027233122837695E-2</v>
      </c>
    </row>
    <row r="2550" spans="2:7">
      <c r="B2550" s="58">
        <v>38624</v>
      </c>
      <c r="C2550" s="43">
        <v>128.942184</v>
      </c>
      <c r="D2550">
        <f t="shared" si="84"/>
        <v>-0.17551149744257508</v>
      </c>
      <c r="E2550">
        <v>4.0644453930141879E-3</v>
      </c>
      <c r="G2550">
        <f t="shared" ca="1" si="85"/>
        <v>-1.6359273273547446E-2</v>
      </c>
    </row>
    <row r="2551" spans="2:7">
      <c r="B2551" s="58">
        <v>39415</v>
      </c>
      <c r="C2551" s="43">
        <v>156.39051799999999</v>
      </c>
      <c r="D2551">
        <f t="shared" si="84"/>
        <v>-0.85020813194571887</v>
      </c>
      <c r="E2551">
        <v>4.0629972166699316E-3</v>
      </c>
      <c r="G2551">
        <f t="shared" ca="1" si="85"/>
        <v>1.0890191787761775E-2</v>
      </c>
    </row>
    <row r="2552" spans="2:7">
      <c r="B2552" s="58">
        <v>42930</v>
      </c>
      <c r="C2552" s="43">
        <v>1044.052124</v>
      </c>
      <c r="D2552">
        <f t="shared" si="84"/>
        <v>-0.16919176604150321</v>
      </c>
      <c r="E2552">
        <v>4.0539578201258634E-3</v>
      </c>
      <c r="G2552">
        <f t="shared" ca="1" si="85"/>
        <v>4.0546945491813915E-3</v>
      </c>
    </row>
    <row r="2553" spans="2:7">
      <c r="B2553" s="58">
        <v>43119</v>
      </c>
      <c r="C2553" s="43">
        <v>1256.6704099999999</v>
      </c>
      <c r="D2553">
        <f t="shared" si="84"/>
        <v>5.9519459251891478</v>
      </c>
      <c r="E2553">
        <v>4.0532186718838228E-3</v>
      </c>
      <c r="G2553">
        <f t="shared" ca="1" si="85"/>
        <v>1.3240795760841898E-2</v>
      </c>
    </row>
    <row r="2554" spans="2:7">
      <c r="B2554" s="58">
        <v>39776</v>
      </c>
      <c r="C2554" s="43">
        <v>180.76527400000001</v>
      </c>
      <c r="D2554">
        <f t="shared" si="84"/>
        <v>-0.13159974069045013</v>
      </c>
      <c r="E2554">
        <v>4.0418002022000006E-3</v>
      </c>
      <c r="G2554">
        <f t="shared" ca="1" si="85"/>
        <v>-1.6040481337287787E-2</v>
      </c>
    </row>
    <row r="2555" spans="2:7">
      <c r="B2555" s="58">
        <v>40401</v>
      </c>
      <c r="C2555" s="43">
        <v>208.15893600000001</v>
      </c>
      <c r="D2555">
        <f t="shared" si="84"/>
        <v>2.5986137936041991</v>
      </c>
      <c r="E2555">
        <v>4.0353833408696563E-3</v>
      </c>
      <c r="G2555">
        <f t="shared" ca="1" si="85"/>
        <v>1.7106876609167709E-2</v>
      </c>
    </row>
    <row r="2556" spans="2:7">
      <c r="B2556" s="58">
        <v>35524</v>
      </c>
      <c r="C2556" s="43">
        <v>57.844200000000001</v>
      </c>
      <c r="D2556">
        <f t="shared" si="84"/>
        <v>-0.7615846652960786</v>
      </c>
      <c r="E2556">
        <v>4.0071452208069788E-3</v>
      </c>
      <c r="G2556">
        <f t="shared" ca="1" si="85"/>
        <v>-7.0037674748971183E-3</v>
      </c>
    </row>
    <row r="2557" spans="2:7">
      <c r="B2557" s="58">
        <v>40675</v>
      </c>
      <c r="C2557" s="43">
        <v>242.619461</v>
      </c>
      <c r="D2557">
        <f t="shared" si="84"/>
        <v>-0.49926629822061608</v>
      </c>
      <c r="E2557">
        <v>3.9970318832128317E-3</v>
      </c>
      <c r="G2557">
        <f t="shared" ca="1" si="85"/>
        <v>-3.8624937491554606E-3</v>
      </c>
    </row>
    <row r="2558" spans="2:7">
      <c r="B2558" s="58">
        <v>41619</v>
      </c>
      <c r="C2558" s="43">
        <v>484.52792399999998</v>
      </c>
      <c r="D2558">
        <f t="shared" si="84"/>
        <v>1.2276430115080119</v>
      </c>
      <c r="E2558">
        <v>3.9951107820821816E-3</v>
      </c>
      <c r="G2558">
        <f t="shared" ca="1" si="85"/>
        <v>-3.0618420131749036E-2</v>
      </c>
    </row>
    <row r="2559" spans="2:7">
      <c r="B2559" s="58">
        <v>40137</v>
      </c>
      <c r="C2559" s="43">
        <v>217.506989</v>
      </c>
      <c r="D2559">
        <f t="shared" si="84"/>
        <v>1.3849112162816462</v>
      </c>
      <c r="E2559">
        <v>3.9927902617102329E-3</v>
      </c>
      <c r="G2559">
        <f t="shared" ca="1" si="85"/>
        <v>1.4153300444288041E-2</v>
      </c>
    </row>
    <row r="2560" spans="2:7">
      <c r="B2560" s="58">
        <v>38131</v>
      </c>
      <c r="C2560" s="43">
        <v>91.201294000000004</v>
      </c>
      <c r="D2560">
        <f t="shared" si="84"/>
        <v>-0.83299789305843308</v>
      </c>
      <c r="E2560">
        <v>3.9898563236043195E-3</v>
      </c>
      <c r="G2560">
        <f t="shared" ca="1" si="85"/>
        <v>-2.3020663042418722E-2</v>
      </c>
    </row>
    <row r="2561" spans="2:7">
      <c r="B2561" s="58">
        <v>41829</v>
      </c>
      <c r="C2561" s="43">
        <v>546.10864300000003</v>
      </c>
      <c r="D2561">
        <f t="shared" si="84"/>
        <v>-0.27376870982761792</v>
      </c>
      <c r="E2561">
        <v>3.9851088329200127E-3</v>
      </c>
      <c r="G2561">
        <f t="shared" ca="1" si="85"/>
        <v>-2.0732985142715319E-4</v>
      </c>
    </row>
    <row r="2562" spans="2:7">
      <c r="B2562" s="58">
        <v>42445</v>
      </c>
      <c r="C2562" s="43">
        <v>751.97619599999996</v>
      </c>
      <c r="D2562">
        <f t="shared" si="84"/>
        <v>15.600518848863274</v>
      </c>
      <c r="E2562">
        <v>3.9845228163045594E-3</v>
      </c>
      <c r="G2562">
        <f t="shared" ca="1" si="85"/>
        <v>2.4244135883627543E-2</v>
      </c>
    </row>
    <row r="2563" spans="2:7">
      <c r="B2563" s="58">
        <v>35349</v>
      </c>
      <c r="C2563" s="43">
        <v>45.298355000000001</v>
      </c>
      <c r="D2563">
        <f t="shared" si="84"/>
        <v>-0.8675552407095779</v>
      </c>
      <c r="E2563">
        <v>3.9792489235532759E-3</v>
      </c>
      <c r="G2563">
        <f t="shared" ca="1" si="85"/>
        <v>-5.8763879077198969E-3</v>
      </c>
    </row>
    <row r="2564" spans="2:7">
      <c r="B2564" s="58">
        <v>41010</v>
      </c>
      <c r="C2564" s="43">
        <v>342.01696800000002</v>
      </c>
      <c r="D2564">
        <f t="shared" ref="D2564:D2627" si="86">(C2564-C2565)/C2565</f>
        <v>1.6951817883213733</v>
      </c>
      <c r="E2564">
        <v>3.9765037356361971E-3</v>
      </c>
      <c r="G2564">
        <f t="shared" ca="1" si="85"/>
        <v>2.4046442603923603E-2</v>
      </c>
    </row>
    <row r="2565" spans="2:7">
      <c r="B2565" s="58">
        <v>36804</v>
      </c>
      <c r="C2565" s="43">
        <v>126.899406</v>
      </c>
      <c r="D2565">
        <f t="shared" si="86"/>
        <v>-0.92649241429444584</v>
      </c>
      <c r="E2565">
        <v>3.9715290063487762E-3</v>
      </c>
      <c r="G2565">
        <f t="shared" ref="G2565:G2628" ca="1" si="87">_xlfn.NORM.INV(RAND(),$N$5,$N$6)</f>
        <v>-4.9182928936409489E-3</v>
      </c>
    </row>
    <row r="2566" spans="2:7">
      <c r="B2566" s="58">
        <v>43628</v>
      </c>
      <c r="C2566" s="43">
        <v>1726.3443600000001</v>
      </c>
      <c r="D2566">
        <f t="shared" si="86"/>
        <v>1.2183517293269543</v>
      </c>
      <c r="E2566">
        <v>3.9678922674047561E-3</v>
      </c>
      <c r="G2566">
        <f t="shared" ca="1" si="87"/>
        <v>-2.9897458112262392E-2</v>
      </c>
    </row>
    <row r="2567" spans="2:7">
      <c r="B2567" s="58">
        <v>42452</v>
      </c>
      <c r="C2567" s="43">
        <v>778.21038799999997</v>
      </c>
      <c r="D2567">
        <f t="shared" si="86"/>
        <v>-0.28698089984213482</v>
      </c>
      <c r="E2567">
        <v>3.9646929243585868E-3</v>
      </c>
      <c r="G2567">
        <f t="shared" ca="1" si="87"/>
        <v>-3.4561921469635319E-2</v>
      </c>
    </row>
    <row r="2568" spans="2:7">
      <c r="B2568" s="58">
        <v>42955</v>
      </c>
      <c r="C2568" s="43">
        <v>1091.429932</v>
      </c>
      <c r="D2568">
        <f t="shared" si="86"/>
        <v>4.6221245519770227</v>
      </c>
      <c r="E2568">
        <v>3.9619525854063349E-3</v>
      </c>
      <c r="G2568">
        <f t="shared" ca="1" si="87"/>
        <v>-4.5275025767175913E-3</v>
      </c>
    </row>
    <row r="2569" spans="2:7">
      <c r="B2569" s="58">
        <v>39862</v>
      </c>
      <c r="C2569" s="43">
        <v>194.131226</v>
      </c>
      <c r="D2569">
        <f t="shared" si="86"/>
        <v>0.38950785686110956</v>
      </c>
      <c r="E2569">
        <v>3.9613739458459803E-3</v>
      </c>
      <c r="G2569">
        <f t="shared" ca="1" si="87"/>
        <v>1.0460964914241104E-2</v>
      </c>
    </row>
    <row r="2570" spans="2:7">
      <c r="B2570" s="58">
        <v>36329</v>
      </c>
      <c r="C2570" s="43">
        <v>139.712219</v>
      </c>
      <c r="D2570">
        <f t="shared" si="86"/>
        <v>-0.94067563764617379</v>
      </c>
      <c r="E2570">
        <v>3.9607205870211409E-3</v>
      </c>
      <c r="G2570">
        <f t="shared" ca="1" si="87"/>
        <v>-2.6265840868238471E-3</v>
      </c>
    </row>
    <row r="2571" spans="2:7">
      <c r="B2571" s="58">
        <v>44573</v>
      </c>
      <c r="C2571" s="43">
        <v>2355.0563959999999</v>
      </c>
      <c r="D2571">
        <f t="shared" si="86"/>
        <v>6.2798370671140811</v>
      </c>
      <c r="E2571">
        <v>3.9521927282861165E-3</v>
      </c>
      <c r="G2571">
        <f t="shared" ca="1" si="87"/>
        <v>-1.3450564258755833E-2</v>
      </c>
    </row>
    <row r="2572" spans="2:7">
      <c r="B2572" s="58">
        <v>40920</v>
      </c>
      <c r="C2572" s="43">
        <v>323.50399800000002</v>
      </c>
      <c r="D2572">
        <f t="shared" si="86"/>
        <v>1.2272222472174439</v>
      </c>
      <c r="E2572">
        <v>3.9489993259690737E-3</v>
      </c>
      <c r="G2572">
        <f t="shared" ca="1" si="87"/>
        <v>1.2285174964245915E-2</v>
      </c>
    </row>
    <row r="2573" spans="2:7">
      <c r="B2573" s="58">
        <v>36593</v>
      </c>
      <c r="C2573" s="43">
        <v>145.24998500000001</v>
      </c>
      <c r="D2573">
        <f t="shared" si="86"/>
        <v>-0.59097345368441556</v>
      </c>
      <c r="E2573">
        <v>3.9473000118455115E-3</v>
      </c>
      <c r="G2573">
        <f t="shared" ca="1" si="87"/>
        <v>-2.3864921093505308E-2</v>
      </c>
    </row>
    <row r="2574" spans="2:7">
      <c r="B2574" s="58">
        <v>41038</v>
      </c>
      <c r="C2574" s="43">
        <v>355.11138899999997</v>
      </c>
      <c r="D2574">
        <f t="shared" si="86"/>
        <v>-0.79147061532714791</v>
      </c>
      <c r="E2574">
        <v>3.9457108790317994E-3</v>
      </c>
      <c r="G2574">
        <f t="shared" ca="1" si="87"/>
        <v>1.7924821114063533E-2</v>
      </c>
    </row>
    <row r="2575" spans="2:7">
      <c r="B2575" s="58">
        <v>43462</v>
      </c>
      <c r="C2575" s="43">
        <v>1702.932129</v>
      </c>
      <c r="D2575">
        <f t="shared" si="86"/>
        <v>4.2460502044402251</v>
      </c>
      <c r="E2575">
        <v>3.9398593159261771E-3</v>
      </c>
      <c r="G2575">
        <f t="shared" ca="1" si="87"/>
        <v>2.4737808599901528E-2</v>
      </c>
    </row>
    <row r="2576" spans="2:7">
      <c r="B2576" s="58">
        <v>40988</v>
      </c>
      <c r="C2576" s="43">
        <v>324.61224399999998</v>
      </c>
      <c r="D2576">
        <f t="shared" si="86"/>
        <v>1.1567815537631008</v>
      </c>
      <c r="E2576">
        <v>3.9350853461394206E-3</v>
      </c>
      <c r="G2576">
        <f t="shared" ca="1" si="87"/>
        <v>1.4276295383404204E-2</v>
      </c>
    </row>
    <row r="2577" spans="2:7">
      <c r="B2577" s="58">
        <v>36682</v>
      </c>
      <c r="C2577" s="43">
        <v>150.50770600000001</v>
      </c>
      <c r="D2577">
        <f t="shared" si="86"/>
        <v>2.7233101000345688E-2</v>
      </c>
      <c r="E2577">
        <v>3.9336308044271937E-3</v>
      </c>
      <c r="G2577">
        <f t="shared" ca="1" si="87"/>
        <v>6.7983635789268127E-3</v>
      </c>
    </row>
    <row r="2578" spans="2:7">
      <c r="B2578" s="58">
        <v>36426</v>
      </c>
      <c r="C2578" s="43">
        <v>146.51757799999999</v>
      </c>
      <c r="D2578">
        <f t="shared" si="86"/>
        <v>8.7838581805677649E-2</v>
      </c>
      <c r="E2578">
        <v>3.9331643538523999E-3</v>
      </c>
      <c r="G2578">
        <f t="shared" ca="1" si="87"/>
        <v>-5.1486730500344795E-3</v>
      </c>
    </row>
    <row r="2579" spans="2:7">
      <c r="B2579" s="58">
        <v>36572</v>
      </c>
      <c r="C2579" s="43">
        <v>134.68687399999999</v>
      </c>
      <c r="D2579">
        <f t="shared" si="86"/>
        <v>-0.86514417754678408</v>
      </c>
      <c r="E2579">
        <v>3.9315165813471852E-3</v>
      </c>
      <c r="G2579">
        <f t="shared" ca="1" si="87"/>
        <v>1.457294422886758E-2</v>
      </c>
    </row>
    <row r="2580" spans="2:7">
      <c r="B2580" s="58">
        <v>42898</v>
      </c>
      <c r="C2580" s="43">
        <v>998.74719200000004</v>
      </c>
      <c r="D2580">
        <f t="shared" si="86"/>
        <v>-0.38554978751925845</v>
      </c>
      <c r="E2580">
        <v>3.9258289410478873E-3</v>
      </c>
      <c r="G2580">
        <f t="shared" ca="1" si="87"/>
        <v>-2.5931815883997074E-2</v>
      </c>
    </row>
    <row r="2581" spans="2:7">
      <c r="B2581" s="58">
        <v>43677</v>
      </c>
      <c r="C2581" s="43">
        <v>1625.432251</v>
      </c>
      <c r="D2581">
        <f t="shared" si="86"/>
        <v>6.9671925373424477</v>
      </c>
      <c r="E2581">
        <v>3.9246845840888965E-3</v>
      </c>
      <c r="G2581">
        <f t="shared" ca="1" si="87"/>
        <v>-6.9845657721618343E-3</v>
      </c>
    </row>
    <row r="2582" spans="2:7">
      <c r="B2582" s="58">
        <v>40399</v>
      </c>
      <c r="C2582" s="43">
        <v>204.01568599999999</v>
      </c>
      <c r="D2582">
        <f t="shared" si="86"/>
        <v>-0.62507986126779447</v>
      </c>
      <c r="E2582">
        <v>3.920890482979532E-3</v>
      </c>
      <c r="G2582">
        <f t="shared" ca="1" si="87"/>
        <v>1.1142793071573346E-2</v>
      </c>
    </row>
    <row r="2583" spans="2:7">
      <c r="B2583" s="58">
        <v>41827</v>
      </c>
      <c r="C2583" s="43">
        <v>544.15771500000005</v>
      </c>
      <c r="D2583">
        <f t="shared" si="86"/>
        <v>6.0249292569380088</v>
      </c>
      <c r="E2583">
        <v>3.9188458455051813E-3</v>
      </c>
      <c r="G2583">
        <f t="shared" ca="1" si="87"/>
        <v>2.0355964512902832E-2</v>
      </c>
    </row>
    <row r="2584" spans="2:7">
      <c r="B2584" s="58">
        <v>35815</v>
      </c>
      <c r="C2584" s="43">
        <v>77.460953000000003</v>
      </c>
      <c r="D2584">
        <f t="shared" si="86"/>
        <v>-0.67396996252266417</v>
      </c>
      <c r="E2584">
        <v>3.9156115238608178E-3</v>
      </c>
      <c r="G2584">
        <f t="shared" ca="1" si="87"/>
        <v>5.7570681597207407E-3</v>
      </c>
    </row>
    <row r="2585" spans="2:7">
      <c r="B2585" s="58">
        <v>40532</v>
      </c>
      <c r="C2585" s="43">
        <v>237.58839399999999</v>
      </c>
      <c r="D2585">
        <f t="shared" si="86"/>
        <v>-0.85811151161610855</v>
      </c>
      <c r="E2585">
        <v>3.9113001884305779E-3</v>
      </c>
      <c r="G2585">
        <f t="shared" ca="1" si="87"/>
        <v>-4.9373916145962543E-3</v>
      </c>
    </row>
    <row r="2586" spans="2:7">
      <c r="B2586" s="58">
        <v>43460</v>
      </c>
      <c r="C2586" s="43">
        <v>1674.4726559999999</v>
      </c>
      <c r="D2586">
        <f t="shared" si="86"/>
        <v>-0.30673981512812565</v>
      </c>
      <c r="E2586">
        <v>3.8943011812455934E-3</v>
      </c>
      <c r="G2586">
        <f t="shared" ca="1" si="87"/>
        <v>2.0110217869605835E-2</v>
      </c>
    </row>
    <row r="2587" spans="2:7">
      <c r="B2587" s="58">
        <v>44371</v>
      </c>
      <c r="C2587" s="43">
        <v>2415.3596189999998</v>
      </c>
      <c r="D2587">
        <f t="shared" si="86"/>
        <v>5.5025372837933464</v>
      </c>
      <c r="E2587">
        <v>3.8904213831206409E-3</v>
      </c>
      <c r="G2587">
        <f t="shared" ca="1" si="87"/>
        <v>-7.6202988643487039E-3</v>
      </c>
    </row>
    <row r="2588" spans="2:7">
      <c r="B2588" s="58">
        <v>41087</v>
      </c>
      <c r="C2588" s="43">
        <v>371.44879200000003</v>
      </c>
      <c r="D2588">
        <f t="shared" si="86"/>
        <v>-0.80788019793678545</v>
      </c>
      <c r="E2588">
        <v>3.8828650691233842E-3</v>
      </c>
      <c r="G2588">
        <f t="shared" ca="1" si="87"/>
        <v>-1.0498352986299277E-2</v>
      </c>
    </row>
    <row r="2589" spans="2:7">
      <c r="B2589" s="58">
        <v>43801</v>
      </c>
      <c r="C2589" s="43">
        <v>1933.4227289999999</v>
      </c>
      <c r="D2589">
        <f t="shared" si="86"/>
        <v>8.5022267307657238</v>
      </c>
      <c r="E2589">
        <v>3.8813202131349491E-3</v>
      </c>
      <c r="G2589">
        <f t="shared" ca="1" si="87"/>
        <v>-1.1135828855980034E-2</v>
      </c>
    </row>
    <row r="2590" spans="2:7">
      <c r="B2590" s="58">
        <v>40350</v>
      </c>
      <c r="C2590" s="43">
        <v>203.47049000000001</v>
      </c>
      <c r="D2590">
        <f t="shared" si="86"/>
        <v>-0.62229034489644219</v>
      </c>
      <c r="E2590">
        <v>3.8798156814590389E-3</v>
      </c>
      <c r="G2590">
        <f t="shared" ca="1" si="87"/>
        <v>4.3840397834616074E-3</v>
      </c>
    </row>
    <row r="2591" spans="2:7">
      <c r="B2591" s="58">
        <v>41836</v>
      </c>
      <c r="C2591" s="43">
        <v>538.69549600000005</v>
      </c>
      <c r="D2591">
        <f t="shared" si="86"/>
        <v>2.5686283846557005</v>
      </c>
      <c r="E2591">
        <v>3.8778914019149957E-3</v>
      </c>
      <c r="G2591">
        <f t="shared" ca="1" si="87"/>
        <v>2.4406971782888415E-3</v>
      </c>
    </row>
    <row r="2592" spans="2:7">
      <c r="B2592" s="58">
        <v>36390</v>
      </c>
      <c r="C2592" s="43">
        <v>150.95309399999999</v>
      </c>
      <c r="D2592">
        <f t="shared" si="86"/>
        <v>-0.69871117449625264</v>
      </c>
      <c r="E2592">
        <v>3.8773544115723924E-3</v>
      </c>
      <c r="G2592">
        <f t="shared" ca="1" si="87"/>
        <v>-5.4880093270104511E-3</v>
      </c>
    </row>
    <row r="2593" spans="2:7">
      <c r="B2593" s="58">
        <v>41442</v>
      </c>
      <c r="C2593" s="43">
        <v>501.02453600000001</v>
      </c>
      <c r="D2593">
        <f t="shared" si="86"/>
        <v>2.1942299196234045</v>
      </c>
      <c r="E2593">
        <v>3.8748452818600895E-3</v>
      </c>
      <c r="G2593">
        <f t="shared" ca="1" si="87"/>
        <v>-6.3108681651996065E-3</v>
      </c>
    </row>
    <row r="2594" spans="2:7">
      <c r="B2594" s="58">
        <v>39079</v>
      </c>
      <c r="C2594" s="43">
        <v>156.85299699999999</v>
      </c>
      <c r="D2594">
        <f t="shared" si="86"/>
        <v>0.45907932318989469</v>
      </c>
      <c r="E2594">
        <v>3.8714328500634968E-3</v>
      </c>
      <c r="G2594">
        <f t="shared" ca="1" si="87"/>
        <v>-1.0224262284701365E-2</v>
      </c>
    </row>
    <row r="2595" spans="2:7">
      <c r="B2595" s="58">
        <v>36832</v>
      </c>
      <c r="C2595" s="43">
        <v>107.50135</v>
      </c>
      <c r="D2595">
        <f t="shared" si="86"/>
        <v>-0.71960942788026427</v>
      </c>
      <c r="E2595">
        <v>3.8599377295291154E-3</v>
      </c>
      <c r="G2595">
        <f t="shared" ca="1" si="87"/>
        <v>1.4841418034473322E-2</v>
      </c>
    </row>
    <row r="2596" spans="2:7">
      <c r="B2596" s="58">
        <v>41312</v>
      </c>
      <c r="C2596" s="43">
        <v>383.39859000000001</v>
      </c>
      <c r="D2596">
        <f t="shared" si="86"/>
        <v>-0.76319941461790619</v>
      </c>
      <c r="E2596">
        <v>3.852579909963739E-3</v>
      </c>
      <c r="G2596">
        <f t="shared" ca="1" si="87"/>
        <v>-1.3245291595625505E-2</v>
      </c>
    </row>
    <row r="2597" spans="2:7">
      <c r="B2597" s="58">
        <v>43676</v>
      </c>
      <c r="C2597" s="43">
        <v>1619.0778809999999</v>
      </c>
      <c r="D2597">
        <f t="shared" si="86"/>
        <v>6.981890198945969</v>
      </c>
      <c r="E2597">
        <v>3.8521596714449899E-3</v>
      </c>
      <c r="G2597">
        <f t="shared" ca="1" si="87"/>
        <v>-4.6433122097180035E-3</v>
      </c>
    </row>
    <row r="2598" spans="2:7">
      <c r="B2598" s="58">
        <v>39983</v>
      </c>
      <c r="C2598" s="43">
        <v>202.843918</v>
      </c>
      <c r="D2598">
        <f t="shared" si="86"/>
        <v>-0.89865382174334885</v>
      </c>
      <c r="E2598">
        <v>3.8496226283249546E-3</v>
      </c>
      <c r="G2598">
        <f t="shared" ca="1" si="87"/>
        <v>3.2053535662247071E-2</v>
      </c>
    </row>
    <row r="2599" spans="2:7">
      <c r="B2599" s="58">
        <v>44004</v>
      </c>
      <c r="C2599" s="43">
        <v>2001.4954829999999</v>
      </c>
      <c r="D2599">
        <f t="shared" si="86"/>
        <v>3.0526124660811362</v>
      </c>
      <c r="E2599">
        <v>3.8467136782559352E-3</v>
      </c>
      <c r="G2599">
        <f t="shared" ca="1" si="87"/>
        <v>-5.7457280480738268E-2</v>
      </c>
    </row>
    <row r="2600" spans="2:7">
      <c r="B2600" s="58">
        <v>41456</v>
      </c>
      <c r="C2600" s="43">
        <v>493.877838</v>
      </c>
      <c r="D2600">
        <f t="shared" si="86"/>
        <v>2.491123439788701</v>
      </c>
      <c r="E2600">
        <v>3.8450127492919038E-3</v>
      </c>
      <c r="G2600">
        <f t="shared" ca="1" si="87"/>
        <v>-1.3006925328829945E-2</v>
      </c>
    </row>
    <row r="2601" spans="2:7">
      <c r="B2601" s="58">
        <v>39209</v>
      </c>
      <c r="C2601" s="43">
        <v>141.466736</v>
      </c>
      <c r="D2601">
        <f t="shared" si="86"/>
        <v>-0.81724144200679305</v>
      </c>
      <c r="E2601">
        <v>3.8433604912567246E-3</v>
      </c>
      <c r="G2601">
        <f t="shared" ca="1" si="87"/>
        <v>-7.0791710567590623E-3</v>
      </c>
    </row>
    <row r="2602" spans="2:7">
      <c r="B2602" s="58">
        <v>42235</v>
      </c>
      <c r="C2602" s="43">
        <v>774.06353799999999</v>
      </c>
      <c r="D2602">
        <f t="shared" si="86"/>
        <v>3.2903273519328922</v>
      </c>
      <c r="E2602">
        <v>3.8378889441969388E-3</v>
      </c>
      <c r="G2602">
        <f t="shared" ca="1" si="87"/>
        <v>1.5295528096676435E-2</v>
      </c>
    </row>
    <row r="2603" spans="2:7">
      <c r="B2603" s="58">
        <v>39769</v>
      </c>
      <c r="C2603" s="43">
        <v>180.420624</v>
      </c>
      <c r="D2603">
        <f t="shared" si="86"/>
        <v>-0.59107083940661043</v>
      </c>
      <c r="E2603">
        <v>3.8356828266775471E-3</v>
      </c>
      <c r="G2603">
        <f t="shared" ca="1" si="87"/>
        <v>-2.482077127528938E-2</v>
      </c>
    </row>
    <row r="2604" spans="2:7">
      <c r="B2604" s="58">
        <v>41261</v>
      </c>
      <c r="C2604" s="43">
        <v>441.20263699999998</v>
      </c>
      <c r="D2604">
        <f t="shared" si="86"/>
        <v>-0.41963530302992619</v>
      </c>
      <c r="E2604">
        <v>3.8259372860945701E-3</v>
      </c>
      <c r="G2604">
        <f t="shared" ca="1" si="87"/>
        <v>-5.6573062742003889E-3</v>
      </c>
    </row>
    <row r="2605" spans="2:7">
      <c r="B2605" s="58">
        <v>42496</v>
      </c>
      <c r="C2605" s="43">
        <v>760.21618699999999</v>
      </c>
      <c r="D2605">
        <f t="shared" si="86"/>
        <v>0.4796781866179014</v>
      </c>
      <c r="E2605">
        <v>3.8227110585964189E-3</v>
      </c>
      <c r="G2605">
        <f t="shared" ca="1" si="87"/>
        <v>-2.4046378780220135E-2</v>
      </c>
    </row>
    <row r="2606" spans="2:7">
      <c r="B2606" s="58">
        <v>41564</v>
      </c>
      <c r="C2606" s="43">
        <v>513.77130099999999</v>
      </c>
      <c r="D2606">
        <f t="shared" si="86"/>
        <v>1.3037178612846372</v>
      </c>
      <c r="E2606">
        <v>3.8158720040059315E-3</v>
      </c>
      <c r="G2606">
        <f t="shared" ca="1" si="87"/>
        <v>3.4782327831231745E-2</v>
      </c>
    </row>
    <row r="2607" spans="2:7">
      <c r="B2607" s="58">
        <v>40641</v>
      </c>
      <c r="C2607" s="43">
        <v>223.018326</v>
      </c>
      <c r="D2607">
        <f t="shared" si="86"/>
        <v>3.4239727962709328</v>
      </c>
      <c r="E2607">
        <v>3.8042404822624925E-3</v>
      </c>
      <c r="G2607">
        <f t="shared" ca="1" si="87"/>
        <v>-4.9061326929883554E-2</v>
      </c>
    </row>
    <row r="2608" spans="2:7">
      <c r="B2608" s="58">
        <v>35454</v>
      </c>
      <c r="C2608" s="43">
        <v>50.411324</v>
      </c>
      <c r="D2608">
        <f t="shared" si="86"/>
        <v>-0.93155860398913659</v>
      </c>
      <c r="E2608">
        <v>3.8029012984998009E-3</v>
      </c>
      <c r="G2608">
        <f t="shared" ca="1" si="87"/>
        <v>-3.4583006406008469E-2</v>
      </c>
    </row>
    <row r="2609" spans="2:7">
      <c r="B2609" s="58">
        <v>42250</v>
      </c>
      <c r="C2609" s="43">
        <v>736.56188999999995</v>
      </c>
      <c r="D2609">
        <f t="shared" si="86"/>
        <v>19.754906502705502</v>
      </c>
      <c r="E2609">
        <v>3.792472664111294E-3</v>
      </c>
      <c r="G2609">
        <f t="shared" ca="1" si="87"/>
        <v>-1.7640767350221576E-2</v>
      </c>
    </row>
    <row r="2610" spans="2:7">
      <c r="B2610" s="58">
        <v>35073</v>
      </c>
      <c r="C2610" s="43">
        <v>35.488567000000003</v>
      </c>
      <c r="D2610">
        <f t="shared" si="86"/>
        <v>-0.60305033183882661</v>
      </c>
      <c r="E2610">
        <v>3.7890394312685149E-3</v>
      </c>
      <c r="G2610">
        <f t="shared" ca="1" si="87"/>
        <v>-1.6784577802754726E-2</v>
      </c>
    </row>
    <row r="2611" spans="2:7">
      <c r="B2611" s="58">
        <v>38482</v>
      </c>
      <c r="C2611" s="43">
        <v>89.403191000000007</v>
      </c>
      <c r="D2611">
        <f t="shared" si="86"/>
        <v>1.5041280505997316</v>
      </c>
      <c r="E2611">
        <v>3.7823053530395157E-3</v>
      </c>
      <c r="G2611">
        <f t="shared" ca="1" si="87"/>
        <v>-2.6695768206646913E-2</v>
      </c>
    </row>
    <row r="2612" spans="2:7">
      <c r="B2612" s="58">
        <v>35080</v>
      </c>
      <c r="C2612" s="43">
        <v>35.702323999999997</v>
      </c>
      <c r="D2612">
        <f t="shared" si="86"/>
        <v>-0.75323059906720047</v>
      </c>
      <c r="E2612">
        <v>3.7664093527619963E-3</v>
      </c>
      <c r="G2612">
        <f t="shared" ca="1" si="87"/>
        <v>1.6858716688776133E-3</v>
      </c>
    </row>
    <row r="2613" spans="2:7">
      <c r="B2613" s="58">
        <v>36592</v>
      </c>
      <c r="C2613" s="43">
        <v>144.67889400000001</v>
      </c>
      <c r="D2613">
        <f t="shared" si="86"/>
        <v>-0.92160912584509036</v>
      </c>
      <c r="E2613">
        <v>3.7602584243140026E-3</v>
      </c>
      <c r="G2613">
        <f t="shared" ca="1" si="87"/>
        <v>-3.5040304198439017E-2</v>
      </c>
    </row>
    <row r="2614" spans="2:7">
      <c r="B2614" s="58">
        <v>43822</v>
      </c>
      <c r="C2614" s="43">
        <v>1845.6088870000001</v>
      </c>
      <c r="D2614">
        <f t="shared" si="86"/>
        <v>-0.23501088695587763</v>
      </c>
      <c r="E2614">
        <v>3.7568448343818497E-3</v>
      </c>
      <c r="G2614">
        <f t="shared" ca="1" si="87"/>
        <v>1.3232186057722787E-2</v>
      </c>
    </row>
    <row r="2615" spans="2:7">
      <c r="B2615" s="58">
        <v>44379</v>
      </c>
      <c r="C2615" s="43">
        <v>2412.594971</v>
      </c>
      <c r="D2615">
        <f t="shared" si="86"/>
        <v>17.645132472682654</v>
      </c>
      <c r="E2615">
        <v>3.7529554997606344E-3</v>
      </c>
      <c r="G2615">
        <f t="shared" ca="1" si="87"/>
        <v>2.190278875875035E-2</v>
      </c>
    </row>
    <row r="2616" spans="2:7">
      <c r="B2616" s="58">
        <v>37979</v>
      </c>
      <c r="C2616" s="43">
        <v>129.395432</v>
      </c>
      <c r="D2616">
        <f t="shared" si="86"/>
        <v>0.32953535856116761</v>
      </c>
      <c r="E2616">
        <v>3.7526859380385279E-3</v>
      </c>
      <c r="G2616">
        <f t="shared" ca="1" si="87"/>
        <v>1.9461637633679685E-2</v>
      </c>
    </row>
    <row r="2617" spans="2:7">
      <c r="B2617" s="58">
        <v>36145</v>
      </c>
      <c r="C2617" s="43">
        <v>97.323798999999994</v>
      </c>
      <c r="D2617">
        <f t="shared" si="86"/>
        <v>-0.18002662770535366</v>
      </c>
      <c r="E2617">
        <v>3.7481910264514947E-3</v>
      </c>
      <c r="G2617">
        <f t="shared" ca="1" si="87"/>
        <v>-1.7701028687812873E-2</v>
      </c>
    </row>
    <row r="2618" spans="2:7">
      <c r="B2618" s="58">
        <v>36913</v>
      </c>
      <c r="C2618" s="43">
        <v>118.69141399999999</v>
      </c>
      <c r="D2618">
        <f t="shared" si="86"/>
        <v>0.55365350640915345</v>
      </c>
      <c r="E2618">
        <v>3.7453233564372756E-3</v>
      </c>
      <c r="G2618">
        <f t="shared" ca="1" si="87"/>
        <v>-2.8591694265224489E-2</v>
      </c>
    </row>
    <row r="2619" spans="2:7">
      <c r="B2619" s="58">
        <v>35702</v>
      </c>
      <c r="C2619" s="43">
        <v>76.395034999999993</v>
      </c>
      <c r="D2619">
        <f t="shared" si="86"/>
        <v>-0.44836985369456722</v>
      </c>
      <c r="E2619">
        <v>3.7446312431535663E-3</v>
      </c>
      <c r="G2619">
        <f t="shared" ca="1" si="87"/>
        <v>-1.1447496169244809E-2</v>
      </c>
    </row>
    <row r="2620" spans="2:7">
      <c r="B2620" s="58">
        <v>36474</v>
      </c>
      <c r="C2620" s="43">
        <v>138.48959400000001</v>
      </c>
      <c r="D2620">
        <f t="shared" si="86"/>
        <v>-0.94164818121568794</v>
      </c>
      <c r="E2620">
        <v>3.7380127825095348E-3</v>
      </c>
      <c r="G2620">
        <f t="shared" ca="1" si="87"/>
        <v>1.7508452519106071E-2</v>
      </c>
    </row>
    <row r="2621" spans="2:7">
      <c r="B2621" s="58">
        <v>44508</v>
      </c>
      <c r="C2621" s="43">
        <v>2373.3552249999998</v>
      </c>
      <c r="D2621">
        <f t="shared" si="86"/>
        <v>24.616910867151383</v>
      </c>
      <c r="E2621">
        <v>3.7352274767895664E-3</v>
      </c>
      <c r="G2621">
        <f t="shared" ca="1" si="87"/>
        <v>2.1128035095622149E-2</v>
      </c>
    </row>
    <row r="2622" spans="2:7">
      <c r="B2622" s="58">
        <v>36122</v>
      </c>
      <c r="C2622" s="43">
        <v>92.647987000000001</v>
      </c>
      <c r="D2622">
        <f t="shared" si="86"/>
        <v>-0.96151077253215422</v>
      </c>
      <c r="E2622">
        <v>3.7187042185583457E-3</v>
      </c>
      <c r="G2622">
        <f t="shared" ca="1" si="87"/>
        <v>3.4725917508319222E-2</v>
      </c>
    </row>
    <row r="2623" spans="2:7">
      <c r="B2623" s="58">
        <v>44384</v>
      </c>
      <c r="C2623" s="43">
        <v>2407.1147460000002</v>
      </c>
      <c r="D2623">
        <f t="shared" si="86"/>
        <v>41.02165144864091</v>
      </c>
      <c r="E2623">
        <v>3.7007329720817406E-3</v>
      </c>
      <c r="G2623">
        <f t="shared" ca="1" si="87"/>
        <v>1.8246557320061928E-2</v>
      </c>
    </row>
    <row r="2624" spans="2:7">
      <c r="B2624" s="58">
        <v>35515</v>
      </c>
      <c r="C2624" s="43">
        <v>57.282725999999997</v>
      </c>
      <c r="D2624">
        <f t="shared" si="86"/>
        <v>-0.67625080508857294</v>
      </c>
      <c r="E2624">
        <v>3.6954665839544882E-3</v>
      </c>
      <c r="G2624">
        <f t="shared" ca="1" si="87"/>
        <v>-1.3863610973528602E-2</v>
      </c>
    </row>
    <row r="2625" spans="2:7">
      <c r="B2625" s="58">
        <v>39961</v>
      </c>
      <c r="C2625" s="43">
        <v>176.93550099999999</v>
      </c>
      <c r="D2625">
        <f t="shared" si="86"/>
        <v>-0.11047691584661368</v>
      </c>
      <c r="E2625">
        <v>3.6930706374758314E-3</v>
      </c>
      <c r="G2625">
        <f t="shared" ca="1" si="87"/>
        <v>-2.2295388221367809E-2</v>
      </c>
    </row>
    <row r="2626" spans="2:7">
      <c r="B2626" s="58">
        <v>38831</v>
      </c>
      <c r="C2626" s="43">
        <v>198.91052199999999</v>
      </c>
      <c r="D2626">
        <f t="shared" si="86"/>
        <v>-0.17509090958705747</v>
      </c>
      <c r="E2626">
        <v>3.687040292824924E-3</v>
      </c>
      <c r="G2626">
        <f t="shared" ca="1" si="87"/>
        <v>-3.1276461236375348E-2</v>
      </c>
    </row>
    <row r="2627" spans="2:7">
      <c r="B2627" s="58">
        <v>40500</v>
      </c>
      <c r="C2627" s="43">
        <v>241.130234</v>
      </c>
      <c r="D2627">
        <f t="shared" si="86"/>
        <v>-0.68947242512144713</v>
      </c>
      <c r="E2627">
        <v>3.6854362737226178E-3</v>
      </c>
      <c r="G2627">
        <f t="shared" ca="1" si="87"/>
        <v>2.7802874134224598E-2</v>
      </c>
    </row>
    <row r="2628" spans="2:7">
      <c r="B2628" s="58">
        <v>42466</v>
      </c>
      <c r="C2628" s="43">
        <v>776.51794400000006</v>
      </c>
      <c r="D2628">
        <f t="shared" ref="D2628:D2691" si="88">(C2628-C2629)/C2629</f>
        <v>-0.37610717056481063</v>
      </c>
      <c r="E2628">
        <v>3.6843528695300752E-3</v>
      </c>
      <c r="G2628">
        <f t="shared" ca="1" si="87"/>
        <v>5.9908439421554995E-3</v>
      </c>
    </row>
    <row r="2629" spans="2:7">
      <c r="B2629" s="58">
        <v>43145</v>
      </c>
      <c r="C2629" s="43">
        <v>1244.6335449999999</v>
      </c>
      <c r="D2629">
        <f t="shared" si="88"/>
        <v>-0.44709291026751663</v>
      </c>
      <c r="E2629">
        <v>3.6817936395030951E-3</v>
      </c>
      <c r="G2629">
        <f t="shared" ref="G2629:G2692" ca="1" si="89">_xlfn.NORM.INV(RAND(),$N$5,$N$6)</f>
        <v>-3.1567405477298777E-2</v>
      </c>
    </row>
    <row r="2630" spans="2:7">
      <c r="B2630" s="58">
        <v>44596</v>
      </c>
      <c r="C2630" s="43">
        <v>2251.0717770000001</v>
      </c>
      <c r="D2630">
        <f t="shared" si="88"/>
        <v>-0.12020522618068998</v>
      </c>
      <c r="E2630">
        <v>3.6769815657361374E-3</v>
      </c>
      <c r="G2630">
        <f t="shared" ca="1" si="89"/>
        <v>-2.2126358367692119E-2</v>
      </c>
    </row>
    <row r="2631" spans="2:7">
      <c r="B2631" s="58">
        <v>44848</v>
      </c>
      <c r="C2631" s="43">
        <v>2558.6328130000002</v>
      </c>
      <c r="D2631">
        <f t="shared" si="88"/>
        <v>14.430174387078468</v>
      </c>
      <c r="E2631">
        <v>3.6627387172834527E-3</v>
      </c>
      <c r="G2631">
        <f t="shared" ca="1" si="89"/>
        <v>3.3603324015274841E-2</v>
      </c>
    </row>
    <row r="2632" spans="2:7">
      <c r="B2632" s="58">
        <v>39008</v>
      </c>
      <c r="C2632" s="43">
        <v>165.82008400000001</v>
      </c>
      <c r="D2632">
        <f t="shared" si="88"/>
        <v>-0.69698613484031224</v>
      </c>
      <c r="E2632">
        <v>3.6616866986713577E-3</v>
      </c>
      <c r="G2632">
        <f t="shared" ca="1" si="89"/>
        <v>3.3544979017973445E-2</v>
      </c>
    </row>
    <row r="2633" spans="2:7">
      <c r="B2633" s="58">
        <v>41822</v>
      </c>
      <c r="C2633" s="43">
        <v>547.23596199999997</v>
      </c>
      <c r="D2633">
        <f t="shared" si="88"/>
        <v>-0.79008786607627335</v>
      </c>
      <c r="E2633">
        <v>3.657688373388692E-3</v>
      </c>
      <c r="G2633">
        <f t="shared" ca="1" si="89"/>
        <v>-2.082344677855677E-2</v>
      </c>
    </row>
    <row r="2634" spans="2:7">
      <c r="B2634" s="58">
        <v>44438</v>
      </c>
      <c r="C2634" s="43">
        <v>2606.976318</v>
      </c>
      <c r="D2634">
        <f t="shared" si="88"/>
        <v>0.76496601463766045</v>
      </c>
      <c r="E2634">
        <v>3.6408876483452249E-3</v>
      </c>
      <c r="G2634">
        <f t="shared" ca="1" si="89"/>
        <v>-1.0227005802149461E-2</v>
      </c>
    </row>
    <row r="2635" spans="2:7">
      <c r="B2635" s="58">
        <v>43262</v>
      </c>
      <c r="C2635" s="43">
        <v>1477.0688479999999</v>
      </c>
      <c r="D2635">
        <f t="shared" si="88"/>
        <v>-0.36296274921824695</v>
      </c>
      <c r="E2635">
        <v>3.6351888270139475E-3</v>
      </c>
      <c r="G2635">
        <f t="shared" ca="1" si="89"/>
        <v>1.0861683308769084E-2</v>
      </c>
    </row>
    <row r="2636" spans="2:7">
      <c r="B2636" s="58">
        <v>44419</v>
      </c>
      <c r="C2636" s="43">
        <v>2318.6538089999999</v>
      </c>
      <c r="D2636">
        <f t="shared" si="88"/>
        <v>0.46795300264999379</v>
      </c>
      <c r="E2636">
        <v>3.6315734067847638E-3</v>
      </c>
      <c r="G2636">
        <f t="shared" ca="1" si="89"/>
        <v>6.7862354279188677E-3</v>
      </c>
    </row>
    <row r="2637" spans="2:7">
      <c r="B2637" s="58">
        <v>43556</v>
      </c>
      <c r="C2637" s="43">
        <v>1579.5150149999999</v>
      </c>
      <c r="D2637">
        <f t="shared" si="88"/>
        <v>34.076596164822057</v>
      </c>
      <c r="E2637">
        <v>3.6225977216524483E-3</v>
      </c>
      <c r="G2637">
        <f t="shared" ca="1" si="89"/>
        <v>2.4709048585808743E-2</v>
      </c>
    </row>
    <row r="2638" spans="2:7">
      <c r="B2638" s="58">
        <v>35219</v>
      </c>
      <c r="C2638" s="43">
        <v>45.030453000000001</v>
      </c>
      <c r="D2638">
        <f t="shared" si="88"/>
        <v>-0.79855892571925047</v>
      </c>
      <c r="E2638">
        <v>3.6204412983673073E-3</v>
      </c>
      <c r="G2638">
        <f t="shared" ca="1" si="89"/>
        <v>2.4816827800043913E-2</v>
      </c>
    </row>
    <row r="2639" spans="2:7">
      <c r="B2639" s="58">
        <v>40631</v>
      </c>
      <c r="C2639" s="43">
        <v>223.54156499999999</v>
      </c>
      <c r="D2639">
        <f t="shared" si="88"/>
        <v>-0.17587315543093066</v>
      </c>
      <c r="E2639">
        <v>3.6137564411323777E-3</v>
      </c>
      <c r="G2639">
        <f t="shared" ca="1" si="89"/>
        <v>-3.1809708319280629E-3</v>
      </c>
    </row>
    <row r="2640" spans="2:7">
      <c r="B2640" s="58">
        <v>40732</v>
      </c>
      <c r="C2640" s="43">
        <v>271.24655200000001</v>
      </c>
      <c r="D2640">
        <f t="shared" si="88"/>
        <v>0.45421449719365214</v>
      </c>
      <c r="E2640">
        <v>3.6113596234480815E-3</v>
      </c>
      <c r="G2640">
        <f t="shared" ca="1" si="89"/>
        <v>4.4731925172552065E-3</v>
      </c>
    </row>
    <row r="2641" spans="2:7">
      <c r="B2641" s="58">
        <v>40329</v>
      </c>
      <c r="C2641" s="43">
        <v>186.52444499999999</v>
      </c>
      <c r="D2641">
        <f t="shared" si="88"/>
        <v>-0.74697355117004127</v>
      </c>
      <c r="E2641">
        <v>3.5963101744402887E-3</v>
      </c>
      <c r="G2641">
        <f t="shared" ca="1" si="89"/>
        <v>-2.3265678686180898E-2</v>
      </c>
    </row>
    <row r="2642" spans="2:7">
      <c r="B2642" s="58">
        <v>42691</v>
      </c>
      <c r="C2642" s="43">
        <v>737.17370600000004</v>
      </c>
      <c r="D2642">
        <f t="shared" si="88"/>
        <v>-0.57671432435061176</v>
      </c>
      <c r="E2642">
        <v>3.5858808966760204E-3</v>
      </c>
      <c r="G2642">
        <f t="shared" ca="1" si="89"/>
        <v>-8.2001386076632227E-3</v>
      </c>
    </row>
    <row r="2643" spans="2:7">
      <c r="B2643" s="58">
        <v>43698</v>
      </c>
      <c r="C2643" s="43">
        <v>1741.5512699999999</v>
      </c>
      <c r="D2643">
        <f t="shared" si="88"/>
        <v>8.6714175558333402</v>
      </c>
      <c r="E2643">
        <v>3.5802893037929599E-3</v>
      </c>
      <c r="G2643">
        <f t="shared" ca="1" si="89"/>
        <v>4.7066243832789983E-3</v>
      </c>
    </row>
    <row r="2644" spans="2:7">
      <c r="B2644" s="58">
        <v>39659</v>
      </c>
      <c r="C2644" s="43">
        <v>180.07197600000001</v>
      </c>
      <c r="D2644">
        <f t="shared" si="88"/>
        <v>2.3240551298025557E-2</v>
      </c>
      <c r="E2644">
        <v>3.5744066823645269E-3</v>
      </c>
      <c r="G2644">
        <f t="shared" ca="1" si="89"/>
        <v>1.2135538968262033E-2</v>
      </c>
    </row>
    <row r="2645" spans="2:7">
      <c r="B2645" s="58">
        <v>38789</v>
      </c>
      <c r="C2645" s="43">
        <v>175.982056</v>
      </c>
      <c r="D2645">
        <f t="shared" si="88"/>
        <v>-0.78526109772214481</v>
      </c>
      <c r="E2645">
        <v>3.5715793058156355E-3</v>
      </c>
      <c r="G2645">
        <f t="shared" ca="1" si="89"/>
        <v>-4.0847661167371738E-3</v>
      </c>
    </row>
    <row r="2646" spans="2:7">
      <c r="B2646" s="58">
        <v>42193</v>
      </c>
      <c r="C2646" s="43">
        <v>819.51641800000004</v>
      </c>
      <c r="D2646">
        <f t="shared" si="88"/>
        <v>0.70099746215640313</v>
      </c>
      <c r="E2646">
        <v>3.5702456540854456E-3</v>
      </c>
      <c r="G2646">
        <f t="shared" ca="1" si="89"/>
        <v>5.8360468182446458E-3</v>
      </c>
    </row>
    <row r="2647" spans="2:7">
      <c r="B2647" s="58">
        <v>41688</v>
      </c>
      <c r="C2647" s="43">
        <v>481.785797</v>
      </c>
      <c r="D2647">
        <f t="shared" si="88"/>
        <v>5.1310722804358271</v>
      </c>
      <c r="E2647">
        <v>3.5698310358311751E-3</v>
      </c>
      <c r="G2647">
        <f t="shared" ca="1" si="89"/>
        <v>-4.869215040204951E-3</v>
      </c>
    </row>
    <row r="2648" spans="2:7">
      <c r="B2648" s="58">
        <v>35668</v>
      </c>
      <c r="C2648" s="43">
        <v>78.581001000000001</v>
      </c>
      <c r="D2648">
        <f t="shared" si="88"/>
        <v>-0.26831566549539071</v>
      </c>
      <c r="E2648">
        <v>3.5670235857084452E-3</v>
      </c>
      <c r="G2648">
        <f t="shared" ca="1" si="89"/>
        <v>-1.6637945927409668E-2</v>
      </c>
    </row>
    <row r="2649" spans="2:7">
      <c r="B2649" s="58">
        <v>37810</v>
      </c>
      <c r="C2649" s="43">
        <v>107.397408</v>
      </c>
      <c r="D2649">
        <f t="shared" si="88"/>
        <v>-0.59251154275905193</v>
      </c>
      <c r="E2649">
        <v>3.5649655798810887E-3</v>
      </c>
      <c r="G2649">
        <f t="shared" ca="1" si="89"/>
        <v>-1.2210571036490769E-2</v>
      </c>
    </row>
    <row r="2650" spans="2:7">
      <c r="B2650" s="58">
        <v>40753</v>
      </c>
      <c r="C2650" s="43">
        <v>263.55938700000002</v>
      </c>
      <c r="D2650">
        <f t="shared" si="88"/>
        <v>2.0790858785405049</v>
      </c>
      <c r="E2650">
        <v>3.5618417789310833E-3</v>
      </c>
      <c r="G2650">
        <f t="shared" ca="1" si="89"/>
        <v>3.5096645362397087E-2</v>
      </c>
    </row>
    <row r="2651" spans="2:7">
      <c r="B2651" s="58">
        <v>38264</v>
      </c>
      <c r="C2651" s="43">
        <v>85.596633999999995</v>
      </c>
      <c r="D2651">
        <f t="shared" si="88"/>
        <v>-0.94766649157138549</v>
      </c>
      <c r="E2651">
        <v>3.5545164970859477E-3</v>
      </c>
      <c r="G2651">
        <f t="shared" ca="1" si="89"/>
        <v>-1.1785196588776222E-2</v>
      </c>
    </row>
    <row r="2652" spans="2:7">
      <c r="B2652" s="58">
        <v>43679</v>
      </c>
      <c r="C2652" s="43">
        <v>1635.598999</v>
      </c>
      <c r="D2652">
        <f t="shared" si="88"/>
        <v>10.580099931594106</v>
      </c>
      <c r="E2652">
        <v>3.5522119311154586E-3</v>
      </c>
      <c r="G2652">
        <f t="shared" ca="1" si="89"/>
        <v>6.2695355264325199E-4</v>
      </c>
    </row>
    <row r="2653" spans="2:7">
      <c r="B2653" s="58">
        <v>36748</v>
      </c>
      <c r="C2653" s="43">
        <v>141.24221800000001</v>
      </c>
      <c r="D2653">
        <f t="shared" si="88"/>
        <v>-0.94316437470117553</v>
      </c>
      <c r="E2653">
        <v>3.544002194688708E-3</v>
      </c>
      <c r="G2653">
        <f t="shared" ca="1" si="89"/>
        <v>7.90453418709809E-3</v>
      </c>
    </row>
    <row r="2654" spans="2:7">
      <c r="B2654" s="58">
        <v>45008</v>
      </c>
      <c r="C2654" s="43">
        <v>2485.1000979999999</v>
      </c>
      <c r="D2654">
        <f t="shared" si="88"/>
        <v>0.4624805608558058</v>
      </c>
      <c r="E2654">
        <v>3.5334260721320673E-3</v>
      </c>
      <c r="G2654">
        <f t="shared" ca="1" si="89"/>
        <v>-7.1417853503177716E-3</v>
      </c>
    </row>
    <row r="2655" spans="2:7">
      <c r="B2655" s="58">
        <v>43636</v>
      </c>
      <c r="C2655" s="43">
        <v>1699.236328</v>
      </c>
      <c r="D2655">
        <f t="shared" si="88"/>
        <v>17.278396924200532</v>
      </c>
      <c r="E2655">
        <v>3.530342733336122E-3</v>
      </c>
      <c r="G2655">
        <f t="shared" ca="1" si="89"/>
        <v>-1.1239709816168382E-2</v>
      </c>
    </row>
    <row r="2656" spans="2:7">
      <c r="B2656" s="58">
        <v>35926</v>
      </c>
      <c r="C2656" s="43">
        <v>92.964187999999993</v>
      </c>
      <c r="D2656">
        <f t="shared" si="88"/>
        <v>-0.90657936578778664</v>
      </c>
      <c r="E2656">
        <v>3.5286974418370534E-3</v>
      </c>
      <c r="G2656">
        <f t="shared" ca="1" si="89"/>
        <v>9.2078040097922018E-3</v>
      </c>
    </row>
    <row r="2657" spans="2:7">
      <c r="B2657" s="58">
        <v>42905</v>
      </c>
      <c r="C2657" s="43">
        <v>995.11407499999996</v>
      </c>
      <c r="D2657">
        <f t="shared" si="88"/>
        <v>-1.0932373329837868E-2</v>
      </c>
      <c r="E2657">
        <v>3.5264485552663708E-3</v>
      </c>
      <c r="G2657">
        <f t="shared" ca="1" si="89"/>
        <v>-1.7145542643038206E-2</v>
      </c>
    </row>
    <row r="2658" spans="2:7">
      <c r="B2658" s="58">
        <v>42909</v>
      </c>
      <c r="C2658" s="43">
        <v>1006.113281</v>
      </c>
      <c r="D2658">
        <f t="shared" si="88"/>
        <v>2.1831557738421625</v>
      </c>
      <c r="E2658">
        <v>3.5189176618120998E-3</v>
      </c>
      <c r="G2658">
        <f t="shared" ca="1" si="89"/>
        <v>1.5489594617800355E-2</v>
      </c>
    </row>
    <row r="2659" spans="2:7">
      <c r="B2659" s="58">
        <v>40871</v>
      </c>
      <c r="C2659" s="43">
        <v>316.07415800000001</v>
      </c>
      <c r="D2659">
        <f t="shared" si="88"/>
        <v>-0.13870492987509372</v>
      </c>
      <c r="E2659">
        <v>3.5186220405972321E-3</v>
      </c>
      <c r="G2659">
        <f t="shared" ca="1" si="89"/>
        <v>2.1402506919332116E-2</v>
      </c>
    </row>
    <row r="2660" spans="2:7">
      <c r="B2660" s="58">
        <v>41102</v>
      </c>
      <c r="C2660" s="43">
        <v>366.97546399999999</v>
      </c>
      <c r="D2660">
        <f t="shared" si="88"/>
        <v>-7.4693922765044607E-2</v>
      </c>
      <c r="E2660">
        <v>3.5114831607512493E-3</v>
      </c>
      <c r="G2660">
        <f t="shared" ca="1" si="89"/>
        <v>4.1739959921055173E-3</v>
      </c>
    </row>
    <row r="2661" spans="2:7">
      <c r="B2661" s="58">
        <v>41369</v>
      </c>
      <c r="C2661" s="43">
        <v>396.59899899999999</v>
      </c>
      <c r="D2661">
        <f t="shared" si="88"/>
        <v>0.96015661246045636</v>
      </c>
      <c r="E2661">
        <v>3.5104991058093693E-3</v>
      </c>
      <c r="G2661">
        <f t="shared" ca="1" si="89"/>
        <v>3.0289153273333366E-2</v>
      </c>
    </row>
    <row r="2662" spans="2:7">
      <c r="B2662" s="58">
        <v>40196</v>
      </c>
      <c r="C2662" s="43">
        <v>202.33026100000001</v>
      </c>
      <c r="D2662">
        <f t="shared" si="88"/>
        <v>1.0793705068214734</v>
      </c>
      <c r="E2662">
        <v>3.5101881075512496E-3</v>
      </c>
      <c r="G2662">
        <f t="shared" ca="1" si="89"/>
        <v>6.724609050714145E-3</v>
      </c>
    </row>
    <row r="2663" spans="2:7">
      <c r="B2663" s="58">
        <v>36083</v>
      </c>
      <c r="C2663" s="43">
        <v>97.303612000000001</v>
      </c>
      <c r="D2663">
        <f t="shared" si="88"/>
        <v>-0.59747655547238976</v>
      </c>
      <c r="E2663">
        <v>3.5099060180307806E-3</v>
      </c>
      <c r="G2663">
        <f t="shared" ca="1" si="89"/>
        <v>7.3304620106025209E-3</v>
      </c>
    </row>
    <row r="2664" spans="2:7">
      <c r="B2664" s="58">
        <v>40518</v>
      </c>
      <c r="C2664" s="43">
        <v>241.73402400000001</v>
      </c>
      <c r="D2664">
        <f t="shared" si="88"/>
        <v>-0.84464951309914016</v>
      </c>
      <c r="E2664">
        <v>3.5087975076167929E-3</v>
      </c>
      <c r="G2664">
        <f t="shared" ca="1" si="89"/>
        <v>-2.8357907221769049E-2</v>
      </c>
    </row>
    <row r="2665" spans="2:7">
      <c r="B2665" s="58">
        <v>43563</v>
      </c>
      <c r="C2665" s="43">
        <v>1556.0557859999999</v>
      </c>
      <c r="D2665">
        <f t="shared" si="88"/>
        <v>7.6072636605223973</v>
      </c>
      <c r="E2665">
        <v>3.4958426483611593E-3</v>
      </c>
      <c r="G2665">
        <f t="shared" ca="1" si="89"/>
        <v>1.3354465525455522E-2</v>
      </c>
    </row>
    <row r="2666" spans="2:7">
      <c r="B2666" s="58">
        <v>40274</v>
      </c>
      <c r="C2666" s="43">
        <v>180.78402700000001</v>
      </c>
      <c r="D2666">
        <f t="shared" si="88"/>
        <v>-0.59609694503877886</v>
      </c>
      <c r="E2666">
        <v>3.4919331492319228E-3</v>
      </c>
      <c r="G2666">
        <f t="shared" ca="1" si="89"/>
        <v>4.1238627186431821E-3</v>
      </c>
    </row>
    <row r="2667" spans="2:7">
      <c r="B2667" s="58">
        <v>41277</v>
      </c>
      <c r="C2667" s="43">
        <v>447.59262100000001</v>
      </c>
      <c r="D2667">
        <f t="shared" si="88"/>
        <v>-0.83582013875687977</v>
      </c>
      <c r="E2667">
        <v>3.4874049011021225E-3</v>
      </c>
      <c r="G2667">
        <f t="shared" ca="1" si="89"/>
        <v>-7.4301273243335261E-3</v>
      </c>
    </row>
    <row r="2668" spans="2:7">
      <c r="B2668" s="58">
        <v>44448</v>
      </c>
      <c r="C2668" s="43">
        <v>2726.2333979999999</v>
      </c>
      <c r="D2668">
        <f t="shared" si="88"/>
        <v>11.79012219263377</v>
      </c>
      <c r="E2668">
        <v>3.480975142036752E-3</v>
      </c>
      <c r="G2668">
        <f t="shared" ca="1" si="89"/>
        <v>-1.1846734849613662E-2</v>
      </c>
    </row>
    <row r="2669" spans="2:7">
      <c r="B2669" s="58">
        <v>40063</v>
      </c>
      <c r="C2669" s="43">
        <v>213.15147400000001</v>
      </c>
      <c r="D2669">
        <f t="shared" si="88"/>
        <v>0.9591769179212114</v>
      </c>
      <c r="E2669">
        <v>3.4793587747684023E-3</v>
      </c>
      <c r="G2669">
        <f t="shared" ca="1" si="89"/>
        <v>-2.5470646098945597E-4</v>
      </c>
    </row>
    <row r="2670" spans="2:7">
      <c r="B2670" s="58">
        <v>38545</v>
      </c>
      <c r="C2670" s="43">
        <v>108.79644</v>
      </c>
      <c r="D2670">
        <f t="shared" si="88"/>
        <v>-0.86726119508527133</v>
      </c>
      <c r="E2670">
        <v>3.4767271328833096E-3</v>
      </c>
      <c r="G2670">
        <f t="shared" ca="1" si="89"/>
        <v>1.9979231737414664E-2</v>
      </c>
    </row>
    <row r="2671" spans="2:7">
      <c r="B2671" s="58">
        <v>42572</v>
      </c>
      <c r="C2671" s="43">
        <v>819.62799099999995</v>
      </c>
      <c r="D2671">
        <f t="shared" si="88"/>
        <v>5.6169199165369772</v>
      </c>
      <c r="E2671">
        <v>3.4734679595974679E-3</v>
      </c>
      <c r="G2671">
        <f t="shared" ca="1" si="89"/>
        <v>2.8584252641906055E-3</v>
      </c>
    </row>
    <row r="2672" spans="2:7">
      <c r="B2672" s="58">
        <v>37378</v>
      </c>
      <c r="C2672" s="43">
        <v>123.86850699999999</v>
      </c>
      <c r="D2672">
        <f t="shared" si="88"/>
        <v>-0.94710176246970601</v>
      </c>
      <c r="E2672">
        <v>3.4568439659995154E-3</v>
      </c>
      <c r="G2672">
        <f t="shared" ca="1" si="89"/>
        <v>5.9402618215811933E-3</v>
      </c>
    </row>
    <row r="2673" spans="2:7">
      <c r="B2673" s="58">
        <v>44518</v>
      </c>
      <c r="C2673" s="43">
        <v>2341.6376949999999</v>
      </c>
      <c r="D2673">
        <f t="shared" si="88"/>
        <v>0.97736859957933653</v>
      </c>
      <c r="E2673">
        <v>3.4502745440064858E-3</v>
      </c>
      <c r="G2673">
        <f t="shared" ca="1" si="89"/>
        <v>-1.7722809814445555E-2</v>
      </c>
    </row>
    <row r="2674" spans="2:7">
      <c r="B2674" s="58">
        <v>43053</v>
      </c>
      <c r="C2674" s="43">
        <v>1184.219116</v>
      </c>
      <c r="D2674">
        <f t="shared" si="88"/>
        <v>2.0584932137090428</v>
      </c>
      <c r="E2674">
        <v>3.4391223430306627E-3</v>
      </c>
      <c r="G2674">
        <f t="shared" ca="1" si="89"/>
        <v>4.7373941347795656E-2</v>
      </c>
    </row>
    <row r="2675" spans="2:7">
      <c r="B2675" s="58">
        <v>41121</v>
      </c>
      <c r="C2675" s="43">
        <v>387.19036899999998</v>
      </c>
      <c r="D2675">
        <f t="shared" si="88"/>
        <v>1.9291690321757551</v>
      </c>
      <c r="E2675">
        <v>3.4353016288422252E-3</v>
      </c>
      <c r="G2675">
        <f t="shared" ca="1" si="89"/>
        <v>-3.5138366897578183E-2</v>
      </c>
    </row>
    <row r="2676" spans="2:7">
      <c r="B2676" s="58">
        <v>37123</v>
      </c>
      <c r="C2676" s="43">
        <v>132.184372</v>
      </c>
      <c r="D2676">
        <f t="shared" si="88"/>
        <v>-0.90119895852078025</v>
      </c>
      <c r="E2676">
        <v>3.4324483500647158E-3</v>
      </c>
      <c r="G2676">
        <f t="shared" ca="1" si="89"/>
        <v>-3.2878538926742881E-3</v>
      </c>
    </row>
    <row r="2677" spans="2:7">
      <c r="B2677" s="58">
        <v>43208</v>
      </c>
      <c r="C2677" s="43">
        <v>1337.884399</v>
      </c>
      <c r="D2677">
        <f t="shared" si="88"/>
        <v>-0.43795634866970634</v>
      </c>
      <c r="E2677">
        <v>3.4241086362102793E-3</v>
      </c>
      <c r="G2677">
        <f t="shared" ca="1" si="89"/>
        <v>-2.5002528042326274E-2</v>
      </c>
    </row>
    <row r="2678" spans="2:7">
      <c r="B2678" s="58">
        <v>44491</v>
      </c>
      <c r="C2678" s="43">
        <v>2380.3923340000001</v>
      </c>
      <c r="D2678">
        <f t="shared" si="88"/>
        <v>18.26541532788703</v>
      </c>
      <c r="E2678">
        <v>3.4140471994008087E-3</v>
      </c>
      <c r="G2678">
        <f t="shared" ca="1" si="89"/>
        <v>2.261889520800317E-2</v>
      </c>
    </row>
    <row r="2679" spans="2:7">
      <c r="B2679" s="58">
        <v>37900</v>
      </c>
      <c r="C2679" s="43">
        <v>123.5578</v>
      </c>
      <c r="D2679">
        <f t="shared" si="88"/>
        <v>-0.83476276031396757</v>
      </c>
      <c r="E2679">
        <v>3.404514034769645E-3</v>
      </c>
      <c r="G2679">
        <f t="shared" ca="1" si="89"/>
        <v>-1.0231508991812419E-2</v>
      </c>
    </row>
    <row r="2680" spans="2:7">
      <c r="B2680" s="58">
        <v>42150</v>
      </c>
      <c r="C2680" s="43">
        <v>747.76000999999997</v>
      </c>
      <c r="D2680">
        <f t="shared" si="88"/>
        <v>15.411418155800488</v>
      </c>
      <c r="E2680">
        <v>3.4020328292083289E-3</v>
      </c>
      <c r="G2680">
        <f t="shared" ca="1" si="89"/>
        <v>-6.6931317587355568E-4</v>
      </c>
    </row>
    <row r="2681" spans="2:7">
      <c r="B2681" s="58">
        <v>35382</v>
      </c>
      <c r="C2681" s="43">
        <v>45.563400000000001</v>
      </c>
      <c r="D2681">
        <f t="shared" si="88"/>
        <v>-0.66032061820016319</v>
      </c>
      <c r="E2681">
        <v>3.3888934987894611E-3</v>
      </c>
      <c r="G2681">
        <f t="shared" ca="1" si="89"/>
        <v>1.0236320018345813E-2</v>
      </c>
    </row>
    <row r="2682" spans="2:7">
      <c r="B2682" s="58">
        <v>38001</v>
      </c>
      <c r="C2682" s="43">
        <v>134.13649000000001</v>
      </c>
      <c r="D2682">
        <f t="shared" si="88"/>
        <v>-0.35540734427455234</v>
      </c>
      <c r="E2682">
        <v>3.3775151397539616E-3</v>
      </c>
      <c r="G2682">
        <f t="shared" ca="1" si="89"/>
        <v>-6.2842256903884279E-3</v>
      </c>
    </row>
    <row r="2683" spans="2:7">
      <c r="B2683" s="58">
        <v>39994</v>
      </c>
      <c r="C2683" s="43">
        <v>208.09497099999999</v>
      </c>
      <c r="D2683">
        <f t="shared" si="88"/>
        <v>-0.89909824257256687</v>
      </c>
      <c r="E2683">
        <v>3.3758555106935683E-3</v>
      </c>
      <c r="G2683">
        <f t="shared" ca="1" si="89"/>
        <v>-8.1861552542917778E-4</v>
      </c>
    </row>
    <row r="2684" spans="2:7">
      <c r="B2684" s="58">
        <v>43775</v>
      </c>
      <c r="C2684" s="43">
        <v>2062.3522950000001</v>
      </c>
      <c r="D2684">
        <f t="shared" si="88"/>
        <v>16.394268629655514</v>
      </c>
      <c r="E2684">
        <v>3.3606914373727754E-3</v>
      </c>
      <c r="G2684">
        <f t="shared" ca="1" si="89"/>
        <v>-1.6644321737053987E-2</v>
      </c>
    </row>
    <row r="2685" spans="2:7">
      <c r="B2685" s="58">
        <v>37449</v>
      </c>
      <c r="C2685" s="43">
        <v>118.565048</v>
      </c>
      <c r="D2685">
        <f t="shared" si="88"/>
        <v>-0.95398659241292327</v>
      </c>
      <c r="E2685">
        <v>3.3527191228491034E-3</v>
      </c>
      <c r="G2685">
        <f t="shared" ca="1" si="89"/>
        <v>-2.6035487756990657E-2</v>
      </c>
    </row>
    <row r="2686" spans="2:7">
      <c r="B2686" s="58">
        <v>44957</v>
      </c>
      <c r="C2686" s="43">
        <v>2576.75</v>
      </c>
      <c r="D2686">
        <f t="shared" si="88"/>
        <v>0.14343770980797879</v>
      </c>
      <c r="E2686">
        <v>3.3487523424167664E-3</v>
      </c>
      <c r="G2686">
        <f t="shared" ca="1" si="89"/>
        <v>3.8049370641250441E-2</v>
      </c>
    </row>
    <row r="2687" spans="2:7">
      <c r="B2687" s="58">
        <v>44558</v>
      </c>
      <c r="C2687" s="43">
        <v>2253.5114749999998</v>
      </c>
      <c r="D2687">
        <f t="shared" si="88"/>
        <v>19.19086578663611</v>
      </c>
      <c r="E2687">
        <v>3.3457968030092557E-3</v>
      </c>
      <c r="G2687">
        <f t="shared" ca="1" si="89"/>
        <v>6.7401329307314765E-3</v>
      </c>
    </row>
    <row r="2688" spans="2:7">
      <c r="B2688" s="58">
        <v>37516</v>
      </c>
      <c r="C2688" s="43">
        <v>111.610443</v>
      </c>
      <c r="D2688">
        <f t="shared" si="88"/>
        <v>-0.94556225439734987</v>
      </c>
      <c r="E2688">
        <v>3.3361310847114935E-3</v>
      </c>
      <c r="G2688">
        <f t="shared" ca="1" si="89"/>
        <v>2.5802995165173363E-2</v>
      </c>
    </row>
    <row r="2689" spans="2:7">
      <c r="B2689" s="58">
        <v>43893</v>
      </c>
      <c r="C2689" s="43">
        <v>2050.23999</v>
      </c>
      <c r="D2689">
        <f t="shared" si="88"/>
        <v>0.62748379132537102</v>
      </c>
      <c r="E2689">
        <v>3.3339792318693917E-3</v>
      </c>
      <c r="G2689">
        <f t="shared" ca="1" si="89"/>
        <v>-1.4926975640063799E-3</v>
      </c>
    </row>
    <row r="2690" spans="2:7">
      <c r="B2690" s="58">
        <v>43110</v>
      </c>
      <c r="C2690" s="43">
        <v>1259.76062</v>
      </c>
      <c r="D2690">
        <f t="shared" si="88"/>
        <v>-0.20964035817571089</v>
      </c>
      <c r="E2690">
        <v>3.3057696680422722E-3</v>
      </c>
      <c r="G2690">
        <f t="shared" ca="1" si="89"/>
        <v>-5.8830584908265105E-3</v>
      </c>
    </row>
    <row r="2691" spans="2:7">
      <c r="B2691" s="58">
        <v>43531</v>
      </c>
      <c r="C2691" s="43">
        <v>1593.908081</v>
      </c>
      <c r="D2691">
        <f t="shared" si="88"/>
        <v>15.334769530011844</v>
      </c>
      <c r="E2691">
        <v>3.2944999168281921E-3</v>
      </c>
      <c r="G2691">
        <f t="shared" ca="1" si="89"/>
        <v>-3.7927779534639751E-2</v>
      </c>
    </row>
    <row r="2692" spans="2:7">
      <c r="B2692" s="58">
        <v>36081</v>
      </c>
      <c r="C2692" s="43">
        <v>97.577629000000002</v>
      </c>
      <c r="D2692">
        <f t="shared" ref="D2692:D2755" si="90">(C2692-C2693)/C2693</f>
        <v>-0.17458908819002419</v>
      </c>
      <c r="E2692">
        <v>3.2917983262099977E-3</v>
      </c>
      <c r="G2692">
        <f t="shared" ca="1" si="89"/>
        <v>2.1221006338250897E-3</v>
      </c>
    </row>
    <row r="2693" spans="2:7">
      <c r="B2693" s="58">
        <v>37081</v>
      </c>
      <c r="C2693" s="43">
        <v>118.217033</v>
      </c>
      <c r="D2693">
        <f t="shared" si="90"/>
        <v>-0.62284847713290981</v>
      </c>
      <c r="E2693">
        <v>3.2884874246147857E-3</v>
      </c>
      <c r="G2693">
        <f t="shared" ref="G2693:G2756" ca="1" si="91">_xlfn.NORM.INV(RAND(),$N$5,$N$6)</f>
        <v>-1.7429715140954087E-2</v>
      </c>
    </row>
    <row r="2694" spans="2:7">
      <c r="B2694" s="58">
        <v>40981</v>
      </c>
      <c r="C2694" s="43">
        <v>313.44705199999999</v>
      </c>
      <c r="D2694">
        <f t="shared" si="90"/>
        <v>2.4653230336633012</v>
      </c>
      <c r="E2694">
        <v>3.2845241997862852E-3</v>
      </c>
      <c r="G2694">
        <f t="shared" ca="1" si="91"/>
        <v>1.5031452941643902E-2</v>
      </c>
    </row>
    <row r="2695" spans="2:7">
      <c r="B2695" s="58">
        <v>35914</v>
      </c>
      <c r="C2695" s="43">
        <v>90.452477000000002</v>
      </c>
      <c r="D2695">
        <f t="shared" si="90"/>
        <v>-0.88063938630525429</v>
      </c>
      <c r="E2695">
        <v>3.2752685232374018E-3</v>
      </c>
      <c r="G2695">
        <f t="shared" ca="1" si="91"/>
        <v>-7.7360642758747778E-3</v>
      </c>
    </row>
    <row r="2696" spans="2:7">
      <c r="B2696" s="58">
        <v>42243</v>
      </c>
      <c r="C2696" s="43">
        <v>757.80841099999998</v>
      </c>
      <c r="D2696">
        <f t="shared" si="90"/>
        <v>5.3727715551160191</v>
      </c>
      <c r="E2696">
        <v>3.2748829685159153E-3</v>
      </c>
      <c r="G2696">
        <f t="shared" ca="1" si="91"/>
        <v>-3.1156945753837963E-2</v>
      </c>
    </row>
    <row r="2697" spans="2:7">
      <c r="B2697" s="58">
        <v>37895</v>
      </c>
      <c r="C2697" s="43">
        <v>118.91347500000001</v>
      </c>
      <c r="D2697">
        <f t="shared" si="90"/>
        <v>1.5142277217358353</v>
      </c>
      <c r="E2697">
        <v>3.2652287368173439E-3</v>
      </c>
      <c r="G2697">
        <f t="shared" ca="1" si="91"/>
        <v>1.4253038177692802E-2</v>
      </c>
    </row>
    <row r="2698" spans="2:7">
      <c r="B2698" s="58">
        <v>35333</v>
      </c>
      <c r="C2698" s="43">
        <v>47.296222999999998</v>
      </c>
      <c r="D2698">
        <f t="shared" si="90"/>
        <v>5.8151926328130252E-2</v>
      </c>
      <c r="E2698">
        <v>3.2643483455867821E-3</v>
      </c>
      <c r="G2698">
        <f t="shared" ca="1" si="91"/>
        <v>3.716059628084608E-2</v>
      </c>
    </row>
    <row r="2699" spans="2:7">
      <c r="B2699" s="58">
        <v>35412</v>
      </c>
      <c r="C2699" s="43">
        <v>44.697006000000002</v>
      </c>
      <c r="D2699">
        <f t="shared" si="90"/>
        <v>-0.94290229091749356</v>
      </c>
      <c r="E2699">
        <v>3.2627076615147159E-3</v>
      </c>
      <c r="G2699">
        <f t="shared" ca="1" si="91"/>
        <v>1.2119371496238648E-2</v>
      </c>
    </row>
    <row r="2700" spans="2:7">
      <c r="B2700" s="58">
        <v>42024</v>
      </c>
      <c r="C2700" s="43">
        <v>782.816101</v>
      </c>
      <c r="D2700">
        <f t="shared" si="90"/>
        <v>6.2982427557806666</v>
      </c>
      <c r="E2700">
        <v>3.2491866072683786E-3</v>
      </c>
      <c r="G2700">
        <f t="shared" ca="1" si="91"/>
        <v>-1.0197411163859963E-4</v>
      </c>
    </row>
    <row r="2701" spans="2:7">
      <c r="B2701" s="58">
        <v>37784</v>
      </c>
      <c r="C2701" s="43">
        <v>107.260902</v>
      </c>
      <c r="D2701">
        <f t="shared" si="90"/>
        <v>-0.14320362656185087</v>
      </c>
      <c r="E2701">
        <v>3.2368661137973246E-3</v>
      </c>
      <c r="G2701">
        <f t="shared" ca="1" si="91"/>
        <v>-1.70537457037294E-3</v>
      </c>
    </row>
    <row r="2702" spans="2:7">
      <c r="B2702" s="58">
        <v>36234</v>
      </c>
      <c r="C2702" s="43">
        <v>125.18832399999999</v>
      </c>
      <c r="D2702">
        <f t="shared" si="90"/>
        <v>-0.95277371155797119</v>
      </c>
      <c r="E2702">
        <v>3.2364123516331438E-3</v>
      </c>
      <c r="G2702">
        <f t="shared" ca="1" si="91"/>
        <v>-3.4419206356329987E-3</v>
      </c>
    </row>
    <row r="2703" spans="2:7">
      <c r="B2703" s="58">
        <v>44440</v>
      </c>
      <c r="C2703" s="43">
        <v>2650.8186040000001</v>
      </c>
      <c r="D2703">
        <f t="shared" si="90"/>
        <v>1.1249951449837226</v>
      </c>
      <c r="E2703">
        <v>3.2304053473630758E-3</v>
      </c>
      <c r="G2703">
        <f t="shared" ca="1" si="91"/>
        <v>-1.4262552282159618E-2</v>
      </c>
    </row>
    <row r="2704" spans="2:7">
      <c r="B2704" s="58">
        <v>43096</v>
      </c>
      <c r="C2704" s="43">
        <v>1247.446899</v>
      </c>
      <c r="D2704">
        <f t="shared" si="90"/>
        <v>4.9191270243167002</v>
      </c>
      <c r="E2704">
        <v>3.2267130922224497E-3</v>
      </c>
      <c r="G2704">
        <f t="shared" ca="1" si="91"/>
        <v>1.4703508140519447E-2</v>
      </c>
    </row>
    <row r="2705" spans="2:7">
      <c r="B2705" s="58">
        <v>40421</v>
      </c>
      <c r="C2705" s="43">
        <v>210.748459</v>
      </c>
      <c r="D2705">
        <f t="shared" si="90"/>
        <v>-6.5974222091663051E-2</v>
      </c>
      <c r="E2705">
        <v>3.224107380714433E-3</v>
      </c>
      <c r="G2705">
        <f t="shared" ca="1" si="91"/>
        <v>1.1931398518333983E-3</v>
      </c>
    </row>
    <row r="2706" spans="2:7">
      <c r="B2706" s="58">
        <v>40595</v>
      </c>
      <c r="C2706" s="43">
        <v>225.63452100000001</v>
      </c>
      <c r="D2706">
        <f t="shared" si="90"/>
        <v>1.3399762659416696</v>
      </c>
      <c r="E2706">
        <v>3.2213640439045124E-3</v>
      </c>
      <c r="G2706">
        <f t="shared" ca="1" si="91"/>
        <v>1.4379467373149008E-2</v>
      </c>
    </row>
    <row r="2707" spans="2:7">
      <c r="B2707" s="58">
        <v>37705</v>
      </c>
      <c r="C2707" s="43">
        <v>96.425987000000006</v>
      </c>
      <c r="D2707">
        <f t="shared" si="90"/>
        <v>-0.95728287813473623</v>
      </c>
      <c r="E2707">
        <v>3.2176817863332759E-3</v>
      </c>
      <c r="G2707">
        <f t="shared" ca="1" si="91"/>
        <v>2.4659795656181427E-2</v>
      </c>
    </row>
    <row r="2708" spans="2:7">
      <c r="B2708" s="58">
        <v>44341</v>
      </c>
      <c r="C2708" s="43">
        <v>2257.3146969999998</v>
      </c>
      <c r="D2708">
        <f t="shared" si="90"/>
        <v>14.597919129658775</v>
      </c>
      <c r="E2708">
        <v>3.2099380240418868E-3</v>
      </c>
      <c r="G2708">
        <f t="shared" ca="1" si="91"/>
        <v>-1.6842964809766416E-3</v>
      </c>
    </row>
    <row r="2709" spans="2:7">
      <c r="B2709" s="58">
        <v>39125</v>
      </c>
      <c r="C2709" s="43">
        <v>144.718964</v>
      </c>
      <c r="D2709">
        <f t="shared" si="90"/>
        <v>6.7396448895875538E-2</v>
      </c>
      <c r="E2709">
        <v>3.2069022016278756E-3</v>
      </c>
      <c r="G2709">
        <f t="shared" ca="1" si="91"/>
        <v>2.4246213991231905E-2</v>
      </c>
    </row>
    <row r="2710" spans="2:7">
      <c r="B2710" s="58">
        <v>39251</v>
      </c>
      <c r="C2710" s="43">
        <v>135.58126799999999</v>
      </c>
      <c r="D2710">
        <f t="shared" si="90"/>
        <v>3.8243253708447611E-2</v>
      </c>
      <c r="E2710">
        <v>3.2060264607728845E-3</v>
      </c>
      <c r="G2710">
        <f t="shared" ca="1" si="91"/>
        <v>3.2959904738872076E-3</v>
      </c>
    </row>
    <row r="2711" spans="2:7">
      <c r="B2711" s="58">
        <v>36987</v>
      </c>
      <c r="C2711" s="43">
        <v>130.587189</v>
      </c>
      <c r="D2711">
        <f t="shared" si="90"/>
        <v>0.54815399616205085</v>
      </c>
      <c r="E2711">
        <v>3.205910713166902E-3</v>
      </c>
      <c r="G2711">
        <f t="shared" ca="1" si="91"/>
        <v>-7.976527270770346E-3</v>
      </c>
    </row>
    <row r="2712" spans="2:7">
      <c r="B2712" s="58">
        <v>38292</v>
      </c>
      <c r="C2712" s="43">
        <v>84.350257999999997</v>
      </c>
      <c r="D2712">
        <f t="shared" si="90"/>
        <v>-0.31987068438909722</v>
      </c>
      <c r="E2712">
        <v>3.2051682688662157E-3</v>
      </c>
      <c r="G2712">
        <f t="shared" ca="1" si="91"/>
        <v>2.5853984601462536E-2</v>
      </c>
    </row>
    <row r="2713" spans="2:7">
      <c r="B2713" s="58">
        <v>37419</v>
      </c>
      <c r="C2713" s="43">
        <v>124.020912</v>
      </c>
      <c r="D2713">
        <f t="shared" si="90"/>
        <v>-0.93638635511631207</v>
      </c>
      <c r="E2713">
        <v>3.2051205309489798E-3</v>
      </c>
      <c r="G2713">
        <f t="shared" ca="1" si="91"/>
        <v>5.6681241826349186E-4</v>
      </c>
    </row>
    <row r="2714" spans="2:7">
      <c r="B2714" s="58">
        <v>43754</v>
      </c>
      <c r="C2714" s="43">
        <v>1949.5960689999999</v>
      </c>
      <c r="D2714">
        <f t="shared" si="90"/>
        <v>38.619015113111843</v>
      </c>
      <c r="E2714">
        <v>3.1971343774562862E-3</v>
      </c>
      <c r="G2714">
        <f t="shared" ca="1" si="91"/>
        <v>-4.1122126243517913E-3</v>
      </c>
    </row>
    <row r="2715" spans="2:7">
      <c r="B2715" s="58">
        <v>35282</v>
      </c>
      <c r="C2715" s="43">
        <v>49.208595000000003</v>
      </c>
      <c r="D2715">
        <f t="shared" si="90"/>
        <v>-0.50223977759102445</v>
      </c>
      <c r="E2715">
        <v>3.1956598082494418E-3</v>
      </c>
      <c r="G2715">
        <f t="shared" ca="1" si="91"/>
        <v>-4.1869849221742254E-3</v>
      </c>
    </row>
    <row r="2716" spans="2:7">
      <c r="B2716" s="58">
        <v>37776</v>
      </c>
      <c r="C2716" s="43">
        <v>98.860039</v>
      </c>
      <c r="D2716">
        <f t="shared" si="90"/>
        <v>-0.87934181182033611</v>
      </c>
      <c r="E2716">
        <v>3.193117988331304E-3</v>
      </c>
      <c r="G2716">
        <f t="shared" ca="1" si="91"/>
        <v>-1.7878543830598906E-3</v>
      </c>
    </row>
    <row r="2717" spans="2:7">
      <c r="B2717" s="58">
        <v>42191</v>
      </c>
      <c r="C2717" s="43">
        <v>819.33966099999998</v>
      </c>
      <c r="D2717">
        <f t="shared" si="90"/>
        <v>0.82301391347293396</v>
      </c>
      <c r="E2717">
        <v>3.1909306193396488E-3</v>
      </c>
      <c r="G2717">
        <f t="shared" ca="1" si="91"/>
        <v>8.6661858580432995E-3</v>
      </c>
    </row>
    <row r="2718" spans="2:7">
      <c r="B2718" s="58">
        <v>41220</v>
      </c>
      <c r="C2718" s="43">
        <v>449.44235200000003</v>
      </c>
      <c r="D2718">
        <f t="shared" si="90"/>
        <v>3.1285553614247736</v>
      </c>
      <c r="E2718">
        <v>3.1906290450216669E-3</v>
      </c>
      <c r="G2718">
        <f t="shared" ca="1" si="91"/>
        <v>-1.8258824033726185E-2</v>
      </c>
    </row>
    <row r="2719" spans="2:7">
      <c r="B2719" s="58">
        <v>36215</v>
      </c>
      <c r="C2719" s="43">
        <v>108.86189299999999</v>
      </c>
      <c r="D2719">
        <f t="shared" si="90"/>
        <v>-0.91299600273375459</v>
      </c>
      <c r="E2719">
        <v>3.1894714672155854E-3</v>
      </c>
      <c r="G2719">
        <f t="shared" ca="1" si="91"/>
        <v>1.9302434996416293E-2</v>
      </c>
    </row>
    <row r="2720" spans="2:7">
      <c r="B2720" s="58">
        <v>43105</v>
      </c>
      <c r="C2720" s="43">
        <v>1251.228638</v>
      </c>
      <c r="D2720">
        <f t="shared" si="90"/>
        <v>6.6059772689338212</v>
      </c>
      <c r="E2720">
        <v>3.1798156104857894E-3</v>
      </c>
      <c r="G2720">
        <f t="shared" ca="1" si="91"/>
        <v>-2.7054614095945336E-2</v>
      </c>
    </row>
    <row r="2721" spans="2:7">
      <c r="B2721" s="58">
        <v>39506</v>
      </c>
      <c r="C2721" s="43">
        <v>164.505966</v>
      </c>
      <c r="D2721">
        <f t="shared" si="90"/>
        <v>-0.69972051144872693</v>
      </c>
      <c r="E2721">
        <v>3.1781237873495061E-3</v>
      </c>
      <c r="G2721">
        <f t="shared" ca="1" si="91"/>
        <v>-3.0227095799474826E-2</v>
      </c>
    </row>
    <row r="2722" spans="2:7">
      <c r="B2722" s="58">
        <v>41830</v>
      </c>
      <c r="C2722" s="43">
        <v>547.84283400000004</v>
      </c>
      <c r="D2722">
        <f t="shared" si="90"/>
        <v>3.2872429295290599</v>
      </c>
      <c r="E2722">
        <v>3.175542123767504E-3</v>
      </c>
      <c r="G2722">
        <f t="shared" ca="1" si="91"/>
        <v>1.8484256255226723E-2</v>
      </c>
    </row>
    <row r="2723" spans="2:7">
      <c r="B2723" s="58">
        <v>36237</v>
      </c>
      <c r="C2723" s="43">
        <v>127.78441599999999</v>
      </c>
      <c r="D2723">
        <f t="shared" si="90"/>
        <v>-0.14551402609846209</v>
      </c>
      <c r="E2723">
        <v>3.1708776039736553E-3</v>
      </c>
      <c r="G2723">
        <f t="shared" ca="1" si="91"/>
        <v>3.7190565066569134E-2</v>
      </c>
    </row>
    <row r="2724" spans="2:7">
      <c r="B2724" s="58">
        <v>36622</v>
      </c>
      <c r="C2724" s="43">
        <v>149.54536400000001</v>
      </c>
      <c r="D2724">
        <f t="shared" si="90"/>
        <v>-0.33318943512095017</v>
      </c>
      <c r="E2724">
        <v>3.1688910896307061E-3</v>
      </c>
      <c r="G2724">
        <f t="shared" ca="1" si="91"/>
        <v>-1.2160079409420174E-2</v>
      </c>
    </row>
    <row r="2725" spans="2:7">
      <c r="B2725" s="58">
        <v>40147</v>
      </c>
      <c r="C2725" s="43">
        <v>224.26963799999999</v>
      </c>
      <c r="D2725">
        <f t="shared" si="90"/>
        <v>0.6853231293880645</v>
      </c>
      <c r="E2725">
        <v>3.1656464571426114E-3</v>
      </c>
      <c r="G2725">
        <f t="shared" ca="1" si="91"/>
        <v>-2.592213853584744E-2</v>
      </c>
    </row>
    <row r="2726" spans="2:7">
      <c r="B2726" s="58">
        <v>38005</v>
      </c>
      <c r="C2726" s="43">
        <v>133.07218900000001</v>
      </c>
      <c r="D2726">
        <f t="shared" si="90"/>
        <v>-0.57484322581876746</v>
      </c>
      <c r="E2726">
        <v>3.1607373432025495E-3</v>
      </c>
      <c r="G2726">
        <f t="shared" ca="1" si="91"/>
        <v>3.5793850885506871E-2</v>
      </c>
    </row>
    <row r="2727" spans="2:7">
      <c r="B2727" s="58">
        <v>40967</v>
      </c>
      <c r="C2727" s="43">
        <v>312.99557499999997</v>
      </c>
      <c r="D2727">
        <f t="shared" si="90"/>
        <v>2.3932376717325057</v>
      </c>
      <c r="E2727">
        <v>3.1575840926519891E-3</v>
      </c>
      <c r="G2727">
        <f t="shared" ca="1" si="91"/>
        <v>-1.2752278093624036E-2</v>
      </c>
    </row>
    <row r="2728" spans="2:7">
      <c r="B2728" s="58">
        <v>38112</v>
      </c>
      <c r="C2728" s="43">
        <v>92.240982000000002</v>
      </c>
      <c r="D2728">
        <f t="shared" si="90"/>
        <v>-0.33071377027463461</v>
      </c>
      <c r="E2728">
        <v>3.1563635281635131E-3</v>
      </c>
      <c r="G2728">
        <f t="shared" ca="1" si="91"/>
        <v>1.8642323826866751E-2</v>
      </c>
    </row>
    <row r="2729" spans="2:7">
      <c r="B2729" s="58">
        <v>39260</v>
      </c>
      <c r="C2729" s="43">
        <v>137.819931</v>
      </c>
      <c r="D2729">
        <f t="shared" si="90"/>
        <v>-0.72737087251296784</v>
      </c>
      <c r="E2729">
        <v>3.1537927828529503E-3</v>
      </c>
      <c r="G2729">
        <f t="shared" ca="1" si="91"/>
        <v>-9.4094401094715063E-3</v>
      </c>
    </row>
    <row r="2730" spans="2:7">
      <c r="B2730" s="58">
        <v>41585</v>
      </c>
      <c r="C2730" s="43">
        <v>505.52166699999998</v>
      </c>
      <c r="D2730">
        <f t="shared" si="90"/>
        <v>7.4215269358115741</v>
      </c>
      <c r="E2730">
        <v>3.1458874349089543E-3</v>
      </c>
      <c r="G2730">
        <f t="shared" ca="1" si="91"/>
        <v>-5.1791744013592392E-3</v>
      </c>
    </row>
    <row r="2731" spans="2:7">
      <c r="B2731" s="58">
        <v>35537</v>
      </c>
      <c r="C2731" s="43">
        <v>60.027316999999996</v>
      </c>
      <c r="D2731">
        <f t="shared" si="90"/>
        <v>-0.92461520798611663</v>
      </c>
      <c r="E2731">
        <v>3.1435911241269403E-3</v>
      </c>
      <c r="G2731">
        <f t="shared" ca="1" si="91"/>
        <v>9.5753655908382036E-3</v>
      </c>
    </row>
    <row r="2732" spans="2:7">
      <c r="B2732" s="58">
        <v>42038</v>
      </c>
      <c r="C2732" s="43">
        <v>796.27886999999998</v>
      </c>
      <c r="D2732">
        <f t="shared" si="90"/>
        <v>6.0232901940342343</v>
      </c>
      <c r="E2732">
        <v>3.1386159083215542E-3</v>
      </c>
      <c r="G2732">
        <f t="shared" ca="1" si="91"/>
        <v>3.0085520309774856E-3</v>
      </c>
    </row>
    <row r="2733" spans="2:7">
      <c r="B2733" s="58">
        <v>36871</v>
      </c>
      <c r="C2733" s="43">
        <v>113.37690000000001</v>
      </c>
      <c r="D2733">
        <f t="shared" si="90"/>
        <v>-0.94931231703198715</v>
      </c>
      <c r="E2733">
        <v>3.1348511555535003E-3</v>
      </c>
      <c r="G2733">
        <f t="shared" ca="1" si="91"/>
        <v>-1.5294392160849931E-3</v>
      </c>
    </row>
    <row r="2734" spans="2:7">
      <c r="B2734" s="58">
        <v>44715</v>
      </c>
      <c r="C2734" s="43">
        <v>2236.7741700000001</v>
      </c>
      <c r="D2734">
        <f t="shared" si="90"/>
        <v>3.2831114398884762</v>
      </c>
      <c r="E2734">
        <v>3.1293364007053048E-3</v>
      </c>
      <c r="G2734">
        <f t="shared" ca="1" si="91"/>
        <v>-1.8695970635018075E-3</v>
      </c>
    </row>
    <row r="2735" spans="2:7">
      <c r="B2735" s="58">
        <v>41746</v>
      </c>
      <c r="C2735" s="43">
        <v>522.23113999999998</v>
      </c>
      <c r="D2735">
        <f t="shared" si="90"/>
        <v>8.4624087802872852E-2</v>
      </c>
      <c r="E2735">
        <v>3.1275949180499061E-3</v>
      </c>
      <c r="G2735">
        <f t="shared" ca="1" si="91"/>
        <v>-5.8698095863514094E-3</v>
      </c>
    </row>
    <row r="2736" spans="2:7">
      <c r="B2736" s="58">
        <v>41787</v>
      </c>
      <c r="C2736" s="43">
        <v>481.48584</v>
      </c>
      <c r="D2736">
        <f t="shared" si="90"/>
        <v>6.9553908701745133</v>
      </c>
      <c r="E2736">
        <v>3.1240075303890103E-3</v>
      </c>
      <c r="G2736">
        <f t="shared" ca="1" si="91"/>
        <v>2.8167523611104615E-3</v>
      </c>
    </row>
    <row r="2737" spans="2:7">
      <c r="B2737" s="58">
        <v>35570</v>
      </c>
      <c r="C2737" s="43">
        <v>60.523215999999998</v>
      </c>
      <c r="D2737">
        <f t="shared" si="90"/>
        <v>-0.91559487240826287</v>
      </c>
      <c r="E2737">
        <v>3.1175043139467147E-3</v>
      </c>
      <c r="G2737">
        <f t="shared" ca="1" si="91"/>
        <v>8.3772578838278502E-3</v>
      </c>
    </row>
    <row r="2738" spans="2:7">
      <c r="B2738" s="58">
        <v>42727</v>
      </c>
      <c r="C2738" s="43">
        <v>717.056152</v>
      </c>
      <c r="D2738">
        <f t="shared" si="90"/>
        <v>-0.19705055622508746</v>
      </c>
      <c r="E2738">
        <v>3.1130160813759565E-3</v>
      </c>
      <c r="G2738">
        <f t="shared" ca="1" si="91"/>
        <v>-2.6193916041013631E-3</v>
      </c>
    </row>
    <row r="2739" spans="2:7">
      <c r="B2739" s="58">
        <v>42870</v>
      </c>
      <c r="C2739" s="43">
        <v>893.02777100000003</v>
      </c>
      <c r="D2739">
        <f t="shared" si="90"/>
        <v>3.7841675518306781</v>
      </c>
      <c r="E2739">
        <v>3.1116871112069422E-3</v>
      </c>
      <c r="G2739">
        <f t="shared" ca="1" si="91"/>
        <v>1.6769859595684035E-2</v>
      </c>
    </row>
    <row r="2740" spans="2:7">
      <c r="B2740" s="58">
        <v>39673</v>
      </c>
      <c r="C2740" s="43">
        <v>186.66314700000001</v>
      </c>
      <c r="D2740">
        <f t="shared" si="90"/>
        <v>-7.7292736519569721E-2</v>
      </c>
      <c r="E2740">
        <v>3.0870388658345749E-3</v>
      </c>
      <c r="G2740">
        <f t="shared" ca="1" si="91"/>
        <v>2.6019859893526655E-2</v>
      </c>
    </row>
    <row r="2741" spans="2:7">
      <c r="B2741" s="58">
        <v>39987</v>
      </c>
      <c r="C2741" s="43">
        <v>202.29942299999999</v>
      </c>
      <c r="D2741">
        <f t="shared" si="90"/>
        <v>0.38332243391127435</v>
      </c>
      <c r="E2741">
        <v>3.0859235588926951E-3</v>
      </c>
      <c r="G2741">
        <f t="shared" ca="1" si="91"/>
        <v>-4.3386794152731264E-3</v>
      </c>
    </row>
    <row r="2742" spans="2:7">
      <c r="B2742" s="58">
        <v>36693</v>
      </c>
      <c r="C2742" s="43">
        <v>146.24169900000001</v>
      </c>
      <c r="D2742">
        <f t="shared" si="90"/>
        <v>0.30919872677963989</v>
      </c>
      <c r="E2742">
        <v>3.0586485981578876E-3</v>
      </c>
      <c r="G2742">
        <f t="shared" ca="1" si="91"/>
        <v>2.9271568901641464E-2</v>
      </c>
    </row>
    <row r="2743" spans="2:7">
      <c r="B2743" s="58">
        <v>37508</v>
      </c>
      <c r="C2743" s="43">
        <v>111.703209</v>
      </c>
      <c r="D2743">
        <f t="shared" si="90"/>
        <v>0.16427728636044783</v>
      </c>
      <c r="E2743">
        <v>3.0544149918293973E-3</v>
      </c>
      <c r="G2743">
        <f t="shared" ca="1" si="91"/>
        <v>2.0750844776947892E-2</v>
      </c>
    </row>
    <row r="2744" spans="2:7">
      <c r="B2744" s="58">
        <v>36152</v>
      </c>
      <c r="C2744" s="43">
        <v>95.942100999999994</v>
      </c>
      <c r="D2744">
        <f t="shared" si="90"/>
        <v>-0.64458653616741057</v>
      </c>
      <c r="E2744">
        <v>3.0456730201258828E-3</v>
      </c>
      <c r="G2744">
        <f t="shared" ca="1" si="91"/>
        <v>-6.6858635510043335E-3</v>
      </c>
    </row>
    <row r="2745" spans="2:7">
      <c r="B2745" s="58">
        <v>40744</v>
      </c>
      <c r="C2745" s="43">
        <v>269.94503800000001</v>
      </c>
      <c r="D2745">
        <f t="shared" si="90"/>
        <v>-0.89894619359549155</v>
      </c>
      <c r="E2745">
        <v>3.0227115974754202E-3</v>
      </c>
      <c r="G2745">
        <f t="shared" ca="1" si="91"/>
        <v>2.6118266860915104E-2</v>
      </c>
    </row>
    <row r="2746" spans="2:7">
      <c r="B2746" s="58">
        <v>44911</v>
      </c>
      <c r="C2746" s="43">
        <v>2671.3000489999999</v>
      </c>
      <c r="D2746">
        <f t="shared" si="90"/>
        <v>57.841658999497092</v>
      </c>
      <c r="E2746">
        <v>3.0226411339528561E-3</v>
      </c>
      <c r="G2746">
        <f t="shared" ca="1" si="91"/>
        <v>-1.2502111160698498E-2</v>
      </c>
    </row>
    <row r="2747" spans="2:7">
      <c r="B2747" s="58">
        <v>35355</v>
      </c>
      <c r="C2747" s="43">
        <v>45.398108999999998</v>
      </c>
      <c r="D2747">
        <f t="shared" si="90"/>
        <v>-0.71811598835470014</v>
      </c>
      <c r="E2747">
        <v>3.0224047200046607E-3</v>
      </c>
      <c r="G2747">
        <f t="shared" ca="1" si="91"/>
        <v>1.4185377750107952E-2</v>
      </c>
    </row>
    <row r="2748" spans="2:7">
      <c r="B2748" s="58">
        <v>36626</v>
      </c>
      <c r="C2748" s="43">
        <v>161.05244400000001</v>
      </c>
      <c r="D2748">
        <f t="shared" si="90"/>
        <v>2.9275131325218173</v>
      </c>
      <c r="E2748">
        <v>3.0151029673265535E-3</v>
      </c>
      <c r="G2748">
        <f t="shared" ca="1" si="91"/>
        <v>-1.3485256483662295E-2</v>
      </c>
    </row>
    <row r="2749" spans="2:7">
      <c r="B2749" s="58">
        <v>35118</v>
      </c>
      <c r="C2749" s="43">
        <v>41.006214</v>
      </c>
      <c r="D2749">
        <f t="shared" si="90"/>
        <v>-0.65753160414504697</v>
      </c>
      <c r="E2749">
        <v>2.9973580405732226E-3</v>
      </c>
      <c r="G2749">
        <f t="shared" ca="1" si="91"/>
        <v>-8.6829966906887771E-3</v>
      </c>
    </row>
    <row r="2750" spans="2:7">
      <c r="B2750" s="58">
        <v>37041</v>
      </c>
      <c r="C2750" s="43">
        <v>119.73722100000001</v>
      </c>
      <c r="D2750">
        <f t="shared" si="90"/>
        <v>-0.94581631141163203</v>
      </c>
      <c r="E2750">
        <v>2.9960406536949221E-3</v>
      </c>
      <c r="G2750">
        <f t="shared" ca="1" si="91"/>
        <v>-1.7568448719958173E-2</v>
      </c>
    </row>
    <row r="2751" spans="2:7">
      <c r="B2751" s="58">
        <v>44600</v>
      </c>
      <c r="C2751" s="43">
        <v>2209.8388669999999</v>
      </c>
      <c r="D2751">
        <f t="shared" si="90"/>
        <v>3.5058272036157816</v>
      </c>
      <c r="E2751">
        <v>2.9898548144163435E-3</v>
      </c>
      <c r="G2751">
        <f t="shared" ca="1" si="91"/>
        <v>-8.345847446688516E-3</v>
      </c>
    </row>
    <row r="2752" spans="2:7">
      <c r="B2752" s="58">
        <v>41640</v>
      </c>
      <c r="C2752" s="43">
        <v>490.44021600000002</v>
      </c>
      <c r="D2752">
        <f t="shared" si="90"/>
        <v>3.0716444393643467</v>
      </c>
      <c r="E2752">
        <v>2.9787149968911347E-3</v>
      </c>
      <c r="G2752">
        <f t="shared" ca="1" si="91"/>
        <v>-2.3962270073860963E-2</v>
      </c>
    </row>
    <row r="2753" spans="2:7">
      <c r="B2753" s="58">
        <v>37033</v>
      </c>
      <c r="C2753" s="43">
        <v>120.452614</v>
      </c>
      <c r="D2753">
        <f t="shared" si="90"/>
        <v>-0.19254197948170693</v>
      </c>
      <c r="E2753">
        <v>2.9783188271565084E-3</v>
      </c>
      <c r="G2753">
        <f t="shared" ca="1" si="91"/>
        <v>-2.2689416893618593E-2</v>
      </c>
    </row>
    <row r="2754" spans="2:7">
      <c r="B2754" s="58">
        <v>36552</v>
      </c>
      <c r="C2754" s="43">
        <v>149.17507900000001</v>
      </c>
      <c r="D2754">
        <f t="shared" si="90"/>
        <v>-0.24944232223021251</v>
      </c>
      <c r="E2754">
        <v>2.9778424948500803E-3</v>
      </c>
      <c r="G2754">
        <f t="shared" ca="1" si="91"/>
        <v>1.8237310518527668E-2</v>
      </c>
    </row>
    <row r="2755" spans="2:7">
      <c r="B2755" s="58">
        <v>40340</v>
      </c>
      <c r="C2755" s="43">
        <v>198.752319</v>
      </c>
      <c r="D2755">
        <f t="shared" si="90"/>
        <v>-7.4933182330678763E-2</v>
      </c>
      <c r="E2755">
        <v>2.9762537810061134E-3</v>
      </c>
      <c r="G2755">
        <f t="shared" ca="1" si="91"/>
        <v>2.4282652911597126E-2</v>
      </c>
    </row>
    <row r="2756" spans="2:7">
      <c r="B2756" s="58">
        <v>40414</v>
      </c>
      <c r="C2756" s="43">
        <v>214.85185200000001</v>
      </c>
      <c r="D2756">
        <f t="shared" ref="D2756:D2819" si="92">(C2756-C2757)/C2757</f>
        <v>0.10936159070413295</v>
      </c>
      <c r="E2756">
        <v>2.9753308988295368E-3</v>
      </c>
      <c r="G2756">
        <f t="shared" ca="1" si="91"/>
        <v>-2.5241096293071159E-2</v>
      </c>
    </row>
    <row r="2757" spans="2:7">
      <c r="B2757" s="58">
        <v>39811</v>
      </c>
      <c r="C2757" s="43">
        <v>193.671616</v>
      </c>
      <c r="D2757">
        <f t="shared" si="92"/>
        <v>-0.89423114592028419</v>
      </c>
      <c r="E2757">
        <v>2.9750777713498499E-3</v>
      </c>
      <c r="G2757">
        <f t="shared" ref="G2757:G2820" ca="1" si="93">_xlfn.NORM.INV(RAND(),$N$5,$N$6)</f>
        <v>2.9518057043819493E-2</v>
      </c>
    </row>
    <row r="2758" spans="2:7">
      <c r="B2758" s="58">
        <v>43839</v>
      </c>
      <c r="C2758" s="43">
        <v>1831.0836179999999</v>
      </c>
      <c r="D2758">
        <f t="shared" si="92"/>
        <v>20.546772742080176</v>
      </c>
      <c r="E2758">
        <v>2.9543225708114902E-3</v>
      </c>
      <c r="G2758">
        <f t="shared" ca="1" si="93"/>
        <v>-8.319229454971289E-3</v>
      </c>
    </row>
    <row r="2759" spans="2:7">
      <c r="B2759" s="58">
        <v>35972</v>
      </c>
      <c r="C2759" s="43">
        <v>84.981803999999997</v>
      </c>
      <c r="D2759">
        <f t="shared" si="92"/>
        <v>-0.92984191717486109</v>
      </c>
      <c r="E2759">
        <v>2.9440704969975686E-3</v>
      </c>
      <c r="G2759">
        <f t="shared" ca="1" si="93"/>
        <v>-1.887659454606368E-2</v>
      </c>
    </row>
    <row r="2760" spans="2:7">
      <c r="B2760" s="58">
        <v>43179</v>
      </c>
      <c r="C2760" s="43">
        <v>1211.290283</v>
      </c>
      <c r="D2760">
        <f t="shared" si="92"/>
        <v>10.469374573670658</v>
      </c>
      <c r="E2760">
        <v>2.9403261798416447E-3</v>
      </c>
      <c r="G2760">
        <f t="shared" ca="1" si="93"/>
        <v>-9.4013200961903555E-3</v>
      </c>
    </row>
    <row r="2761" spans="2:7">
      <c r="B2761" s="58">
        <v>37540</v>
      </c>
      <c r="C2761" s="43">
        <v>105.61084</v>
      </c>
      <c r="D2761">
        <f t="shared" si="92"/>
        <v>-0.94873610752100468</v>
      </c>
      <c r="E2761">
        <v>2.9363646353983905E-3</v>
      </c>
      <c r="G2761">
        <f t="shared" ca="1" si="93"/>
        <v>8.5835983226480997E-4</v>
      </c>
    </row>
    <row r="2762" spans="2:7">
      <c r="B2762" s="58">
        <v>44167</v>
      </c>
      <c r="C2762" s="43">
        <v>2060.1408689999998</v>
      </c>
      <c r="D2762">
        <f t="shared" si="92"/>
        <v>26.377534330176879</v>
      </c>
      <c r="E2762">
        <v>2.9301077515806765E-3</v>
      </c>
      <c r="G2762">
        <f t="shared" ca="1" si="93"/>
        <v>-5.222354096452048E-3</v>
      </c>
    </row>
    <row r="2763" spans="2:7">
      <c r="B2763" s="58">
        <v>35781</v>
      </c>
      <c r="C2763" s="43">
        <v>75.249320999999995</v>
      </c>
      <c r="D2763">
        <f t="shared" si="92"/>
        <v>-0.44830077819105457</v>
      </c>
      <c r="E2763">
        <v>2.9247548946401145E-3</v>
      </c>
      <c r="G2763">
        <f t="shared" ca="1" si="93"/>
        <v>2.6469138492159695E-2</v>
      </c>
    </row>
    <row r="2764" spans="2:7">
      <c r="B2764" s="58">
        <v>37358</v>
      </c>
      <c r="C2764" s="43">
        <v>136.395554</v>
      </c>
      <c r="D2764">
        <f t="shared" si="92"/>
        <v>0.29111349863406338</v>
      </c>
      <c r="E2764">
        <v>2.9133228760279636E-3</v>
      </c>
      <c r="G2764">
        <f t="shared" ca="1" si="93"/>
        <v>4.5118224340438612E-3</v>
      </c>
    </row>
    <row r="2765" spans="2:7">
      <c r="B2765" s="58">
        <v>37474</v>
      </c>
      <c r="C2765" s="43">
        <v>105.6418</v>
      </c>
      <c r="D2765">
        <f t="shared" si="92"/>
        <v>1.2242383103151191</v>
      </c>
      <c r="E2765">
        <v>2.8934463900168175E-3</v>
      </c>
      <c r="G2765">
        <f t="shared" ca="1" si="93"/>
        <v>3.059554766922881E-3</v>
      </c>
    </row>
    <row r="2766" spans="2:7">
      <c r="B2766" s="58">
        <v>35326</v>
      </c>
      <c r="C2766" s="43">
        <v>47.495719999999999</v>
      </c>
      <c r="D2766">
        <f t="shared" si="92"/>
        <v>-0.6548644875874452</v>
      </c>
      <c r="E2766">
        <v>2.8882405635126322E-3</v>
      </c>
      <c r="G2766">
        <f t="shared" ca="1" si="93"/>
        <v>-1.0334763456605223E-2</v>
      </c>
    </row>
    <row r="2767" spans="2:7">
      <c r="B2767" s="58">
        <v>37354</v>
      </c>
      <c r="C2767" s="43">
        <v>137.6147</v>
      </c>
      <c r="D2767">
        <f t="shared" si="92"/>
        <v>0.46020954018096055</v>
      </c>
      <c r="E2767">
        <v>2.8872122882011631E-3</v>
      </c>
      <c r="G2767">
        <f t="shared" ca="1" si="93"/>
        <v>4.1952883698667787E-2</v>
      </c>
    </row>
    <row r="2768" spans="2:7">
      <c r="B2768" s="58">
        <v>36045</v>
      </c>
      <c r="C2768" s="43">
        <v>94.243117999999996</v>
      </c>
      <c r="D2768">
        <f t="shared" si="92"/>
        <v>-0.65135304964519858</v>
      </c>
      <c r="E2768">
        <v>2.8851788094477696E-3</v>
      </c>
      <c r="G2768">
        <f t="shared" ca="1" si="93"/>
        <v>-1.0595942665227205E-2</v>
      </c>
    </row>
    <row r="2769" spans="2:7">
      <c r="B2769" s="58">
        <v>40738</v>
      </c>
      <c r="C2769" s="43">
        <v>270.311035</v>
      </c>
      <c r="D2769">
        <f t="shared" si="92"/>
        <v>-0.89341887854961155</v>
      </c>
      <c r="E2769">
        <v>2.8669991940921385E-3</v>
      </c>
      <c r="G2769">
        <f t="shared" ca="1" si="93"/>
        <v>2.133287981156809E-2</v>
      </c>
    </row>
    <row r="2770" spans="2:7">
      <c r="B2770" s="58">
        <v>45029</v>
      </c>
      <c r="C2770" s="43">
        <v>2536.1999510000001</v>
      </c>
      <c r="D2770">
        <f t="shared" si="92"/>
        <v>2.0711015221346711</v>
      </c>
      <c r="E2770">
        <v>2.8668024834311956E-3</v>
      </c>
      <c r="G2770">
        <f t="shared" ca="1" si="93"/>
        <v>4.4760189578902931E-3</v>
      </c>
    </row>
    <row r="2771" spans="2:7">
      <c r="B2771" s="58">
        <v>42026</v>
      </c>
      <c r="C2771" s="43">
        <v>825.82745399999999</v>
      </c>
      <c r="D2771">
        <f t="shared" si="92"/>
        <v>2.0491361105761801</v>
      </c>
      <c r="E2771">
        <v>2.8663585882997846E-3</v>
      </c>
      <c r="G2771">
        <f t="shared" ca="1" si="93"/>
        <v>1.9828558872822789E-2</v>
      </c>
    </row>
    <row r="2772" spans="2:7">
      <c r="B2772" s="58">
        <v>40736</v>
      </c>
      <c r="C2772" s="43">
        <v>270.83981299999999</v>
      </c>
      <c r="D2772">
        <f t="shared" si="92"/>
        <v>1.5345062398222318</v>
      </c>
      <c r="E2772">
        <v>2.8616122668174131E-3</v>
      </c>
      <c r="G2772">
        <f t="shared" ca="1" si="93"/>
        <v>5.9186508991295394E-4</v>
      </c>
    </row>
    <row r="2773" spans="2:7">
      <c r="B2773" s="58">
        <v>37466</v>
      </c>
      <c r="C2773" s="43">
        <v>106.86097700000001</v>
      </c>
      <c r="D2773">
        <f t="shared" si="92"/>
        <v>-0.86034981838951341</v>
      </c>
      <c r="E2773">
        <v>2.8604818068967788E-3</v>
      </c>
      <c r="G2773">
        <f t="shared" ca="1" si="93"/>
        <v>-9.1043941496971297E-4</v>
      </c>
    </row>
    <row r="2774" spans="2:7">
      <c r="B2774" s="58">
        <v>42373</v>
      </c>
      <c r="C2774" s="43">
        <v>765.20471199999997</v>
      </c>
      <c r="D2774">
        <f t="shared" si="92"/>
        <v>0.58939827529830402</v>
      </c>
      <c r="E2774">
        <v>2.8603295570881356E-3</v>
      </c>
      <c r="G2774">
        <f t="shared" ca="1" si="93"/>
        <v>-9.9321095220474571E-3</v>
      </c>
    </row>
    <row r="2775" spans="2:7">
      <c r="B2775" s="58">
        <v>41711</v>
      </c>
      <c r="C2775" s="43">
        <v>481.44302399999998</v>
      </c>
      <c r="D2775">
        <f t="shared" si="92"/>
        <v>8.8166952873001634</v>
      </c>
      <c r="E2775">
        <v>2.8558277508948459E-3</v>
      </c>
      <c r="G2775">
        <f t="shared" ca="1" si="93"/>
        <v>1.1074640601742498E-2</v>
      </c>
    </row>
    <row r="2776" spans="2:7">
      <c r="B2776" s="58">
        <v>35261</v>
      </c>
      <c r="C2776" s="43">
        <v>49.043289000000001</v>
      </c>
      <c r="D2776">
        <f t="shared" si="92"/>
        <v>-0.867144362082513</v>
      </c>
      <c r="E2776">
        <v>2.8553491260734569E-3</v>
      </c>
      <c r="G2776">
        <f t="shared" ca="1" si="93"/>
        <v>7.3236310071837629E-3</v>
      </c>
    </row>
    <row r="2777" spans="2:7">
      <c r="B2777" s="58">
        <v>41344</v>
      </c>
      <c r="C2777" s="43">
        <v>369.14721700000001</v>
      </c>
      <c r="D2777">
        <f t="shared" si="92"/>
        <v>-0.24800885339917511</v>
      </c>
      <c r="E2777">
        <v>2.8553025695395905E-3</v>
      </c>
      <c r="G2777">
        <f t="shared" ca="1" si="93"/>
        <v>6.3742623717723121E-3</v>
      </c>
    </row>
    <row r="2778" spans="2:7">
      <c r="B2778" s="58">
        <v>41408</v>
      </c>
      <c r="C2778" s="43">
        <v>490.893036</v>
      </c>
      <c r="D2778">
        <f t="shared" si="92"/>
        <v>-2.8183548224828625E-3</v>
      </c>
      <c r="E2778">
        <v>2.8340811866725568E-3</v>
      </c>
      <c r="G2778">
        <f t="shared" ca="1" si="93"/>
        <v>-6.918770189261964E-3</v>
      </c>
    </row>
    <row r="2779" spans="2:7">
      <c r="B2779" s="58">
        <v>41409</v>
      </c>
      <c r="C2779" s="43">
        <v>492.28045700000001</v>
      </c>
      <c r="D2779">
        <f t="shared" si="92"/>
        <v>-0.35244675735903525</v>
      </c>
      <c r="E2779">
        <v>2.8263203962013784E-3</v>
      </c>
      <c r="G2779">
        <f t="shared" ca="1" si="93"/>
        <v>2.8713764680391943E-2</v>
      </c>
    </row>
    <row r="2780" spans="2:7">
      <c r="B2780" s="58">
        <v>42494</v>
      </c>
      <c r="C2780" s="43">
        <v>760.21618699999999</v>
      </c>
      <c r="D2780">
        <f t="shared" si="92"/>
        <v>-5.1030733128397489E-2</v>
      </c>
      <c r="E2780">
        <v>2.8202908875154353E-3</v>
      </c>
      <c r="G2780">
        <f t="shared" ca="1" si="93"/>
        <v>1.7179749481734286E-2</v>
      </c>
    </row>
    <row r="2781" spans="2:7">
      <c r="B2781" s="58">
        <v>42209</v>
      </c>
      <c r="C2781" s="43">
        <v>801.09674099999995</v>
      </c>
      <c r="D2781">
        <f t="shared" si="92"/>
        <v>-0.20015301990639631</v>
      </c>
      <c r="E2781">
        <v>2.8201618350774788E-3</v>
      </c>
      <c r="G2781">
        <f t="shared" ca="1" si="93"/>
        <v>5.2608435238003124E-3</v>
      </c>
    </row>
    <row r="2782" spans="2:7">
      <c r="B2782" s="58">
        <v>42899</v>
      </c>
      <c r="C2782" s="43">
        <v>1001.5625</v>
      </c>
      <c r="D2782">
        <f t="shared" si="92"/>
        <v>3.1090350631190247</v>
      </c>
      <c r="E2782">
        <v>2.8188394646319658E-3</v>
      </c>
      <c r="G2782">
        <f t="shared" ca="1" si="93"/>
        <v>3.1668404069408927E-2</v>
      </c>
    </row>
    <row r="2783" spans="2:7">
      <c r="B2783" s="58">
        <v>40693</v>
      </c>
      <c r="C2783" s="43">
        <v>243.746399</v>
      </c>
      <c r="D2783">
        <f t="shared" si="92"/>
        <v>1.4186119498540266</v>
      </c>
      <c r="E2783">
        <v>2.8149338485155785E-3</v>
      </c>
      <c r="G2783">
        <f t="shared" ca="1" si="93"/>
        <v>7.2340663690120275E-3</v>
      </c>
    </row>
    <row r="2784" spans="2:7">
      <c r="B2784" s="58">
        <v>36140</v>
      </c>
      <c r="C2784" s="43">
        <v>100.77945699999999</v>
      </c>
      <c r="D2784">
        <f t="shared" si="92"/>
        <v>-6.7711736173765899E-2</v>
      </c>
      <c r="E2784">
        <v>2.8125670823577714E-3</v>
      </c>
      <c r="G2784">
        <f t="shared" ca="1" si="93"/>
        <v>2.439798833425447E-2</v>
      </c>
    </row>
    <row r="2785" spans="2:7">
      <c r="B2785" s="58">
        <v>38392</v>
      </c>
      <c r="C2785" s="43">
        <v>108.09903</v>
      </c>
      <c r="D2785">
        <f t="shared" si="92"/>
        <v>-6.29888147771787E-2</v>
      </c>
      <c r="E2785">
        <v>2.8124456727743937E-3</v>
      </c>
      <c r="G2785">
        <f t="shared" ca="1" si="93"/>
        <v>-1.4596698459836152E-2</v>
      </c>
    </row>
    <row r="2786" spans="2:7">
      <c r="B2786" s="58">
        <v>37958</v>
      </c>
      <c r="C2786" s="43">
        <v>115.365784</v>
      </c>
      <c r="D2786">
        <f t="shared" si="92"/>
        <v>-0.83815072750771125</v>
      </c>
      <c r="E2786">
        <v>2.8037111195308505E-3</v>
      </c>
      <c r="G2786">
        <f t="shared" ca="1" si="93"/>
        <v>4.3234145379126036E-3</v>
      </c>
    </row>
    <row r="2787" spans="2:7">
      <c r="B2787" s="58">
        <v>42263</v>
      </c>
      <c r="C2787" s="43">
        <v>712.79766800000004</v>
      </c>
      <c r="D2787">
        <f t="shared" si="92"/>
        <v>2.9914241440658862</v>
      </c>
      <c r="E2787">
        <v>2.7966046062499693E-3</v>
      </c>
      <c r="G2787">
        <f t="shared" ca="1" si="93"/>
        <v>-6.8327614038129203E-3</v>
      </c>
    </row>
    <row r="2788" spans="2:7">
      <c r="B2788" s="58">
        <v>39784</v>
      </c>
      <c r="C2788" s="43">
        <v>178.582291</v>
      </c>
      <c r="D2788">
        <f t="shared" si="92"/>
        <v>-0.65826389350665881</v>
      </c>
      <c r="E2788">
        <v>2.7958373174929922E-3</v>
      </c>
      <c r="G2788">
        <f t="shared" ca="1" si="93"/>
        <v>-1.8649893235210338E-2</v>
      </c>
    </row>
    <row r="2789" spans="2:7">
      <c r="B2789" s="58">
        <v>41578</v>
      </c>
      <c r="C2789" s="43">
        <v>522.573669</v>
      </c>
      <c r="D2789">
        <f t="shared" si="92"/>
        <v>-0.68533572133284348</v>
      </c>
      <c r="E2789">
        <v>2.7952743603047807E-3</v>
      </c>
      <c r="G2789">
        <f t="shared" ca="1" si="93"/>
        <v>2.7629599381598377E-3</v>
      </c>
    </row>
    <row r="2790" spans="2:7">
      <c r="B2790" s="58">
        <v>43613</v>
      </c>
      <c r="C2790" s="43">
        <v>1660.734009</v>
      </c>
      <c r="D2790">
        <f t="shared" si="92"/>
        <v>13.925232640401036</v>
      </c>
      <c r="E2790">
        <v>2.7937253824073592E-3</v>
      </c>
      <c r="G2790">
        <f t="shared" ca="1" si="93"/>
        <v>5.1196067294960066E-6</v>
      </c>
    </row>
    <row r="2791" spans="2:7">
      <c r="B2791" s="58">
        <v>37644</v>
      </c>
      <c r="C2791" s="43">
        <v>111.27022599999999</v>
      </c>
      <c r="D2791">
        <f t="shared" si="92"/>
        <v>-0.94773698094966752</v>
      </c>
      <c r="E2791">
        <v>2.7870158604227811E-3</v>
      </c>
      <c r="G2791">
        <f t="shared" ca="1" si="93"/>
        <v>-3.7810483103899936E-2</v>
      </c>
    </row>
    <row r="2792" spans="2:7">
      <c r="B2792" s="58">
        <v>44270</v>
      </c>
      <c r="C2792" s="43">
        <v>2129.0432129999999</v>
      </c>
      <c r="D2792">
        <f t="shared" si="92"/>
        <v>5.8119776946525752</v>
      </c>
      <c r="E2792">
        <v>2.7666302009433197E-3</v>
      </c>
      <c r="G2792">
        <f t="shared" ca="1" si="93"/>
        <v>3.9853539930512372E-3</v>
      </c>
    </row>
    <row r="2793" spans="2:7">
      <c r="B2793" s="58">
        <v>40855</v>
      </c>
      <c r="C2793" s="43">
        <v>312.54406699999998</v>
      </c>
      <c r="D2793">
        <f t="shared" si="92"/>
        <v>-0.35202917010865165</v>
      </c>
      <c r="E2793">
        <v>2.7657352611565626E-3</v>
      </c>
      <c r="G2793">
        <f t="shared" ca="1" si="93"/>
        <v>4.7589857745732679E-4</v>
      </c>
    </row>
    <row r="2794" spans="2:7">
      <c r="B2794" s="58">
        <v>41781</v>
      </c>
      <c r="C2794" s="43">
        <v>482.342804</v>
      </c>
      <c r="D2794">
        <f t="shared" si="92"/>
        <v>11.585810795454677</v>
      </c>
      <c r="E2794">
        <v>2.761344705000219E-3</v>
      </c>
      <c r="G2794">
        <f t="shared" ca="1" si="93"/>
        <v>-2.4901185963976929E-3</v>
      </c>
    </row>
    <row r="2795" spans="2:7">
      <c r="B2795" s="58">
        <v>35135</v>
      </c>
      <c r="C2795" s="43">
        <v>38.324333000000003</v>
      </c>
      <c r="D2795">
        <f t="shared" si="92"/>
        <v>-0.75059909482783116</v>
      </c>
      <c r="E2795">
        <v>2.7588974258830165E-3</v>
      </c>
      <c r="G2795">
        <f t="shared" ca="1" si="93"/>
        <v>-8.6215378029031349E-3</v>
      </c>
    </row>
    <row r="2796" spans="2:7">
      <c r="B2796" s="58">
        <v>36409</v>
      </c>
      <c r="C2796" s="43">
        <v>153.66557299999999</v>
      </c>
      <c r="D2796">
        <f t="shared" si="92"/>
        <v>2.3616301402899182</v>
      </c>
      <c r="E2796">
        <v>2.7572605874007137E-3</v>
      </c>
      <c r="G2796">
        <f t="shared" ca="1" si="93"/>
        <v>1.7045542383115138E-3</v>
      </c>
    </row>
    <row r="2797" spans="2:7">
      <c r="B2797" s="58">
        <v>35417</v>
      </c>
      <c r="C2797" s="43">
        <v>45.711624</v>
      </c>
      <c r="D2797">
        <f t="shared" si="92"/>
        <v>-0.93903607585222315</v>
      </c>
      <c r="E2797">
        <v>2.7511829893813785E-3</v>
      </c>
      <c r="G2797">
        <f t="shared" ca="1" si="93"/>
        <v>-1.5681379739938803E-2</v>
      </c>
    </row>
    <row r="2798" spans="2:7">
      <c r="B2798" s="58">
        <v>42151</v>
      </c>
      <c r="C2798" s="43">
        <v>749.81433100000004</v>
      </c>
      <c r="D2798">
        <f t="shared" si="92"/>
        <v>-0.63574251918590141</v>
      </c>
      <c r="E2798">
        <v>2.7472998990679814E-3</v>
      </c>
      <c r="G2798">
        <f t="shared" ca="1" si="93"/>
        <v>-1.0944128029996301E-2</v>
      </c>
    </row>
    <row r="2799" spans="2:7">
      <c r="B2799" s="58">
        <v>43769</v>
      </c>
      <c r="C2799" s="43">
        <v>2058.4733890000002</v>
      </c>
      <c r="D2799">
        <f t="shared" si="92"/>
        <v>-0.18401972926505988</v>
      </c>
      <c r="E2799">
        <v>2.7429575919508883E-3</v>
      </c>
      <c r="G2799">
        <f t="shared" ca="1" si="93"/>
        <v>2.7404864527520504E-2</v>
      </c>
    </row>
    <row r="2800" spans="2:7">
      <c r="B2800" s="58">
        <v>45056</v>
      </c>
      <c r="C2800" s="43">
        <v>2522.6999510000001</v>
      </c>
      <c r="D2800">
        <f t="shared" si="92"/>
        <v>0.38800183918747938</v>
      </c>
      <c r="E2800">
        <v>2.7426273414466059E-3</v>
      </c>
      <c r="G2800">
        <f t="shared" ca="1" si="93"/>
        <v>-1.1699319610151006E-2</v>
      </c>
    </row>
    <row r="2801" spans="2:7">
      <c r="B2801" s="58">
        <v>43837</v>
      </c>
      <c r="C2801" s="43">
        <v>1817.5047609999999</v>
      </c>
      <c r="D2801">
        <f t="shared" si="92"/>
        <v>12.004734877404058</v>
      </c>
      <c r="E2801">
        <v>2.7409198843479829E-3</v>
      </c>
      <c r="G2801">
        <f t="shared" ca="1" si="93"/>
        <v>-1.9760292114431179E-2</v>
      </c>
    </row>
    <row r="2802" spans="2:7">
      <c r="B2802" s="58">
        <v>36509</v>
      </c>
      <c r="C2802" s="43">
        <v>139.75715600000001</v>
      </c>
      <c r="D2802">
        <f t="shared" si="92"/>
        <v>-0.55794913971675919</v>
      </c>
      <c r="E2802">
        <v>2.738854389303554E-3</v>
      </c>
      <c r="G2802">
        <f t="shared" ca="1" si="93"/>
        <v>-1.8017502781152175E-2</v>
      </c>
    </row>
    <row r="2803" spans="2:7">
      <c r="B2803" s="58">
        <v>40956</v>
      </c>
      <c r="C2803" s="43">
        <v>316.15628099999998</v>
      </c>
      <c r="D2803">
        <f t="shared" si="92"/>
        <v>1.0137945594549647</v>
      </c>
      <c r="E2803">
        <v>2.7339538074271836E-3</v>
      </c>
      <c r="G2803">
        <f t="shared" ca="1" si="93"/>
        <v>-1.8252468233467833E-2</v>
      </c>
    </row>
    <row r="2804" spans="2:7">
      <c r="B2804" s="58">
        <v>39099</v>
      </c>
      <c r="C2804" s="43">
        <v>156.99529999999999</v>
      </c>
      <c r="D2804">
        <f t="shared" si="92"/>
        <v>-0.14329440632151108</v>
      </c>
      <c r="E2804">
        <v>2.727257084955905E-3</v>
      </c>
      <c r="G2804">
        <f t="shared" ca="1" si="93"/>
        <v>5.7858306414680857E-3</v>
      </c>
    </row>
    <row r="2805" spans="2:7">
      <c r="B2805" s="58">
        <v>39896</v>
      </c>
      <c r="C2805" s="43">
        <v>183.25466900000001</v>
      </c>
      <c r="D2805">
        <f t="shared" si="92"/>
        <v>-0.92375744050331099</v>
      </c>
      <c r="E2805">
        <v>2.7242708738756667E-3</v>
      </c>
      <c r="G2805">
        <f t="shared" ca="1" si="93"/>
        <v>3.2045614837553178E-3</v>
      </c>
    </row>
    <row r="2806" spans="2:7">
      <c r="B2806" s="58">
        <v>44378</v>
      </c>
      <c r="C2806" s="43">
        <v>2403.5744629999999</v>
      </c>
      <c r="D2806">
        <f t="shared" si="92"/>
        <v>15.559644655572129</v>
      </c>
      <c r="E2806">
        <v>2.7112304828883342E-3</v>
      </c>
      <c r="G2806">
        <f t="shared" ca="1" si="93"/>
        <v>-6.2771727890217474E-3</v>
      </c>
    </row>
    <row r="2807" spans="2:7">
      <c r="B2807" s="58">
        <v>37308</v>
      </c>
      <c r="C2807" s="43">
        <v>145.1465</v>
      </c>
      <c r="D2807">
        <f t="shared" si="92"/>
        <v>-0.35162974818925674</v>
      </c>
      <c r="E2807">
        <v>2.7067586980467294E-3</v>
      </c>
      <c r="G2807">
        <f t="shared" ca="1" si="93"/>
        <v>-1.3022642881599558E-2</v>
      </c>
    </row>
    <row r="2808" spans="2:7">
      <c r="B2808" s="58">
        <v>40616</v>
      </c>
      <c r="C2808" s="43">
        <v>223.86360199999999</v>
      </c>
      <c r="D2808">
        <f t="shared" si="92"/>
        <v>0.7302891328762221</v>
      </c>
      <c r="E2808">
        <v>2.7043602430095255E-3</v>
      </c>
      <c r="G2808">
        <f t="shared" ca="1" si="93"/>
        <v>-9.1327802435258645E-3</v>
      </c>
    </row>
    <row r="2809" spans="2:7">
      <c r="B2809" s="58">
        <v>36263</v>
      </c>
      <c r="C2809" s="43">
        <v>129.37930299999999</v>
      </c>
      <c r="D2809">
        <f t="shared" si="92"/>
        <v>-0.87557728369013954</v>
      </c>
      <c r="E2809">
        <v>2.6982633177170816E-3</v>
      </c>
      <c r="G2809">
        <f t="shared" ca="1" si="93"/>
        <v>1.4262340774019188E-3</v>
      </c>
    </row>
    <row r="2810" spans="2:7">
      <c r="B2810" s="58">
        <v>42929</v>
      </c>
      <c r="C2810" s="43">
        <v>1039.8366699999999</v>
      </c>
      <c r="D2810">
        <f t="shared" si="92"/>
        <v>-0.40201985336904095</v>
      </c>
      <c r="E2810">
        <v>2.6950911141137733E-3</v>
      </c>
      <c r="G2810">
        <f t="shared" ca="1" si="93"/>
        <v>7.2658803858264504E-3</v>
      </c>
    </row>
    <row r="2811" spans="2:7">
      <c r="B2811" s="58">
        <v>43448</v>
      </c>
      <c r="C2811" s="43">
        <v>1738.915039</v>
      </c>
      <c r="D2811">
        <f t="shared" si="92"/>
        <v>6.6943691464518826E-2</v>
      </c>
      <c r="E2811">
        <v>2.6946044171415745E-3</v>
      </c>
      <c r="G2811">
        <f t="shared" ca="1" si="93"/>
        <v>1.1844715859097051E-2</v>
      </c>
    </row>
    <row r="2812" spans="2:7">
      <c r="B2812" s="58">
        <v>43678</v>
      </c>
      <c r="C2812" s="43">
        <v>1629.8095699999999</v>
      </c>
      <c r="D2812">
        <f t="shared" si="92"/>
        <v>8.6122675381140414</v>
      </c>
      <c r="E2812">
        <v>2.6930184246725295E-3</v>
      </c>
      <c r="G2812">
        <f t="shared" ca="1" si="93"/>
        <v>3.589268870614256E-2</v>
      </c>
    </row>
    <row r="2813" spans="2:7">
      <c r="B2813" s="58">
        <v>36706</v>
      </c>
      <c r="C2813" s="43">
        <v>169.555161</v>
      </c>
      <c r="D2813">
        <f t="shared" si="92"/>
        <v>0.81815693181657945</v>
      </c>
      <c r="E2813">
        <v>2.6893669812276763E-3</v>
      </c>
      <c r="G2813">
        <f t="shared" ca="1" si="93"/>
        <v>6.4461543860614579E-3</v>
      </c>
    </row>
    <row r="2814" spans="2:7">
      <c r="B2814" s="58">
        <v>36041</v>
      </c>
      <c r="C2814" s="43">
        <v>93.256614999999996</v>
      </c>
      <c r="D2814">
        <f t="shared" si="92"/>
        <v>-0.64140556463633414</v>
      </c>
      <c r="E2814">
        <v>2.6672605332991365E-3</v>
      </c>
      <c r="G2814">
        <f t="shared" ca="1" si="93"/>
        <v>-2.7383952995942894E-2</v>
      </c>
    </row>
    <row r="2815" spans="2:7">
      <c r="B2815" s="58">
        <v>40763</v>
      </c>
      <c r="C2815" s="43">
        <v>260.06152300000002</v>
      </c>
      <c r="D2815">
        <f t="shared" si="92"/>
        <v>1.2329446201294119</v>
      </c>
      <c r="E2815">
        <v>2.6658278446735845E-3</v>
      </c>
      <c r="G2815">
        <f t="shared" ca="1" si="93"/>
        <v>1.4019656948712007E-2</v>
      </c>
    </row>
    <row r="2816" spans="2:7">
      <c r="B2816" s="58">
        <v>37503</v>
      </c>
      <c r="C2816" s="43">
        <v>116.465729</v>
      </c>
      <c r="D2816">
        <f t="shared" si="92"/>
        <v>-0.86020071783916308</v>
      </c>
      <c r="E2816">
        <v>2.6622273912640737E-3</v>
      </c>
      <c r="G2816">
        <f t="shared" ca="1" si="93"/>
        <v>-1.0268638113565725E-2</v>
      </c>
    </row>
    <row r="2817" spans="2:7">
      <c r="B2817" s="58">
        <v>42583</v>
      </c>
      <c r="C2817" s="43">
        <v>833.09246800000005</v>
      </c>
      <c r="D2817">
        <f t="shared" si="92"/>
        <v>-0.51718799502659374</v>
      </c>
      <c r="E2817">
        <v>2.6557245653177752E-3</v>
      </c>
      <c r="G2817">
        <f t="shared" ca="1" si="93"/>
        <v>-3.4731615813262909E-2</v>
      </c>
    </row>
    <row r="2818" spans="2:7">
      <c r="B2818" s="58">
        <v>43706</v>
      </c>
      <c r="C2818" s="43">
        <v>1725.500732</v>
      </c>
      <c r="D2818">
        <f t="shared" si="92"/>
        <v>0.52161017007368726</v>
      </c>
      <c r="E2818">
        <v>2.6530187621682131E-3</v>
      </c>
      <c r="G2818">
        <f t="shared" ca="1" si="93"/>
        <v>8.9762765386625486E-3</v>
      </c>
    </row>
    <row r="2819" spans="2:7">
      <c r="B2819" s="58">
        <v>43039</v>
      </c>
      <c r="C2819" s="43">
        <v>1133.996582</v>
      </c>
      <c r="D2819">
        <f t="shared" si="92"/>
        <v>-7.7716463747912565E-2</v>
      </c>
      <c r="E2819">
        <v>2.6333740974287321E-3</v>
      </c>
      <c r="G2819">
        <f t="shared" ca="1" si="93"/>
        <v>-9.9545759124386474E-3</v>
      </c>
    </row>
    <row r="2820" spans="2:7">
      <c r="B2820" s="58">
        <v>43140</v>
      </c>
      <c r="C2820" s="43">
        <v>1229.553101</v>
      </c>
      <c r="D2820">
        <f t="shared" ref="D2820:D2883" si="94">(C2820-C2821)/C2821</f>
        <v>0.71942204530337817</v>
      </c>
      <c r="E2820">
        <v>2.6326765682512182E-3</v>
      </c>
      <c r="G2820">
        <f t="shared" ca="1" si="93"/>
        <v>1.9257306648195895E-2</v>
      </c>
    </row>
    <row r="2821" spans="2:7">
      <c r="B2821" s="58">
        <v>42310</v>
      </c>
      <c r="C2821" s="43">
        <v>715.09674099999995</v>
      </c>
      <c r="D2821">
        <f t="shared" si="94"/>
        <v>0.4349748641665987</v>
      </c>
      <c r="E2821">
        <v>2.6229962535069744E-3</v>
      </c>
      <c r="G2821">
        <f t="shared" ref="G2821:G2884" ca="1" si="95">_xlfn.NORM.INV(RAND(),$N$5,$N$6)</f>
        <v>-1.209426832959294E-2</v>
      </c>
    </row>
    <row r="2822" spans="2:7">
      <c r="B2822" s="58">
        <v>41435</v>
      </c>
      <c r="C2822" s="43">
        <v>498.33398399999999</v>
      </c>
      <c r="D2822">
        <f t="shared" si="94"/>
        <v>-0.39903264747101225</v>
      </c>
      <c r="E2822">
        <v>2.6218312045107744E-3</v>
      </c>
      <c r="G2822">
        <f t="shared" ca="1" si="95"/>
        <v>2.0970619904497573E-2</v>
      </c>
    </row>
    <row r="2823" spans="2:7">
      <c r="B2823" s="58">
        <v>42559</v>
      </c>
      <c r="C2823" s="43">
        <v>829.21972700000003</v>
      </c>
      <c r="D2823">
        <f t="shared" si="94"/>
        <v>12.30428270908927</v>
      </c>
      <c r="E2823">
        <v>2.613627732963308E-3</v>
      </c>
      <c r="G2823">
        <f t="shared" ca="1" si="95"/>
        <v>1.5299592971755014E-2</v>
      </c>
    </row>
    <row r="2824" spans="2:7">
      <c r="B2824" s="58">
        <v>35548</v>
      </c>
      <c r="C2824" s="43">
        <v>62.327278</v>
      </c>
      <c r="D2824">
        <f t="shared" si="94"/>
        <v>-0.96723204941378393</v>
      </c>
      <c r="E2824">
        <v>2.6128269395702319E-3</v>
      </c>
      <c r="G2824">
        <f t="shared" ca="1" si="95"/>
        <v>2.5301067436323488E-2</v>
      </c>
    </row>
    <row r="2825" spans="2:7">
      <c r="B2825" s="58">
        <v>44628</v>
      </c>
      <c r="C2825" s="43">
        <v>1902.0804439999999</v>
      </c>
      <c r="D2825">
        <f t="shared" si="94"/>
        <v>15.514460003556623</v>
      </c>
      <c r="E2825">
        <v>2.5978885069270715E-3</v>
      </c>
      <c r="G2825">
        <f t="shared" ca="1" si="95"/>
        <v>-1.112462881156114E-2</v>
      </c>
    </row>
    <row r="2826" spans="2:7">
      <c r="B2826" s="58">
        <v>37055</v>
      </c>
      <c r="C2826" s="43">
        <v>115.176666</v>
      </c>
      <c r="D2826">
        <f t="shared" si="94"/>
        <v>-0.86210583400089169</v>
      </c>
      <c r="E2826">
        <v>2.5947394582311344E-3</v>
      </c>
      <c r="G2826">
        <f t="shared" ca="1" si="95"/>
        <v>2.8870600270436805E-2</v>
      </c>
    </row>
    <row r="2827" spans="2:7">
      <c r="B2827" s="58">
        <v>42584</v>
      </c>
      <c r="C2827" s="43">
        <v>835.25408900000002</v>
      </c>
      <c r="D2827">
        <f t="shared" si="94"/>
        <v>7.3648764897106114</v>
      </c>
      <c r="E2827">
        <v>2.5946951665393862E-3</v>
      </c>
      <c r="G2827">
        <f t="shared" ca="1" si="95"/>
        <v>1.1717898951796597E-3</v>
      </c>
    </row>
    <row r="2828" spans="2:7">
      <c r="B2828" s="58">
        <v>38078</v>
      </c>
      <c r="C2828" s="43">
        <v>99.852530999999999</v>
      </c>
      <c r="D2828">
        <f t="shared" si="94"/>
        <v>-0.93976690934907803</v>
      </c>
      <c r="E2828">
        <v>2.5906848904416325E-3</v>
      </c>
      <c r="G2828">
        <f t="shared" ca="1" si="95"/>
        <v>1.2871601273917675E-2</v>
      </c>
    </row>
    <row r="2829" spans="2:7">
      <c r="B2829" s="58">
        <v>43642</v>
      </c>
      <c r="C2829" s="43">
        <v>1657.768677</v>
      </c>
      <c r="D2829">
        <f t="shared" si="94"/>
        <v>20.612555473664958</v>
      </c>
      <c r="E2829">
        <v>2.5904825796122955E-3</v>
      </c>
      <c r="G2829">
        <f t="shared" ca="1" si="95"/>
        <v>-2.2695365143470203E-2</v>
      </c>
    </row>
    <row r="2830" spans="2:7">
      <c r="B2830" s="58">
        <v>38208</v>
      </c>
      <c r="C2830" s="43">
        <v>76.703963999999999</v>
      </c>
      <c r="D2830">
        <f t="shared" si="94"/>
        <v>-0.95587543466907998</v>
      </c>
      <c r="E2830">
        <v>2.5839055641432092E-3</v>
      </c>
      <c r="G2830">
        <f t="shared" ca="1" si="95"/>
        <v>-2.8649728893506067E-2</v>
      </c>
    </row>
    <row r="2831" spans="2:7">
      <c r="B2831" s="58">
        <v>43712</v>
      </c>
      <c r="C2831" s="43">
        <v>1738.350586</v>
      </c>
      <c r="D2831">
        <f t="shared" si="94"/>
        <v>34.644067506418892</v>
      </c>
      <c r="E2831">
        <v>2.5790741782327647E-3</v>
      </c>
      <c r="G2831">
        <f t="shared" ca="1" si="95"/>
        <v>3.9763039693204274E-4</v>
      </c>
    </row>
    <row r="2832" spans="2:7">
      <c r="B2832" s="58">
        <v>35228</v>
      </c>
      <c r="C2832" s="43">
        <v>48.769703</v>
      </c>
      <c r="D2832">
        <f t="shared" si="94"/>
        <v>-0.93695925622834053</v>
      </c>
      <c r="E2832">
        <v>2.5781442677414537E-3</v>
      </c>
      <c r="G2832">
        <f t="shared" ca="1" si="95"/>
        <v>8.8956925684596996E-3</v>
      </c>
    </row>
    <row r="2833" spans="2:7">
      <c r="B2833" s="58">
        <v>42178</v>
      </c>
      <c r="C2833" s="43">
        <v>773.62194799999997</v>
      </c>
      <c r="D2833">
        <f t="shared" si="94"/>
        <v>5.5164959201120478</v>
      </c>
      <c r="E2833">
        <v>2.5760821849572101E-3</v>
      </c>
      <c r="G2833">
        <f t="shared" ca="1" si="95"/>
        <v>1.8447814827976965E-2</v>
      </c>
    </row>
    <row r="2834" spans="2:7">
      <c r="B2834" s="58">
        <v>37446</v>
      </c>
      <c r="C2834" s="43">
        <v>118.717476</v>
      </c>
      <c r="D2834">
        <f t="shared" si="94"/>
        <v>-0.90889368685425853</v>
      </c>
      <c r="E2834">
        <v>2.5740656781385526E-3</v>
      </c>
      <c r="G2834">
        <f t="shared" ca="1" si="95"/>
        <v>4.6425728828904426E-4</v>
      </c>
    </row>
    <row r="2835" spans="2:7">
      <c r="B2835" s="58">
        <v>43202</v>
      </c>
      <c r="C2835" s="43">
        <v>1303.065308</v>
      </c>
      <c r="D2835">
        <f t="shared" si="94"/>
        <v>-2.8503610764857017E-2</v>
      </c>
      <c r="E2835">
        <v>2.5547762339068743E-3</v>
      </c>
      <c r="G2835">
        <f t="shared" ca="1" si="95"/>
        <v>1.3834425048712759E-2</v>
      </c>
    </row>
    <row r="2836" spans="2:7">
      <c r="B2836" s="58">
        <v>43209</v>
      </c>
      <c r="C2836" s="43">
        <v>1341.2971190000001</v>
      </c>
      <c r="D2836">
        <f t="shared" si="94"/>
        <v>-0.4339563371338111</v>
      </c>
      <c r="E2836">
        <v>2.5508332428054838E-3</v>
      </c>
      <c r="G2836">
        <f t="shared" ca="1" si="95"/>
        <v>1.5378041045053756E-2</v>
      </c>
    </row>
    <row r="2837" spans="2:7">
      <c r="B2837" s="58">
        <v>44301</v>
      </c>
      <c r="C2837" s="43">
        <v>2369.6000979999999</v>
      </c>
      <c r="D2837">
        <f t="shared" si="94"/>
        <v>0.2842414412701178</v>
      </c>
      <c r="E2837">
        <v>2.5464742856725169E-3</v>
      </c>
      <c r="G2837">
        <f t="shared" ca="1" si="95"/>
        <v>-1.0821562888960181E-2</v>
      </c>
    </row>
    <row r="2838" spans="2:7">
      <c r="B2838" s="58">
        <v>43826</v>
      </c>
      <c r="C2838" s="43">
        <v>1845.135986</v>
      </c>
      <c r="D2838">
        <f t="shared" si="94"/>
        <v>3.8417786890555354</v>
      </c>
      <c r="E2838">
        <v>2.5452045830967685E-3</v>
      </c>
      <c r="G2838">
        <f t="shared" ca="1" si="95"/>
        <v>7.7258837816864216E-3</v>
      </c>
    </row>
    <row r="2839" spans="2:7">
      <c r="B2839" s="58">
        <v>41332</v>
      </c>
      <c r="C2839" s="43">
        <v>381.08639499999998</v>
      </c>
      <c r="D2839">
        <f t="shared" si="94"/>
        <v>3.7635613000664128</v>
      </c>
      <c r="E2839">
        <v>2.5436421498883587E-3</v>
      </c>
      <c r="G2839">
        <f t="shared" ca="1" si="95"/>
        <v>1.4612531827564768E-2</v>
      </c>
    </row>
    <row r="2840" spans="2:7">
      <c r="B2840" s="58">
        <v>35797</v>
      </c>
      <c r="C2840" s="43">
        <v>80.000313000000006</v>
      </c>
      <c r="D2840">
        <f t="shared" si="94"/>
        <v>-0.11779115928967068</v>
      </c>
      <c r="E2840">
        <v>2.5356408171466754E-3</v>
      </c>
      <c r="G2840">
        <f t="shared" ca="1" si="95"/>
        <v>-3.7474007325080917E-2</v>
      </c>
    </row>
    <row r="2841" spans="2:7">
      <c r="B2841" s="58">
        <v>35915</v>
      </c>
      <c r="C2841" s="43">
        <v>90.681831000000003</v>
      </c>
      <c r="D2841">
        <f t="shared" si="94"/>
        <v>-0.95341017053248767</v>
      </c>
      <c r="E2841">
        <v>2.535629842397801E-3</v>
      </c>
      <c r="G2841">
        <f t="shared" ca="1" si="95"/>
        <v>4.6179836591739177E-3</v>
      </c>
    </row>
    <row r="2842" spans="2:7">
      <c r="B2842" s="58">
        <v>43853</v>
      </c>
      <c r="C2842" s="43">
        <v>1946.386841</v>
      </c>
      <c r="D2842">
        <f t="shared" si="94"/>
        <v>7.7180343510702443</v>
      </c>
      <c r="E2842">
        <v>2.534504094353312E-3</v>
      </c>
      <c r="G2842">
        <f t="shared" ca="1" si="95"/>
        <v>6.5850027085671864E-2</v>
      </c>
    </row>
    <row r="2843" spans="2:7">
      <c r="B2843" s="58">
        <v>40613</v>
      </c>
      <c r="C2843" s="43">
        <v>223.259827</v>
      </c>
      <c r="D2843">
        <f t="shared" si="94"/>
        <v>1.7429525072259029</v>
      </c>
      <c r="E2843">
        <v>2.5303155527907385E-3</v>
      </c>
      <c r="G2843">
        <f t="shared" ca="1" si="95"/>
        <v>-2.8758237389785186E-3</v>
      </c>
    </row>
    <row r="2844" spans="2:7">
      <c r="B2844" s="58">
        <v>35642</v>
      </c>
      <c r="C2844" s="43">
        <v>81.393981999999994</v>
      </c>
      <c r="D2844">
        <f t="shared" si="94"/>
        <v>-0.92314658921349868</v>
      </c>
      <c r="E2844">
        <v>2.5276403388123053E-3</v>
      </c>
      <c r="G2844">
        <f t="shared" ca="1" si="95"/>
        <v>7.4751690189515455E-3</v>
      </c>
    </row>
    <row r="2845" spans="2:7">
      <c r="B2845" s="58">
        <v>42961</v>
      </c>
      <c r="C2845" s="43">
        <v>1059.080933</v>
      </c>
      <c r="D2845">
        <f t="shared" si="94"/>
        <v>0.61251814357278067</v>
      </c>
      <c r="E2845">
        <v>2.5156515379524897E-3</v>
      </c>
      <c r="G2845">
        <f t="shared" ca="1" si="95"/>
        <v>-2.6083317897989421E-2</v>
      </c>
    </row>
    <row r="2846" spans="2:7">
      <c r="B2846" s="58">
        <v>41894</v>
      </c>
      <c r="C2846" s="43">
        <v>656.78698699999995</v>
      </c>
      <c r="D2846">
        <f t="shared" si="94"/>
        <v>-0.59710562096022635</v>
      </c>
      <c r="E2846">
        <v>2.5144852781066734E-3</v>
      </c>
      <c r="G2846">
        <f t="shared" ca="1" si="95"/>
        <v>-1.2364134564384593E-2</v>
      </c>
    </row>
    <row r="2847" spans="2:7">
      <c r="B2847" s="58">
        <v>43578</v>
      </c>
      <c r="C2847" s="43">
        <v>1630.1716309999999</v>
      </c>
      <c r="D2847">
        <f t="shared" si="94"/>
        <v>15.42652057819255</v>
      </c>
      <c r="E2847">
        <v>2.5004020141463036E-3</v>
      </c>
      <c r="G2847">
        <f t="shared" ca="1" si="95"/>
        <v>8.1144239377254589E-3</v>
      </c>
    </row>
    <row r="2848" spans="2:7">
      <c r="B2848" s="58">
        <v>37567</v>
      </c>
      <c r="C2848" s="43">
        <v>99.240227000000004</v>
      </c>
      <c r="D2848">
        <f t="shared" si="94"/>
        <v>-0.86802776758569589</v>
      </c>
      <c r="E2848">
        <v>2.4993937690724112E-3</v>
      </c>
      <c r="G2848">
        <f t="shared" ca="1" si="95"/>
        <v>1.5617743934327613E-2</v>
      </c>
    </row>
    <row r="2849" spans="2:7">
      <c r="B2849" s="58">
        <v>42748</v>
      </c>
      <c r="C2849" s="43">
        <v>751.97808799999996</v>
      </c>
      <c r="D2849">
        <f t="shared" si="94"/>
        <v>1.8553666826919932</v>
      </c>
      <c r="E2849">
        <v>2.4821180674362681E-3</v>
      </c>
      <c r="G2849">
        <f t="shared" ca="1" si="95"/>
        <v>2.6248793031263522E-3</v>
      </c>
    </row>
    <row r="2850" spans="2:7">
      <c r="B2850" s="58">
        <v>40757</v>
      </c>
      <c r="C2850" s="43">
        <v>263.35604899999998</v>
      </c>
      <c r="D2850">
        <f t="shared" si="94"/>
        <v>-0.31749140055677583</v>
      </c>
      <c r="E2850">
        <v>2.4770225248804084E-3</v>
      </c>
      <c r="G2850">
        <f t="shared" ca="1" si="95"/>
        <v>-7.0619545740823195E-3</v>
      </c>
    </row>
    <row r="2851" spans="2:7">
      <c r="B2851" s="58">
        <v>41120</v>
      </c>
      <c r="C2851" s="43">
        <v>385.86480699999998</v>
      </c>
      <c r="D2851">
        <f t="shared" si="94"/>
        <v>-0.18185144139819234</v>
      </c>
      <c r="E2851">
        <v>2.4751052973498375E-3</v>
      </c>
      <c r="G2851">
        <f t="shared" ca="1" si="95"/>
        <v>3.2695351512104225E-2</v>
      </c>
    </row>
    <row r="2852" spans="2:7">
      <c r="B2852" s="58">
        <v>41705</v>
      </c>
      <c r="C2852" s="43">
        <v>471.63171399999999</v>
      </c>
      <c r="D2852">
        <f t="shared" si="94"/>
        <v>4.0925828257865522</v>
      </c>
      <c r="E2852">
        <v>2.4588560183374498E-3</v>
      </c>
      <c r="G2852">
        <f t="shared" ca="1" si="95"/>
        <v>2.0718240346090946E-2</v>
      </c>
    </row>
    <row r="2853" spans="2:7">
      <c r="B2853" s="58">
        <v>35902</v>
      </c>
      <c r="C2853" s="43">
        <v>92.611496000000002</v>
      </c>
      <c r="D2853">
        <f t="shared" si="94"/>
        <v>-0.86945842357632264</v>
      </c>
      <c r="E2853">
        <v>2.4521308426016888E-3</v>
      </c>
      <c r="G2853">
        <f t="shared" ca="1" si="95"/>
        <v>1.4253284651573835E-2</v>
      </c>
    </row>
    <row r="2854" spans="2:7">
      <c r="B2854" s="58">
        <v>42256</v>
      </c>
      <c r="C2854" s="43">
        <v>709.44061299999998</v>
      </c>
      <c r="D2854">
        <f t="shared" si="94"/>
        <v>-7.5658068307616344E-2</v>
      </c>
      <c r="E2854">
        <v>2.4342738267069666E-3</v>
      </c>
      <c r="G2854">
        <f t="shared" ca="1" si="95"/>
        <v>-9.5572729510658046E-3</v>
      </c>
    </row>
    <row r="2855" spans="2:7">
      <c r="B2855" s="58">
        <v>42713</v>
      </c>
      <c r="C2855" s="43">
        <v>767.50885000000005</v>
      </c>
      <c r="D2855">
        <f t="shared" si="94"/>
        <v>15.74951378959021</v>
      </c>
      <c r="E2855">
        <v>2.4316896916237382E-3</v>
      </c>
      <c r="G2855">
        <f t="shared" ca="1" si="95"/>
        <v>1.2979304641759469E-2</v>
      </c>
    </row>
    <row r="2856" spans="2:7">
      <c r="B2856" s="58">
        <v>35418</v>
      </c>
      <c r="C2856" s="43">
        <v>45.822754000000003</v>
      </c>
      <c r="D2856">
        <f t="shared" si="94"/>
        <v>-0.7020328959191604</v>
      </c>
      <c r="E2856">
        <v>2.4311103013973608E-3</v>
      </c>
      <c r="G2856">
        <f t="shared" ca="1" si="95"/>
        <v>-2.7335118227469956E-3</v>
      </c>
    </row>
    <row r="2857" spans="2:7">
      <c r="B2857" s="58">
        <v>39420</v>
      </c>
      <c r="C2857" s="43">
        <v>153.78460699999999</v>
      </c>
      <c r="D2857">
        <f t="shared" si="94"/>
        <v>2.0358363446988026</v>
      </c>
      <c r="E2857">
        <v>2.4265910086057655E-3</v>
      </c>
      <c r="G2857">
        <f t="shared" ca="1" si="95"/>
        <v>-2.4065486727813612E-2</v>
      </c>
    </row>
    <row r="2858" spans="2:7">
      <c r="B2858" s="58">
        <v>35459</v>
      </c>
      <c r="C2858" s="43">
        <v>50.656421999999999</v>
      </c>
      <c r="D2858">
        <f t="shared" si="94"/>
        <v>-0.97726562270640926</v>
      </c>
      <c r="E2858">
        <v>2.4251259120838262E-3</v>
      </c>
      <c r="G2858">
        <f t="shared" ca="1" si="95"/>
        <v>4.0685127126824849E-3</v>
      </c>
    </row>
    <row r="2859" spans="2:7">
      <c r="B2859" s="58">
        <v>44602</v>
      </c>
      <c r="C2859" s="43">
        <v>2228.1860350000002</v>
      </c>
      <c r="D2859">
        <f t="shared" si="94"/>
        <v>1.8902669060436301</v>
      </c>
      <c r="E2859">
        <v>2.4148064002922436E-3</v>
      </c>
      <c r="G2859">
        <f t="shared" ca="1" si="95"/>
        <v>-2.9811537549300215E-2</v>
      </c>
    </row>
    <row r="2860" spans="2:7">
      <c r="B2860" s="58">
        <v>42233</v>
      </c>
      <c r="C2860" s="43">
        <v>770.92742899999996</v>
      </c>
      <c r="D2860">
        <f t="shared" si="94"/>
        <v>-0.6999536160907629</v>
      </c>
      <c r="E2860">
        <v>2.4123679611518746E-3</v>
      </c>
      <c r="G2860">
        <f t="shared" ca="1" si="95"/>
        <v>1.5433159434342309E-2</v>
      </c>
    </row>
    <row r="2861" spans="2:7">
      <c r="B2861" s="58">
        <v>44817</v>
      </c>
      <c r="C2861" s="43">
        <v>2569.3608399999998</v>
      </c>
      <c r="D2861">
        <f t="shared" si="94"/>
        <v>0.53708948311779825</v>
      </c>
      <c r="E2861">
        <v>2.4028290515813429E-3</v>
      </c>
      <c r="G2861">
        <f t="shared" ca="1" si="95"/>
        <v>1.3152580260163244E-3</v>
      </c>
    </row>
    <row r="2862" spans="2:7">
      <c r="B2862" s="58">
        <v>43616</v>
      </c>
      <c r="C2862" s="43">
        <v>1671.575317</v>
      </c>
      <c r="D2862">
        <f t="shared" si="94"/>
        <v>11.313710605037832</v>
      </c>
      <c r="E2862">
        <v>2.381962400575924E-3</v>
      </c>
      <c r="G2862">
        <f t="shared" ca="1" si="95"/>
        <v>-1.6294961361524099E-2</v>
      </c>
    </row>
    <row r="2863" spans="2:7">
      <c r="B2863" s="58">
        <v>37994</v>
      </c>
      <c r="C2863" s="43">
        <v>135.74911499999999</v>
      </c>
      <c r="D2863">
        <f t="shared" si="94"/>
        <v>8.0212031367842995E-2</v>
      </c>
      <c r="E2863">
        <v>2.3816595819540968E-3</v>
      </c>
      <c r="G2863">
        <f t="shared" ca="1" si="95"/>
        <v>4.3952890973446386E-3</v>
      </c>
    </row>
    <row r="2864" spans="2:7">
      <c r="B2864" s="58">
        <v>37018</v>
      </c>
      <c r="C2864" s="43">
        <v>125.668953</v>
      </c>
      <c r="D2864">
        <f t="shared" si="94"/>
        <v>-0.59680399226856951</v>
      </c>
      <c r="E2864">
        <v>2.3777696330526399E-3</v>
      </c>
      <c r="G2864">
        <f t="shared" ca="1" si="95"/>
        <v>-7.6216265005680959E-3</v>
      </c>
    </row>
    <row r="2865" spans="2:7">
      <c r="B2865" s="58">
        <v>40851</v>
      </c>
      <c r="C2865" s="43">
        <v>311.68203699999998</v>
      </c>
      <c r="D2865">
        <f t="shared" si="94"/>
        <v>-0.86660659109268423</v>
      </c>
      <c r="E2865">
        <v>2.3764863592318944E-3</v>
      </c>
      <c r="G2865">
        <f t="shared" ca="1" si="95"/>
        <v>-5.3599697708783317E-3</v>
      </c>
    </row>
    <row r="2866" spans="2:7">
      <c r="B2866" s="58">
        <v>44523</v>
      </c>
      <c r="C2866" s="43">
        <v>2336.5625</v>
      </c>
      <c r="D2866">
        <f t="shared" si="94"/>
        <v>26.853781061857152</v>
      </c>
      <c r="E2866">
        <v>2.3653181064983006E-3</v>
      </c>
      <c r="G2866">
        <f t="shared" ca="1" si="95"/>
        <v>1.0418235461510508E-2</v>
      </c>
    </row>
    <row r="2867" spans="2:7">
      <c r="B2867" s="58">
        <v>38173</v>
      </c>
      <c r="C2867" s="43">
        <v>83.886725999999996</v>
      </c>
      <c r="D2867">
        <f t="shared" si="94"/>
        <v>-0.3450681854037006</v>
      </c>
      <c r="E2867">
        <v>2.3621372361046981E-3</v>
      </c>
      <c r="G2867">
        <f t="shared" ca="1" si="95"/>
        <v>-1.2687963190577576E-2</v>
      </c>
    </row>
    <row r="2868" spans="2:7">
      <c r="B2868" s="58">
        <v>37223</v>
      </c>
      <c r="C2868" s="43">
        <v>128.08467099999999</v>
      </c>
      <c r="D2868">
        <f t="shared" si="94"/>
        <v>-7.0570635292941948E-4</v>
      </c>
      <c r="E2868">
        <v>2.3590969512129589E-3</v>
      </c>
      <c r="G2868">
        <f t="shared" ca="1" si="95"/>
        <v>1.1275029011390412E-2</v>
      </c>
    </row>
    <row r="2869" spans="2:7">
      <c r="B2869" s="58">
        <v>37168</v>
      </c>
      <c r="C2869" s="43">
        <v>128.17512500000001</v>
      </c>
      <c r="D2869">
        <f t="shared" si="94"/>
        <v>0.52436223416257566</v>
      </c>
      <c r="E2869">
        <v>2.3574281967910431E-3</v>
      </c>
      <c r="G2869">
        <f t="shared" ca="1" si="95"/>
        <v>2.5055161638241823E-3</v>
      </c>
    </row>
    <row r="2870" spans="2:7">
      <c r="B2870" s="58">
        <v>38174</v>
      </c>
      <c r="C2870" s="43">
        <v>84.084427000000005</v>
      </c>
      <c r="D2870">
        <f t="shared" si="94"/>
        <v>-0.83207637964009018</v>
      </c>
      <c r="E2870">
        <v>2.3567614261165615E-3</v>
      </c>
      <c r="G2870">
        <f t="shared" ca="1" si="95"/>
        <v>9.9020877295744134E-4</v>
      </c>
    </row>
    <row r="2871" spans="2:7">
      <c r="B2871" s="58">
        <v>41424</v>
      </c>
      <c r="C2871" s="43">
        <v>500.73019399999998</v>
      </c>
      <c r="D2871">
        <f t="shared" si="94"/>
        <v>5.5391166231859703</v>
      </c>
      <c r="E2871">
        <v>2.3560472554492568E-3</v>
      </c>
      <c r="G2871">
        <f t="shared" ca="1" si="95"/>
        <v>-6.5487890169317522E-3</v>
      </c>
    </row>
    <row r="2872" spans="2:7">
      <c r="B2872" s="58">
        <v>35703</v>
      </c>
      <c r="C2872" s="43">
        <v>76.574592999999993</v>
      </c>
      <c r="D2872">
        <f t="shared" si="94"/>
        <v>-0.38975881626081016</v>
      </c>
      <c r="E2872">
        <v>2.3503883465725243E-3</v>
      </c>
      <c r="G2872">
        <f t="shared" ca="1" si="95"/>
        <v>-1.2961176740068843E-2</v>
      </c>
    </row>
    <row r="2873" spans="2:7">
      <c r="B2873" s="58">
        <v>36235</v>
      </c>
      <c r="C2873" s="43">
        <v>125.482506</v>
      </c>
      <c r="D2873">
        <f t="shared" si="94"/>
        <v>-0.73631099574552972</v>
      </c>
      <c r="E2873">
        <v>2.3499156359023258E-3</v>
      </c>
      <c r="G2873">
        <f t="shared" ca="1" si="95"/>
        <v>-1.5273992810540227E-2</v>
      </c>
    </row>
    <row r="2874" spans="2:7">
      <c r="B2874" s="58">
        <v>41691</v>
      </c>
      <c r="C2874" s="43">
        <v>475.873108</v>
      </c>
      <c r="D2874">
        <f t="shared" si="94"/>
        <v>-0.34191131836727262</v>
      </c>
      <c r="E2874">
        <v>2.3462251230948641E-3</v>
      </c>
      <c r="G2874">
        <f t="shared" ca="1" si="95"/>
        <v>-3.8791833552615498E-3</v>
      </c>
    </row>
    <row r="2875" spans="2:7">
      <c r="B2875" s="58">
        <v>42380</v>
      </c>
      <c r="C2875" s="43">
        <v>723.11395300000004</v>
      </c>
      <c r="D2875">
        <f t="shared" si="94"/>
        <v>3.01646078948465</v>
      </c>
      <c r="E2875">
        <v>2.3459001925878976E-3</v>
      </c>
      <c r="G2875">
        <f t="shared" ca="1" si="95"/>
        <v>3.3224761729992877E-2</v>
      </c>
    </row>
    <row r="2876" spans="2:7">
      <c r="B2876" s="58">
        <v>39773</v>
      </c>
      <c r="C2876" s="43">
        <v>180.037598</v>
      </c>
      <c r="D2876">
        <f t="shared" si="94"/>
        <v>0.39543298082885608</v>
      </c>
      <c r="E2876">
        <v>2.3451872124524149E-3</v>
      </c>
      <c r="G2876">
        <f t="shared" ca="1" si="95"/>
        <v>-1.7101680813888374E-2</v>
      </c>
    </row>
    <row r="2877" spans="2:7">
      <c r="B2877" s="58">
        <v>37109</v>
      </c>
      <c r="C2877" s="43">
        <v>129.01916499999999</v>
      </c>
      <c r="D2877">
        <f t="shared" si="94"/>
        <v>0.48681235463094208</v>
      </c>
      <c r="E2877">
        <v>2.3418452507178566E-3</v>
      </c>
      <c r="G2877">
        <f t="shared" ca="1" si="95"/>
        <v>1.0774508562886859E-2</v>
      </c>
    </row>
    <row r="2878" spans="2:7">
      <c r="B2878" s="58">
        <v>38295</v>
      </c>
      <c r="C2878" s="43">
        <v>86.775688000000002</v>
      </c>
      <c r="D2878">
        <f t="shared" si="94"/>
        <v>0</v>
      </c>
      <c r="E2878">
        <v>2.3349049103878975E-3</v>
      </c>
      <c r="G2878">
        <f t="shared" ca="1" si="95"/>
        <v>1.0706882124882895E-2</v>
      </c>
    </row>
    <row r="2879" spans="2:7">
      <c r="B2879" s="58">
        <v>38268</v>
      </c>
      <c r="C2879" s="43">
        <v>86.775688000000002</v>
      </c>
      <c r="D2879">
        <f t="shared" si="94"/>
        <v>-0.33054874678947532</v>
      </c>
      <c r="E2879">
        <v>2.3349049103878975E-3</v>
      </c>
      <c r="G2879">
        <f t="shared" ca="1" si="95"/>
        <v>1.9344563444785415E-2</v>
      </c>
    </row>
    <row r="2880" spans="2:7">
      <c r="B2880" s="58">
        <v>37216</v>
      </c>
      <c r="C2880" s="43">
        <v>129.62211600000001</v>
      </c>
      <c r="D2880">
        <f t="shared" si="94"/>
        <v>3.7704533212143392E-2</v>
      </c>
      <c r="E2880">
        <v>2.3313993132944152E-3</v>
      </c>
      <c r="G2880">
        <f t="shared" ca="1" si="95"/>
        <v>3.8175754772314566E-2</v>
      </c>
    </row>
    <row r="2881" spans="2:7">
      <c r="B2881" s="58">
        <v>38022</v>
      </c>
      <c r="C2881" s="43">
        <v>124.91235399999999</v>
      </c>
      <c r="D2881">
        <f t="shared" si="94"/>
        <v>-0.85045793888068111</v>
      </c>
      <c r="E2881">
        <v>2.3291295549015276E-3</v>
      </c>
      <c r="G2881">
        <f t="shared" ca="1" si="95"/>
        <v>1.1578769305652591E-2</v>
      </c>
    </row>
    <row r="2882" spans="2:7">
      <c r="B2882" s="58">
        <v>42564</v>
      </c>
      <c r="C2882" s="43">
        <v>835.29913299999998</v>
      </c>
      <c r="D2882">
        <f t="shared" si="94"/>
        <v>16.837288038376538</v>
      </c>
      <c r="E2882">
        <v>2.3238193296829315E-3</v>
      </c>
      <c r="G2882">
        <f t="shared" ca="1" si="95"/>
        <v>1.7851562130136559E-2</v>
      </c>
    </row>
    <row r="2883" spans="2:7">
      <c r="B2883" s="58">
        <v>35320</v>
      </c>
      <c r="C2883" s="43">
        <v>46.828819000000003</v>
      </c>
      <c r="D2883">
        <f t="shared" si="94"/>
        <v>-0.52238098278929945</v>
      </c>
      <c r="E2883">
        <v>2.3180178645272435E-3</v>
      </c>
      <c r="G2883">
        <f t="shared" ca="1" si="95"/>
        <v>-2.0075671408697364E-2</v>
      </c>
    </row>
    <row r="2884" spans="2:7">
      <c r="B2884" s="58">
        <v>38096</v>
      </c>
      <c r="C2884" s="43">
        <v>98.046386999999996</v>
      </c>
      <c r="D2884">
        <f t="shared" ref="D2884:D2947" si="96">(C2884-C2885)/C2885</f>
        <v>-4.3516379534433575E-2</v>
      </c>
      <c r="E2884">
        <v>2.3079899168087412E-3</v>
      </c>
      <c r="G2884">
        <f t="shared" ca="1" si="95"/>
        <v>-2.8874470155548438E-2</v>
      </c>
    </row>
    <row r="2885" spans="2:7">
      <c r="B2885" s="58">
        <v>38398</v>
      </c>
      <c r="C2885" s="43">
        <v>102.507126</v>
      </c>
      <c r="D2885">
        <f t="shared" si="96"/>
        <v>-2.629003937522073E-3</v>
      </c>
      <c r="E2885">
        <v>2.3057197943388494E-3</v>
      </c>
      <c r="G2885">
        <f t="shared" ref="G2885:G2948" ca="1" si="97">_xlfn.NORM.INV(RAND(),$N$5,$N$6)</f>
        <v>1.1637745930220421E-2</v>
      </c>
    </row>
    <row r="2886" spans="2:7">
      <c r="B2886" s="58">
        <v>36825</v>
      </c>
      <c r="C2886" s="43">
        <v>102.777328</v>
      </c>
      <c r="D2886">
        <f t="shared" si="96"/>
        <v>-0.9492332565041498</v>
      </c>
      <c r="E2886">
        <v>2.3038178684501526E-3</v>
      </c>
      <c r="G2886">
        <f t="shared" ca="1" si="97"/>
        <v>-8.5051584151212153E-5</v>
      </c>
    </row>
    <row r="2887" spans="2:7">
      <c r="B2887" s="58">
        <v>44110</v>
      </c>
      <c r="C2887" s="43">
        <v>2024.5010990000001</v>
      </c>
      <c r="D2887">
        <f t="shared" si="96"/>
        <v>1.5402116656037517</v>
      </c>
      <c r="E2887">
        <v>2.2973161854061264E-3</v>
      </c>
      <c r="G2887">
        <f t="shared" ca="1" si="97"/>
        <v>-2.6755539834238699E-3</v>
      </c>
    </row>
    <row r="2888" spans="2:7">
      <c r="B2888" s="58">
        <v>42796</v>
      </c>
      <c r="C2888" s="43">
        <v>796.98126200000002</v>
      </c>
      <c r="D2888">
        <f t="shared" si="96"/>
        <v>-0.67684490136847442</v>
      </c>
      <c r="E2888">
        <v>2.2843137322960724E-3</v>
      </c>
      <c r="G2888">
        <f t="shared" ca="1" si="97"/>
        <v>2.8611062376540208E-2</v>
      </c>
    </row>
    <row r="2889" spans="2:7">
      <c r="B2889" s="58">
        <v>44986</v>
      </c>
      <c r="C2889" s="43">
        <v>2466.25</v>
      </c>
      <c r="D2889">
        <f t="shared" si="96"/>
        <v>-4.7130343441173096E-2</v>
      </c>
      <c r="E2889">
        <v>2.2758613468125497E-3</v>
      </c>
      <c r="G2889">
        <f t="shared" ca="1" si="97"/>
        <v>-1.0298309396861818E-2</v>
      </c>
    </row>
    <row r="2890" spans="2:7">
      <c r="B2890" s="58">
        <v>44844</v>
      </c>
      <c r="C2890" s="43">
        <v>2588.234375</v>
      </c>
      <c r="D2890">
        <f t="shared" si="96"/>
        <v>2.304409459199809</v>
      </c>
      <c r="E2890">
        <v>2.2695554769925357E-3</v>
      </c>
      <c r="G2890">
        <f t="shared" ca="1" si="97"/>
        <v>-3.7517876704722926E-3</v>
      </c>
    </row>
    <row r="2891" spans="2:7">
      <c r="B2891" s="58">
        <v>42758</v>
      </c>
      <c r="C2891" s="43">
        <v>783.26684599999999</v>
      </c>
      <c r="D2891">
        <f t="shared" si="96"/>
        <v>1.2597642319602349</v>
      </c>
      <c r="E2891">
        <v>2.2662399784217414E-3</v>
      </c>
      <c r="G2891">
        <f t="shared" ca="1" si="97"/>
        <v>-4.6130954956374107E-3</v>
      </c>
    </row>
    <row r="2892" spans="2:7">
      <c r="B2892" s="58">
        <v>41016</v>
      </c>
      <c r="C2892" s="43">
        <v>346.61441000000002</v>
      </c>
      <c r="D2892">
        <f t="shared" si="96"/>
        <v>1.7405024585380642</v>
      </c>
      <c r="E2892">
        <v>2.255232086131616E-3</v>
      </c>
      <c r="G2892">
        <f t="shared" ca="1" si="97"/>
        <v>-3.4638472486890242E-3</v>
      </c>
    </row>
    <row r="2893" spans="2:7">
      <c r="B2893" s="58">
        <v>36272</v>
      </c>
      <c r="C2893" s="43">
        <v>126.478416</v>
      </c>
      <c r="D2893">
        <f t="shared" si="96"/>
        <v>6.9598164577683697E-2</v>
      </c>
      <c r="E2893">
        <v>2.2527036873931537E-3</v>
      </c>
      <c r="G2893">
        <f t="shared" ca="1" si="97"/>
        <v>-4.0038203137047194E-2</v>
      </c>
    </row>
    <row r="2894" spans="2:7">
      <c r="B2894" s="58">
        <v>36910</v>
      </c>
      <c r="C2894" s="43">
        <v>118.248535</v>
      </c>
      <c r="D2894">
        <f t="shared" si="96"/>
        <v>-0.92276429418802242</v>
      </c>
      <c r="E2894">
        <v>2.2524217685041025E-3</v>
      </c>
      <c r="G2894">
        <f t="shared" ca="1" si="97"/>
        <v>2.0221984573081286E-2</v>
      </c>
    </row>
    <row r="2895" spans="2:7">
      <c r="B2895" s="58">
        <v>43300</v>
      </c>
      <c r="C2895" s="43">
        <v>1531.0086670000001</v>
      </c>
      <c r="D2895">
        <f t="shared" si="96"/>
        <v>9.6384967006775835</v>
      </c>
      <c r="E2895">
        <v>2.2508646382682863E-3</v>
      </c>
      <c r="G2895">
        <f t="shared" ca="1" si="97"/>
        <v>1.2113307960137213E-2</v>
      </c>
    </row>
    <row r="2896" spans="2:7">
      <c r="B2896" s="58">
        <v>36759</v>
      </c>
      <c r="C2896" s="43">
        <v>143.912125</v>
      </c>
      <c r="D2896">
        <f t="shared" si="96"/>
        <v>2.7646284956953968</v>
      </c>
      <c r="E2896">
        <v>2.2475475052646382E-3</v>
      </c>
      <c r="G2896">
        <f t="shared" ca="1" si="97"/>
        <v>2.2123633253941202E-2</v>
      </c>
    </row>
    <row r="2897" spans="2:7">
      <c r="B2897" s="58">
        <v>35102</v>
      </c>
      <c r="C2897" s="43">
        <v>38.227443999999998</v>
      </c>
      <c r="D2897">
        <f t="shared" si="96"/>
        <v>-0.95048580724990961</v>
      </c>
      <c r="E2897">
        <v>2.2418106348400654E-3</v>
      </c>
      <c r="G2897">
        <f t="shared" ca="1" si="97"/>
        <v>-9.8951107511411956E-4</v>
      </c>
    </row>
    <row r="2898" spans="2:7">
      <c r="B2898" s="58">
        <v>42781</v>
      </c>
      <c r="C2898" s="43">
        <v>772.05023200000005</v>
      </c>
      <c r="D2898">
        <f t="shared" si="96"/>
        <v>4.6501811401935509</v>
      </c>
      <c r="E2898">
        <v>2.2401556870992176E-3</v>
      </c>
      <c r="G2898">
        <f t="shared" ca="1" si="97"/>
        <v>-1.0792170420660099E-2</v>
      </c>
    </row>
    <row r="2899" spans="2:7">
      <c r="B2899" s="58">
        <v>36662</v>
      </c>
      <c r="C2899" s="43">
        <v>136.64167800000001</v>
      </c>
      <c r="D2899">
        <f t="shared" si="96"/>
        <v>-0.88402284107465001</v>
      </c>
      <c r="E2899">
        <v>2.2379543189745854E-3</v>
      </c>
      <c r="G2899">
        <f t="shared" ca="1" si="97"/>
        <v>-1.0437515668329636E-2</v>
      </c>
    </row>
    <row r="2900" spans="2:7">
      <c r="B2900" s="58">
        <v>43060</v>
      </c>
      <c r="C2900" s="43">
        <v>1178.17749</v>
      </c>
      <c r="D2900">
        <f t="shared" si="96"/>
        <v>-3.563481974632942E-2</v>
      </c>
      <c r="E2900">
        <v>2.2361146873603765E-3</v>
      </c>
      <c r="G2900">
        <f t="shared" ca="1" si="97"/>
        <v>-1.4548438419682843E-2</v>
      </c>
    </row>
    <row r="2901" spans="2:7">
      <c r="B2901" s="58">
        <v>43084</v>
      </c>
      <c r="C2901" s="43">
        <v>1221.713013</v>
      </c>
      <c r="D2901">
        <f t="shared" si="96"/>
        <v>-0.26598512496277876</v>
      </c>
      <c r="E2901">
        <v>2.2321293781351523E-3</v>
      </c>
      <c r="G2901">
        <f t="shared" ca="1" si="97"/>
        <v>-1.8868786728423383E-2</v>
      </c>
    </row>
    <row r="2902" spans="2:7">
      <c r="B2902" s="58">
        <v>43614</v>
      </c>
      <c r="C2902" s="43">
        <v>1664.4254149999999</v>
      </c>
      <c r="D2902">
        <f t="shared" si="96"/>
        <v>12.397473455715234</v>
      </c>
      <c r="E2902">
        <v>2.2227557092196065E-3</v>
      </c>
      <c r="G2902">
        <f t="shared" ca="1" si="97"/>
        <v>-3.2034192647120334E-3</v>
      </c>
    </row>
    <row r="2903" spans="2:7">
      <c r="B2903" s="58">
        <v>37382</v>
      </c>
      <c r="C2903" s="43">
        <v>124.23427599999999</v>
      </c>
      <c r="D2903">
        <f t="shared" si="96"/>
        <v>0.10636214527555142</v>
      </c>
      <c r="E2903">
        <v>2.2134254706561518E-3</v>
      </c>
      <c r="G2903">
        <f t="shared" ca="1" si="97"/>
        <v>9.7966513909952032E-3</v>
      </c>
    </row>
    <row r="2904" spans="2:7">
      <c r="B2904" s="58">
        <v>37495</v>
      </c>
      <c r="C2904" s="43">
        <v>112.29078699999999</v>
      </c>
      <c r="D2904">
        <f t="shared" si="96"/>
        <v>-0.77610924316910934</v>
      </c>
      <c r="E2904">
        <v>2.2083325992424897E-3</v>
      </c>
      <c r="G2904">
        <f t="shared" ca="1" si="97"/>
        <v>2.0782036390881588E-2</v>
      </c>
    </row>
    <row r="2905" spans="2:7">
      <c r="B2905" s="58">
        <v>41506</v>
      </c>
      <c r="C2905" s="43">
        <v>501.542755</v>
      </c>
      <c r="D2905">
        <f t="shared" si="96"/>
        <v>4.9191416109262445</v>
      </c>
      <c r="E2905">
        <v>2.2058879230523274E-3</v>
      </c>
      <c r="G2905">
        <f t="shared" ca="1" si="97"/>
        <v>1.6344613621008589E-2</v>
      </c>
    </row>
    <row r="2906" spans="2:7">
      <c r="B2906" s="58">
        <v>35971</v>
      </c>
      <c r="C2906" s="43">
        <v>84.732346000000007</v>
      </c>
      <c r="D2906">
        <f t="shared" si="96"/>
        <v>-0.9508568539868627</v>
      </c>
      <c r="E2906">
        <v>2.2042916244087358E-3</v>
      </c>
      <c r="G2906">
        <f t="shared" ca="1" si="97"/>
        <v>-1.6146264553424546E-2</v>
      </c>
    </row>
    <row r="2907" spans="2:7">
      <c r="B2907" s="58">
        <v>43453</v>
      </c>
      <c r="C2907" s="43">
        <v>1724.1945800000001</v>
      </c>
      <c r="D2907">
        <f t="shared" si="96"/>
        <v>6.2264599746762963</v>
      </c>
      <c r="E2907">
        <v>2.2001483758439019E-3</v>
      </c>
      <c r="G2907">
        <f t="shared" ca="1" si="97"/>
        <v>2.0682446018695681E-2</v>
      </c>
    </row>
    <row r="2908" spans="2:7">
      <c r="B2908" s="58">
        <v>40520</v>
      </c>
      <c r="C2908" s="43">
        <v>238.59463500000001</v>
      </c>
      <c r="D2908">
        <f t="shared" si="96"/>
        <v>1.0218096048572383</v>
      </c>
      <c r="E2908">
        <v>2.1978870278406481E-3</v>
      </c>
      <c r="G2908">
        <f t="shared" ca="1" si="97"/>
        <v>2.6274173955156594E-2</v>
      </c>
    </row>
    <row r="2909" spans="2:7">
      <c r="B2909" s="58">
        <v>37931</v>
      </c>
      <c r="C2909" s="43">
        <v>118.010437</v>
      </c>
      <c r="D2909">
        <f t="shared" si="96"/>
        <v>-0.94697322074301127</v>
      </c>
      <c r="E2909">
        <v>2.1909353239863184E-3</v>
      </c>
      <c r="G2909">
        <f t="shared" ca="1" si="97"/>
        <v>-2.7215465744973091E-2</v>
      </c>
    </row>
    <row r="2910" spans="2:7">
      <c r="B2910" s="58">
        <v>44187</v>
      </c>
      <c r="C2910" s="43">
        <v>2225.4875489999999</v>
      </c>
      <c r="D2910">
        <f t="shared" si="96"/>
        <v>19.264042165177717</v>
      </c>
      <c r="E2910">
        <v>2.1901618417284377E-3</v>
      </c>
      <c r="G2910">
        <f t="shared" ca="1" si="97"/>
        <v>2.5752063291507421E-2</v>
      </c>
    </row>
    <row r="2911" spans="2:7">
      <c r="B2911" s="58">
        <v>38553</v>
      </c>
      <c r="C2911" s="43">
        <v>109.82446299999999</v>
      </c>
      <c r="D2911">
        <f t="shared" si="96"/>
        <v>-0.93205196440476146</v>
      </c>
      <c r="E2911">
        <v>2.1890306299391753E-3</v>
      </c>
      <c r="G2911">
        <f t="shared" ca="1" si="97"/>
        <v>-1.9339293919794463E-2</v>
      </c>
    </row>
    <row r="2912" spans="2:7">
      <c r="B2912" s="58">
        <v>43661</v>
      </c>
      <c r="C2912" s="43">
        <v>1616.3007809999999</v>
      </c>
      <c r="D2912">
        <f t="shared" si="96"/>
        <v>-0.20933562690495308</v>
      </c>
      <c r="E2912">
        <v>2.1888735659824935E-3</v>
      </c>
      <c r="G2912">
        <f t="shared" ca="1" si="97"/>
        <v>8.2916368199520991E-3</v>
      </c>
    </row>
    <row r="2913" spans="2:7">
      <c r="B2913" s="58">
        <v>43866</v>
      </c>
      <c r="C2913" s="43">
        <v>2044.2312010000001</v>
      </c>
      <c r="D2913">
        <f t="shared" si="96"/>
        <v>7.4748747905281272</v>
      </c>
      <c r="E2913">
        <v>2.1801429011965127E-3</v>
      </c>
      <c r="G2913">
        <f t="shared" ca="1" si="97"/>
        <v>1.5706832125029456E-2</v>
      </c>
    </row>
    <row r="2914" spans="2:7">
      <c r="B2914" s="58">
        <v>40504</v>
      </c>
      <c r="C2914" s="43">
        <v>241.21078499999999</v>
      </c>
      <c r="D2914">
        <f t="shared" si="96"/>
        <v>0.52864913061302599</v>
      </c>
      <c r="E2914">
        <v>2.1741886579602493E-3</v>
      </c>
      <c r="G2914">
        <f t="shared" ca="1" si="97"/>
        <v>-1.6037273455990868E-2</v>
      </c>
    </row>
    <row r="2915" spans="2:7">
      <c r="B2915" s="58">
        <v>36381</v>
      </c>
      <c r="C2915" s="43">
        <v>157.79342700000001</v>
      </c>
      <c r="D2915">
        <f t="shared" si="96"/>
        <v>0.81179219972136962</v>
      </c>
      <c r="E2915">
        <v>2.1740143033338512E-3</v>
      </c>
      <c r="G2915">
        <f t="shared" ca="1" si="97"/>
        <v>3.0646263299595654E-2</v>
      </c>
    </row>
    <row r="2916" spans="2:7">
      <c r="B2916" s="58">
        <v>37749</v>
      </c>
      <c r="C2916" s="43">
        <v>87.092453000000006</v>
      </c>
      <c r="D2916">
        <f t="shared" si="96"/>
        <v>-0.63971785370188516</v>
      </c>
      <c r="E2916">
        <v>2.1722210402623961E-3</v>
      </c>
      <c r="G2916">
        <f t="shared" ca="1" si="97"/>
        <v>1.5842966830810653E-2</v>
      </c>
    </row>
    <row r="2917" spans="2:7">
      <c r="B2917" s="58">
        <v>40505</v>
      </c>
      <c r="C2917" s="43">
        <v>241.73402400000001</v>
      </c>
      <c r="D2917">
        <f t="shared" si="96"/>
        <v>-0.6888516312807631</v>
      </c>
      <c r="E2917">
        <v>2.1692189260941134E-3</v>
      </c>
      <c r="G2917">
        <f t="shared" ca="1" si="97"/>
        <v>-7.5148469513840821E-3</v>
      </c>
    </row>
    <row r="2918" spans="2:7">
      <c r="B2918" s="58">
        <v>42766</v>
      </c>
      <c r="C2918" s="43">
        <v>776.90917999999999</v>
      </c>
      <c r="D2918">
        <f t="shared" si="96"/>
        <v>-0.6557594003276076</v>
      </c>
      <c r="E2918">
        <v>2.1674074673964203E-3</v>
      </c>
      <c r="G2918">
        <f t="shared" ca="1" si="97"/>
        <v>-4.0434916606729866E-3</v>
      </c>
    </row>
    <row r="2919" spans="2:7">
      <c r="B2919" s="58">
        <v>44610</v>
      </c>
      <c r="C2919" s="43">
        <v>2256.8784179999998</v>
      </c>
      <c r="D2919">
        <f t="shared" si="96"/>
        <v>1.8745861769201964</v>
      </c>
      <c r="E2919">
        <v>2.1668035726762577E-3</v>
      </c>
      <c r="G2919">
        <f t="shared" ca="1" si="97"/>
        <v>5.1495385400869096E-3</v>
      </c>
    </row>
    <row r="2920" spans="2:7">
      <c r="B2920" s="58">
        <v>42538</v>
      </c>
      <c r="C2920" s="43">
        <v>785.11419699999999</v>
      </c>
      <c r="D2920">
        <f t="shared" si="96"/>
        <v>-0.52101752411386382</v>
      </c>
      <c r="E2920">
        <v>2.1604790230765817E-3</v>
      </c>
      <c r="G2920">
        <f t="shared" ca="1" si="97"/>
        <v>2.3668309742244216E-2</v>
      </c>
    </row>
    <row r="2921" spans="2:7">
      <c r="B2921" s="58">
        <v>43682</v>
      </c>
      <c r="C2921" s="43">
        <v>1639.1292719999999</v>
      </c>
      <c r="D2921">
        <f t="shared" si="96"/>
        <v>2.4278000864979687</v>
      </c>
      <c r="E2921">
        <v>2.1583976281217155E-3</v>
      </c>
      <c r="G2921">
        <f t="shared" ca="1" si="97"/>
        <v>2.0265776002515769E-4</v>
      </c>
    </row>
    <row r="2922" spans="2:7">
      <c r="B2922" s="58">
        <v>41626</v>
      </c>
      <c r="C2922" s="43">
        <v>478.18695100000002</v>
      </c>
      <c r="D2922">
        <f t="shared" si="96"/>
        <v>3.2859026290920959</v>
      </c>
      <c r="E2922">
        <v>2.1552206474154756E-3</v>
      </c>
      <c r="G2922">
        <f t="shared" ca="1" si="97"/>
        <v>-9.4540650766631665E-3</v>
      </c>
    </row>
    <row r="2923" spans="2:7">
      <c r="B2923" s="58">
        <v>38531</v>
      </c>
      <c r="C2923" s="43">
        <v>111.572052</v>
      </c>
      <c r="D2923">
        <f t="shared" si="96"/>
        <v>-2.1451472452776524E-3</v>
      </c>
      <c r="E2923">
        <v>2.1548042819219894E-3</v>
      </c>
      <c r="G2923">
        <f t="shared" ca="1" si="97"/>
        <v>2.3520284917364371E-2</v>
      </c>
    </row>
    <row r="2924" spans="2:7">
      <c r="B2924" s="58">
        <v>38539</v>
      </c>
      <c r="C2924" s="43">
        <v>111.811905</v>
      </c>
      <c r="D2924">
        <f t="shared" si="96"/>
        <v>-0.43080697794626138</v>
      </c>
      <c r="E2924">
        <v>2.1497587944335427E-3</v>
      </c>
      <c r="G2924">
        <f t="shared" ca="1" si="97"/>
        <v>-4.6046982562586609E-3</v>
      </c>
    </row>
    <row r="2925" spans="2:7">
      <c r="B2925" s="58">
        <v>38847</v>
      </c>
      <c r="C2925" s="43">
        <v>196.439346</v>
      </c>
      <c r="D2925">
        <f t="shared" si="96"/>
        <v>-0.92135977507421241</v>
      </c>
      <c r="E2925">
        <v>2.1486426159068946E-3</v>
      </c>
      <c r="G2925">
        <f t="shared" ca="1" si="97"/>
        <v>-2.2432006267128638E-3</v>
      </c>
    </row>
    <row r="2926" spans="2:7">
      <c r="B2926" s="58">
        <v>45037</v>
      </c>
      <c r="C2926" s="43">
        <v>2497.9499510000001</v>
      </c>
      <c r="D2926">
        <f t="shared" si="96"/>
        <v>20.89558650725554</v>
      </c>
      <c r="E2926">
        <v>2.146294146539092E-3</v>
      </c>
      <c r="G2926">
        <f t="shared" ca="1" si="97"/>
        <v>2.0517099022334537E-2</v>
      </c>
    </row>
    <row r="2927" spans="2:7">
      <c r="B2927" s="58">
        <v>37456</v>
      </c>
      <c r="C2927" s="43">
        <v>114.084633</v>
      </c>
      <c r="D2927">
        <f t="shared" si="96"/>
        <v>-0.83641557155440349</v>
      </c>
      <c r="E2927">
        <v>2.1425020916723096E-3</v>
      </c>
      <c r="G2927">
        <f t="shared" ca="1" si="97"/>
        <v>1.8025638088782703E-2</v>
      </c>
    </row>
    <row r="2928" spans="2:7">
      <c r="B2928" s="58">
        <v>41985</v>
      </c>
      <c r="C2928" s="43">
        <v>697.40521200000001</v>
      </c>
      <c r="D2928">
        <f t="shared" si="96"/>
        <v>2.8778336505758255</v>
      </c>
      <c r="E2928">
        <v>2.135514128685261E-3</v>
      </c>
      <c r="G2928">
        <f t="shared" ca="1" si="97"/>
        <v>5.8530102954464439E-3</v>
      </c>
    </row>
    <row r="2929" spans="2:7">
      <c r="B2929" s="58">
        <v>38792</v>
      </c>
      <c r="C2929" s="43">
        <v>179.84402499999999</v>
      </c>
      <c r="D2929">
        <f t="shared" si="96"/>
        <v>1.3383753381002141E-2</v>
      </c>
      <c r="E2929">
        <v>2.1325263969556841E-3</v>
      </c>
      <c r="G2929">
        <f t="shared" ca="1" si="97"/>
        <v>-1.3121845143371141E-2</v>
      </c>
    </row>
    <row r="2930" spans="2:7">
      <c r="B2930" s="58">
        <v>39591</v>
      </c>
      <c r="C2930" s="43">
        <v>177.46882600000001</v>
      </c>
      <c r="D2930">
        <f t="shared" si="96"/>
        <v>-0.89382545967738825</v>
      </c>
      <c r="E2930">
        <v>2.130474478856767E-3</v>
      </c>
      <c r="G2930">
        <f t="shared" ca="1" si="97"/>
        <v>1.2259546021604803E-2</v>
      </c>
    </row>
    <row r="2931" spans="2:7">
      <c r="B2931" s="58">
        <v>43468</v>
      </c>
      <c r="C2931" s="43">
        <v>1671.4819339999999</v>
      </c>
      <c r="D2931">
        <f t="shared" si="96"/>
        <v>7.4174379977732698</v>
      </c>
      <c r="E2931">
        <v>2.129513759573987E-3</v>
      </c>
      <c r="G2931">
        <f t="shared" ca="1" si="97"/>
        <v>4.9793913041164158E-2</v>
      </c>
    </row>
    <row r="2932" spans="2:7">
      <c r="B2932" s="58">
        <v>39857</v>
      </c>
      <c r="C2932" s="43">
        <v>198.57371499999999</v>
      </c>
      <c r="D2932">
        <f t="shared" si="96"/>
        <v>0.41830143734951142</v>
      </c>
      <c r="E2932">
        <v>2.1259590677481927E-3</v>
      </c>
      <c r="G2932">
        <f t="shared" ca="1" si="97"/>
        <v>1.3456242295214464E-2</v>
      </c>
    </row>
    <row r="2933" spans="2:7">
      <c r="B2933" s="58">
        <v>36332</v>
      </c>
      <c r="C2933" s="43">
        <v>140.008118</v>
      </c>
      <c r="D2933">
        <f t="shared" si="96"/>
        <v>-0.80462466595354065</v>
      </c>
      <c r="E2933">
        <v>2.1179178322261955E-3</v>
      </c>
      <c r="G2933">
        <f t="shared" ca="1" si="97"/>
        <v>-1.9357575243031038E-2</v>
      </c>
    </row>
    <row r="2934" spans="2:7">
      <c r="B2934" s="58">
        <v>42311</v>
      </c>
      <c r="C2934" s="43">
        <v>716.61102300000005</v>
      </c>
      <c r="D2934">
        <f t="shared" si="96"/>
        <v>5.5584246986731181</v>
      </c>
      <c r="E2934">
        <v>2.1175904086522665E-3</v>
      </c>
      <c r="G2934">
        <f t="shared" ca="1" si="97"/>
        <v>7.6331203249039772E-3</v>
      </c>
    </row>
    <row r="2935" spans="2:7">
      <c r="B2935" s="58">
        <v>36193</v>
      </c>
      <c r="C2935" s="43">
        <v>109.26572400000001</v>
      </c>
      <c r="D2935">
        <f t="shared" si="96"/>
        <v>-0.94492164337693541</v>
      </c>
      <c r="E2935">
        <v>2.1165140168359865E-3</v>
      </c>
      <c r="G2935">
        <f t="shared" ca="1" si="97"/>
        <v>9.088077586092912E-3</v>
      </c>
    </row>
    <row r="2936" spans="2:7">
      <c r="B2936" s="58">
        <v>44139</v>
      </c>
      <c r="C2936" s="43">
        <v>1983.8232419999999</v>
      </c>
      <c r="D2936">
        <f t="shared" si="96"/>
        <v>13.866726187330949</v>
      </c>
      <c r="E2936">
        <v>2.1160914957036453E-3</v>
      </c>
      <c r="G2936">
        <f t="shared" ca="1" si="97"/>
        <v>8.6056915237500402E-3</v>
      </c>
    </row>
    <row r="2937" spans="2:7">
      <c r="B2937" s="58">
        <v>36336</v>
      </c>
      <c r="C2937" s="43">
        <v>133.44049100000001</v>
      </c>
      <c r="D2937">
        <f t="shared" si="96"/>
        <v>-0.93996788335866011</v>
      </c>
      <c r="E2937">
        <v>2.1129380429885801E-3</v>
      </c>
      <c r="G2937">
        <f t="shared" ca="1" si="97"/>
        <v>3.9393553580879042E-3</v>
      </c>
    </row>
    <row r="2938" spans="2:7">
      <c r="B2938" s="58">
        <v>44552</v>
      </c>
      <c r="C2938" s="43">
        <v>2222.8183589999999</v>
      </c>
      <c r="D2938">
        <f t="shared" si="96"/>
        <v>0.72106604849449729</v>
      </c>
      <c r="E2938">
        <v>2.1117215709478719E-3</v>
      </c>
      <c r="G2938">
        <f t="shared" ca="1" si="97"/>
        <v>3.4409504801145678E-3</v>
      </c>
    </row>
    <row r="2939" spans="2:7">
      <c r="B2939" s="58">
        <v>43130</v>
      </c>
      <c r="C2939" s="43">
        <v>1291.5357670000001</v>
      </c>
      <c r="D2939">
        <f t="shared" si="96"/>
        <v>4.2339120755894575</v>
      </c>
      <c r="E2939">
        <v>2.1113913923575651E-3</v>
      </c>
      <c r="G2939">
        <f t="shared" ca="1" si="97"/>
        <v>2.4121102308848404E-2</v>
      </c>
    </row>
    <row r="2940" spans="2:7">
      <c r="B2940" s="58">
        <v>40452</v>
      </c>
      <c r="C2940" s="43">
        <v>246.76298499999999</v>
      </c>
      <c r="D2940">
        <f t="shared" si="96"/>
        <v>0.18070922176528523</v>
      </c>
      <c r="E2940">
        <v>2.1033682461040911E-3</v>
      </c>
      <c r="G2940">
        <f t="shared" ca="1" si="97"/>
        <v>1.7998059885652177E-2</v>
      </c>
    </row>
    <row r="2941" spans="2:7">
      <c r="B2941" s="58">
        <v>40381</v>
      </c>
      <c r="C2941" s="43">
        <v>208.99556000000001</v>
      </c>
      <c r="D2941">
        <f t="shared" si="96"/>
        <v>-0.91086828967973299</v>
      </c>
      <c r="E2941">
        <v>2.1013312638015575E-3</v>
      </c>
      <c r="G2941">
        <f t="shared" ca="1" si="97"/>
        <v>9.066154396210932E-3</v>
      </c>
    </row>
    <row r="2942" spans="2:7">
      <c r="B2942" s="58">
        <v>44393</v>
      </c>
      <c r="C2942" s="43">
        <v>2344.7946780000002</v>
      </c>
      <c r="D2942">
        <f t="shared" si="96"/>
        <v>5.6290370649590198</v>
      </c>
      <c r="E2942">
        <v>2.0934423998220405E-3</v>
      </c>
      <c r="G2942">
        <f t="shared" ca="1" si="97"/>
        <v>5.0435772546909501E-2</v>
      </c>
    </row>
    <row r="2943" spans="2:7">
      <c r="B2943" s="58">
        <v>41037</v>
      </c>
      <c r="C2943" s="43">
        <v>353.71572900000001</v>
      </c>
      <c r="D2943">
        <f t="shared" si="96"/>
        <v>-0.85893274979527112</v>
      </c>
      <c r="E2943">
        <v>2.0930546426733351E-3</v>
      </c>
      <c r="G2943">
        <f t="shared" ca="1" si="97"/>
        <v>2.2943538068307622E-3</v>
      </c>
    </row>
    <row r="2944" spans="2:7">
      <c r="B2944" s="58">
        <v>44862</v>
      </c>
      <c r="C2944" s="43">
        <v>2507.4262699999999</v>
      </c>
      <c r="D2944">
        <f t="shared" si="96"/>
        <v>14.721309398428714</v>
      </c>
      <c r="E2944">
        <v>2.0840940720730627E-3</v>
      </c>
      <c r="G2944">
        <f t="shared" ca="1" si="97"/>
        <v>-7.7591930942324449E-3</v>
      </c>
    </row>
    <row r="2945" spans="2:7">
      <c r="B2945" s="58">
        <v>39337</v>
      </c>
      <c r="C2945" s="43">
        <v>159.49220299999999</v>
      </c>
      <c r="D2945">
        <f t="shared" si="96"/>
        <v>-0.23097312316879484</v>
      </c>
      <c r="E2945">
        <v>2.0729851150267701E-3</v>
      </c>
      <c r="G2945">
        <f t="shared" ca="1" si="97"/>
        <v>1.5219927483453926E-2</v>
      </c>
    </row>
    <row r="2946" spans="2:7">
      <c r="B2946" s="58">
        <v>39993</v>
      </c>
      <c r="C2946" s="43">
        <v>207.394836</v>
      </c>
      <c r="D2946">
        <f t="shared" si="96"/>
        <v>-5.6222906773290319E-4</v>
      </c>
      <c r="E2946">
        <v>2.067417054111371E-3</v>
      </c>
      <c r="G2946">
        <f t="shared" ca="1" si="97"/>
        <v>-1.3284786708126959E-4</v>
      </c>
    </row>
    <row r="2947" spans="2:7">
      <c r="B2947" s="58">
        <v>40011</v>
      </c>
      <c r="C2947" s="43">
        <v>207.511505</v>
      </c>
      <c r="D2947">
        <f t="shared" si="96"/>
        <v>-0.70977721553793383</v>
      </c>
      <c r="E2947">
        <v>2.0662522904153547E-3</v>
      </c>
      <c r="G2947">
        <f t="shared" ca="1" si="97"/>
        <v>1.0061925426708588E-2</v>
      </c>
    </row>
    <row r="2948" spans="2:7">
      <c r="B2948" s="58">
        <v>42313</v>
      </c>
      <c r="C2948" s="43">
        <v>715.00762899999995</v>
      </c>
      <c r="D2948">
        <f t="shared" ref="D2948:D3011" si="98">(C2948-C2949)/C2949</f>
        <v>5.7543876459090395</v>
      </c>
      <c r="E2948">
        <v>2.05994418114765E-3</v>
      </c>
      <c r="G2948">
        <f t="shared" ca="1" si="97"/>
        <v>-3.0625557205614445E-3</v>
      </c>
    </row>
    <row r="2949" spans="2:7">
      <c r="B2949" s="58">
        <v>37652</v>
      </c>
      <c r="C2949" s="43">
        <v>105.85824599999999</v>
      </c>
      <c r="D2949">
        <f t="shared" si="98"/>
        <v>-0.49507339007604922</v>
      </c>
      <c r="E2949">
        <v>2.0488670204406832E-3</v>
      </c>
      <c r="G2949">
        <f t="shared" ref="G2949:G3012" ca="1" si="99">_xlfn.NORM.INV(RAND(),$N$5,$N$6)</f>
        <v>2.9633727359063299E-2</v>
      </c>
    </row>
    <row r="2950" spans="2:7">
      <c r="B2950" s="58">
        <v>40050</v>
      </c>
      <c r="C2950" s="43">
        <v>209.650757</v>
      </c>
      <c r="D2950">
        <f t="shared" si="98"/>
        <v>1.6645747659059096</v>
      </c>
      <c r="E2950">
        <v>2.0449816917746041E-3</v>
      </c>
      <c r="G2950">
        <f t="shared" ca="1" si="99"/>
        <v>3.3679421338321525E-3</v>
      </c>
    </row>
    <row r="2951" spans="2:7">
      <c r="B2951" s="58">
        <v>35838</v>
      </c>
      <c r="C2951" s="43">
        <v>78.680756000000002</v>
      </c>
      <c r="D2951">
        <f t="shared" si="98"/>
        <v>-0.87835159171609389</v>
      </c>
      <c r="E2951">
        <v>2.0327646537892552E-3</v>
      </c>
      <c r="G2951">
        <f t="shared" ca="1" si="99"/>
        <v>7.0794287805408494E-3</v>
      </c>
    </row>
    <row r="2952" spans="2:7">
      <c r="B2952" s="58">
        <v>41946</v>
      </c>
      <c r="C2952" s="43">
        <v>646.78820800000005</v>
      </c>
      <c r="D2952">
        <f t="shared" si="98"/>
        <v>4.4891849881598462</v>
      </c>
      <c r="E2952">
        <v>2.0317726519616646E-3</v>
      </c>
      <c r="G2952">
        <f t="shared" ca="1" si="99"/>
        <v>1.8659714369304182E-2</v>
      </c>
    </row>
    <row r="2953" spans="2:7">
      <c r="B2953" s="58">
        <v>37078</v>
      </c>
      <c r="C2953" s="43">
        <v>117.82955200000001</v>
      </c>
      <c r="D2953">
        <f t="shared" si="98"/>
        <v>-0.83662790347257665</v>
      </c>
      <c r="E2953">
        <v>2.0278491326236143E-3</v>
      </c>
      <c r="G2953">
        <f t="shared" ca="1" si="99"/>
        <v>2.2215065003857368E-2</v>
      </c>
    </row>
    <row r="2954" spans="2:7">
      <c r="B2954" s="58">
        <v>42278</v>
      </c>
      <c r="C2954" s="43">
        <v>721.23425299999997</v>
      </c>
      <c r="D2954">
        <f t="shared" si="98"/>
        <v>7.5240584911268025</v>
      </c>
      <c r="E2954">
        <v>2.0249612597576577E-3</v>
      </c>
      <c r="G2954">
        <f t="shared" ca="1" si="99"/>
        <v>-5.2216379353675658E-3</v>
      </c>
    </row>
    <row r="2955" spans="2:7">
      <c r="B2955" s="58">
        <v>38160</v>
      </c>
      <c r="C2955" s="43">
        <v>84.611603000000002</v>
      </c>
      <c r="D2955">
        <f t="shared" si="98"/>
        <v>-0.44685864581310752</v>
      </c>
      <c r="E2955">
        <v>1.9511091700082687E-3</v>
      </c>
      <c r="G2955">
        <f t="shared" ca="1" si="99"/>
        <v>3.9707494445890158E-3</v>
      </c>
    </row>
    <row r="2956" spans="2:7">
      <c r="B2956" s="58">
        <v>39406</v>
      </c>
      <c r="C2956" s="43">
        <v>152.96560700000001</v>
      </c>
      <c r="D2956">
        <f t="shared" si="98"/>
        <v>-0.86190651515777505</v>
      </c>
      <c r="E2956">
        <v>1.9506798293374807E-3</v>
      </c>
      <c r="G2956">
        <f t="shared" ca="1" si="99"/>
        <v>-1.9973660946626958E-2</v>
      </c>
    </row>
    <row r="2957" spans="2:7">
      <c r="B2957" s="58">
        <v>42985</v>
      </c>
      <c r="C2957" s="43">
        <v>1107.6960449999999</v>
      </c>
      <c r="D2957">
        <f t="shared" si="98"/>
        <v>24.139799526801781</v>
      </c>
      <c r="E2957">
        <v>1.948081848167405E-3</v>
      </c>
      <c r="G2957">
        <f t="shared" ca="1" si="99"/>
        <v>-4.8032282872679721E-3</v>
      </c>
    </row>
    <row r="2958" spans="2:7">
      <c r="B2958" s="58">
        <v>35198</v>
      </c>
      <c r="C2958" s="43">
        <v>44.061450999999998</v>
      </c>
      <c r="D2958">
        <f t="shared" si="98"/>
        <v>-0.82354481710325766</v>
      </c>
      <c r="E2958">
        <v>1.9440394251767907E-3</v>
      </c>
      <c r="G2958">
        <f t="shared" ca="1" si="99"/>
        <v>1.2441407430046314E-2</v>
      </c>
    </row>
    <row r="2959" spans="2:7">
      <c r="B2959" s="58">
        <v>40683</v>
      </c>
      <c r="C2959" s="43">
        <v>249.70335399999999</v>
      </c>
      <c r="D2959">
        <f t="shared" si="98"/>
        <v>-0.88882292659125961</v>
      </c>
      <c r="E2959">
        <v>1.9384178399524134E-3</v>
      </c>
      <c r="G2959">
        <f t="shared" ca="1" si="99"/>
        <v>2.2380705558716955E-2</v>
      </c>
    </row>
    <row r="2960" spans="2:7">
      <c r="B2960" s="58">
        <v>44557</v>
      </c>
      <c r="C2960" s="43">
        <v>2245.9968260000001</v>
      </c>
      <c r="D2960">
        <f t="shared" si="98"/>
        <v>-3.2201619548071263E-2</v>
      </c>
      <c r="E2960">
        <v>1.9374164657198168E-3</v>
      </c>
      <c r="G2960">
        <f t="shared" ca="1" si="99"/>
        <v>-8.0991590657127199E-3</v>
      </c>
    </row>
    <row r="2961" spans="2:7">
      <c r="B2961" s="58">
        <v>44294</v>
      </c>
      <c r="C2961" s="43">
        <v>2320.7280270000001</v>
      </c>
      <c r="D2961">
        <f t="shared" si="98"/>
        <v>0.56718541286485835</v>
      </c>
      <c r="E2961">
        <v>1.9333090124123522E-3</v>
      </c>
      <c r="G2961">
        <f t="shared" ca="1" si="99"/>
        <v>1.555548470158296E-2</v>
      </c>
    </row>
    <row r="2962" spans="2:7">
      <c r="B2962" s="58">
        <v>43272</v>
      </c>
      <c r="C2962" s="43">
        <v>1480.825439</v>
      </c>
      <c r="D2962">
        <f t="shared" si="98"/>
        <v>-0.41087468918454823</v>
      </c>
      <c r="E2962">
        <v>1.9176216873998306E-3</v>
      </c>
      <c r="G2962">
        <f t="shared" ca="1" si="99"/>
        <v>-3.6420427672352422E-3</v>
      </c>
    </row>
    <row r="2963" spans="2:7">
      <c r="B2963" s="58">
        <v>44875</v>
      </c>
      <c r="C2963" s="43">
        <v>2513.6000979999999</v>
      </c>
      <c r="D2963">
        <f t="shared" si="98"/>
        <v>-2.0289418701837515E-2</v>
      </c>
      <c r="E2963">
        <v>1.9132848000035832E-3</v>
      </c>
      <c r="G2963">
        <f t="shared" ca="1" si="99"/>
        <v>-2.3769614032041506E-2</v>
      </c>
    </row>
    <row r="2964" spans="2:7">
      <c r="B2964" s="58">
        <v>44480</v>
      </c>
      <c r="C2964" s="43">
        <v>2565.6557619999999</v>
      </c>
      <c r="D2964">
        <f t="shared" si="98"/>
        <v>0.21041263960477236</v>
      </c>
      <c r="E2964">
        <v>1.9127909885766569E-3</v>
      </c>
      <c r="G2964">
        <f t="shared" ca="1" si="99"/>
        <v>-1.5853647494259746E-2</v>
      </c>
    </row>
    <row r="2965" spans="2:7">
      <c r="B2965" s="58">
        <v>44260</v>
      </c>
      <c r="C2965" s="43">
        <v>2119.6538089999999</v>
      </c>
      <c r="D2965">
        <f t="shared" si="98"/>
        <v>0.27107808010021928</v>
      </c>
      <c r="E2965">
        <v>1.9118266889347002E-3</v>
      </c>
      <c r="G2965">
        <f t="shared" ca="1" si="99"/>
        <v>4.2561465989845578E-3</v>
      </c>
    </row>
    <row r="2966" spans="2:7">
      <c r="B2966" s="58">
        <v>43615</v>
      </c>
      <c r="C2966" s="43">
        <v>1667.603149</v>
      </c>
      <c r="D2966">
        <f t="shared" si="98"/>
        <v>-0.18951644898825193</v>
      </c>
      <c r="E2966">
        <v>1.9092078091105696E-3</v>
      </c>
      <c r="G2966">
        <f t="shared" ca="1" si="99"/>
        <v>2.7380566441061724E-2</v>
      </c>
    </row>
    <row r="2967" spans="2:7">
      <c r="B2967" s="58">
        <v>44145</v>
      </c>
      <c r="C2967" s="43">
        <v>2057.5410160000001</v>
      </c>
      <c r="D2967">
        <f t="shared" si="98"/>
        <v>19.131129814169554</v>
      </c>
      <c r="E2967">
        <v>1.8992568380848654E-3</v>
      </c>
      <c r="G2967">
        <f t="shared" ca="1" si="99"/>
        <v>-6.9923152928097459E-3</v>
      </c>
    </row>
    <row r="2968" spans="2:7">
      <c r="B2968" s="58">
        <v>38051</v>
      </c>
      <c r="C2968" s="43">
        <v>102.20693199999999</v>
      </c>
      <c r="D2968">
        <f t="shared" si="98"/>
        <v>0.14753745004494676</v>
      </c>
      <c r="E2968">
        <v>1.8968483247126067E-3</v>
      </c>
      <c r="G2968">
        <f t="shared" ca="1" si="99"/>
        <v>-3.3494586237742402E-2</v>
      </c>
    </row>
    <row r="2969" spans="2:7">
      <c r="B2969" s="58">
        <v>38443</v>
      </c>
      <c r="C2969" s="43">
        <v>89.066315000000003</v>
      </c>
      <c r="D2969">
        <f t="shared" si="98"/>
        <v>-0.18083291741738625</v>
      </c>
      <c r="E2969">
        <v>1.89461193948734E-3</v>
      </c>
      <c r="G2969">
        <f t="shared" ca="1" si="99"/>
        <v>2.6370858843199039E-2</v>
      </c>
    </row>
    <row r="2970" spans="2:7">
      <c r="B2970" s="58">
        <v>38541</v>
      </c>
      <c r="C2970" s="43">
        <v>108.727898</v>
      </c>
      <c r="D2970">
        <f t="shared" si="98"/>
        <v>-0.90675701624803129</v>
      </c>
      <c r="E2970">
        <v>1.8944492039369531E-3</v>
      </c>
      <c r="G2970">
        <f t="shared" ca="1" si="99"/>
        <v>-1.2024581578972586E-2</v>
      </c>
    </row>
    <row r="2971" spans="2:7">
      <c r="B2971" s="58">
        <v>43033</v>
      </c>
      <c r="C2971" s="43">
        <v>1166.070557</v>
      </c>
      <c r="D2971">
        <f t="shared" si="98"/>
        <v>-0.28714660954390298</v>
      </c>
      <c r="E2971">
        <v>1.889782306080645E-3</v>
      </c>
      <c r="G2971">
        <f t="shared" ca="1" si="99"/>
        <v>-2.435471383411222E-2</v>
      </c>
    </row>
    <row r="2972" spans="2:7">
      <c r="B2972" s="58">
        <v>43487</v>
      </c>
      <c r="C2972" s="43">
        <v>1635.7789310000001</v>
      </c>
      <c r="D2972">
        <f t="shared" si="98"/>
        <v>-0.28123037486319358</v>
      </c>
      <c r="E2972">
        <v>1.8888923540527601E-3</v>
      </c>
      <c r="G2972">
        <f t="shared" ca="1" si="99"/>
        <v>-2.1831744895861042E-2</v>
      </c>
    </row>
    <row r="2973" spans="2:7">
      <c r="B2973" s="58">
        <v>44350</v>
      </c>
      <c r="C2973" s="43">
        <v>2275.8041990000002</v>
      </c>
      <c r="D2973">
        <f t="shared" si="98"/>
        <v>13.357259634821334</v>
      </c>
      <c r="E2973">
        <v>1.8865791477872813E-3</v>
      </c>
      <c r="G2973">
        <f t="shared" ca="1" si="99"/>
        <v>1.6692683528718279E-3</v>
      </c>
    </row>
    <row r="2974" spans="2:7">
      <c r="B2974" s="58">
        <v>39436</v>
      </c>
      <c r="C2974" s="43">
        <v>158.51243600000001</v>
      </c>
      <c r="D2974">
        <f t="shared" si="98"/>
        <v>0.42646152645541974</v>
      </c>
      <c r="E2974">
        <v>1.8821961772250472E-3</v>
      </c>
      <c r="G2974">
        <f t="shared" ca="1" si="99"/>
        <v>1.7388056627312316E-2</v>
      </c>
    </row>
    <row r="2975" spans="2:7">
      <c r="B2975" s="58">
        <v>37050</v>
      </c>
      <c r="C2975" s="43">
        <v>111.122826</v>
      </c>
      <c r="D2975">
        <f t="shared" si="98"/>
        <v>-0.47024162036114403</v>
      </c>
      <c r="E2975">
        <v>1.880904219961639E-3</v>
      </c>
      <c r="G2975">
        <f t="shared" ca="1" si="99"/>
        <v>8.777255335561885E-3</v>
      </c>
    </row>
    <row r="2976" spans="2:7">
      <c r="B2976" s="58">
        <v>40357</v>
      </c>
      <c r="C2976" s="43">
        <v>209.761337</v>
      </c>
      <c r="D2976">
        <f t="shared" si="98"/>
        <v>-0.19492768294790064</v>
      </c>
      <c r="E2976">
        <v>1.8781226280115283E-3</v>
      </c>
      <c r="G2976">
        <f t="shared" ca="1" si="99"/>
        <v>3.3106829473246911E-2</v>
      </c>
    </row>
    <row r="2977" spans="2:7">
      <c r="B2977" s="58">
        <v>40780</v>
      </c>
      <c r="C2977" s="43">
        <v>260.54968300000002</v>
      </c>
      <c r="D2977">
        <f t="shared" si="98"/>
        <v>0.92788440493154267</v>
      </c>
      <c r="E2977">
        <v>1.877094290492152E-3</v>
      </c>
      <c r="G2977">
        <f t="shared" ca="1" si="99"/>
        <v>-2.6244861278362586E-3</v>
      </c>
    </row>
    <row r="2978" spans="2:7">
      <c r="B2978" s="58">
        <v>39248</v>
      </c>
      <c r="C2978" s="43">
        <v>135.14797999999999</v>
      </c>
      <c r="D2978">
        <f t="shared" si="98"/>
        <v>-0.94628778679180614</v>
      </c>
      <c r="E2978">
        <v>1.8736540526973211E-3</v>
      </c>
      <c r="G2978">
        <f t="shared" ca="1" si="99"/>
        <v>4.0950058775666267E-3</v>
      </c>
    </row>
    <row r="2979" spans="2:7">
      <c r="B2979" s="58">
        <v>44978</v>
      </c>
      <c r="C2979" s="43">
        <v>2516.1499020000001</v>
      </c>
      <c r="D2979">
        <f t="shared" si="98"/>
        <v>-4.4265108505428016E-2</v>
      </c>
      <c r="E2979">
        <v>1.8714093817114078E-3</v>
      </c>
      <c r="G2979">
        <f t="shared" ca="1" si="99"/>
        <v>-1.8554117728962625E-2</v>
      </c>
    </row>
    <row r="2980" spans="2:7">
      <c r="B2980" s="58">
        <v>44781</v>
      </c>
      <c r="C2980" s="43">
        <v>2632.6860350000002</v>
      </c>
      <c r="D2980">
        <f t="shared" si="98"/>
        <v>11.644281638802498</v>
      </c>
      <c r="E2980">
        <v>1.8712589942735788E-3</v>
      </c>
      <c r="G2980">
        <f t="shared" ca="1" si="99"/>
        <v>2.5584634302834957E-2</v>
      </c>
    </row>
    <row r="2981" spans="2:7">
      <c r="B2981" s="58">
        <v>40059</v>
      </c>
      <c r="C2981" s="43">
        <v>208.21159399999999</v>
      </c>
      <c r="D2981">
        <f t="shared" si="98"/>
        <v>0.60480460376000489</v>
      </c>
      <c r="E2981">
        <v>1.8712392102983528E-3</v>
      </c>
      <c r="G2981">
        <f t="shared" ca="1" si="99"/>
        <v>1.203326355552875E-2</v>
      </c>
    </row>
    <row r="2982" spans="2:7">
      <c r="B2982" s="58">
        <v>37196</v>
      </c>
      <c r="C2982" s="43">
        <v>129.74264500000001</v>
      </c>
      <c r="D2982">
        <f t="shared" si="98"/>
        <v>-0.23842994010268517</v>
      </c>
      <c r="E2982">
        <v>1.8622567093443537E-3</v>
      </c>
      <c r="G2982">
        <f t="shared" ca="1" si="99"/>
        <v>1.0840282298343915E-2</v>
      </c>
    </row>
    <row r="2983" spans="2:7">
      <c r="B2983" s="58">
        <v>38904</v>
      </c>
      <c r="C2983" s="43">
        <v>170.36206100000001</v>
      </c>
      <c r="D2983">
        <f t="shared" si="98"/>
        <v>-0.77912536283561851</v>
      </c>
      <c r="E2983">
        <v>1.8572123869666918E-3</v>
      </c>
      <c r="G2983">
        <f t="shared" ca="1" si="99"/>
        <v>2.725020382203696E-2</v>
      </c>
    </row>
    <row r="2984" spans="2:7">
      <c r="B2984" s="58">
        <v>42366</v>
      </c>
      <c r="C2984" s="43">
        <v>771.30658000000005</v>
      </c>
      <c r="D2984">
        <f t="shared" si="98"/>
        <v>4.0396448022260438</v>
      </c>
      <c r="E2984">
        <v>1.850997773838087E-3</v>
      </c>
      <c r="G2984">
        <f t="shared" ca="1" si="99"/>
        <v>6.4064239697728832E-3</v>
      </c>
    </row>
    <row r="2985" spans="2:7">
      <c r="B2985" s="58">
        <v>36412</v>
      </c>
      <c r="C2985" s="43">
        <v>153.04780600000001</v>
      </c>
      <c r="D2985">
        <f t="shared" si="98"/>
        <v>-0.90275354449016143</v>
      </c>
      <c r="E2985">
        <v>1.850455117958601E-3</v>
      </c>
      <c r="G2985">
        <f t="shared" ca="1" si="99"/>
        <v>-6.0837976491682879E-3</v>
      </c>
    </row>
    <row r="2986" spans="2:7">
      <c r="B2986" s="58">
        <v>43552</v>
      </c>
      <c r="C2986" s="43">
        <v>1573.813721</v>
      </c>
      <c r="D2986">
        <f t="shared" si="98"/>
        <v>-0.23684937030591682</v>
      </c>
      <c r="E2986">
        <v>1.844517940778797E-3</v>
      </c>
      <c r="G2986">
        <f t="shared" ca="1" si="99"/>
        <v>3.08484034871611E-3</v>
      </c>
    </row>
    <row r="2987" spans="2:7">
      <c r="B2987" s="58">
        <v>43770</v>
      </c>
      <c r="C2987" s="43">
        <v>2062.2583009999998</v>
      </c>
      <c r="D2987">
        <f t="shared" si="98"/>
        <v>19.361692512558168</v>
      </c>
      <c r="E2987">
        <v>1.8386985327210473E-3</v>
      </c>
      <c r="G2987">
        <f t="shared" ca="1" si="99"/>
        <v>9.7571457512857489E-3</v>
      </c>
    </row>
    <row r="2988" spans="2:7">
      <c r="B2988" s="58">
        <v>37581</v>
      </c>
      <c r="C2988" s="43">
        <v>101.28128100000001</v>
      </c>
      <c r="D2988">
        <f t="shared" si="98"/>
        <v>-0.93988362179075757</v>
      </c>
      <c r="E2988">
        <v>1.8354386218068992E-3</v>
      </c>
      <c r="G2988">
        <f t="shared" ca="1" si="99"/>
        <v>-2.5401663325532176E-3</v>
      </c>
    </row>
    <row r="2989" spans="2:7">
      <c r="B2989" s="58">
        <v>43500</v>
      </c>
      <c r="C2989" s="43">
        <v>1684.7535399999999</v>
      </c>
      <c r="D2989">
        <f t="shared" si="98"/>
        <v>1.052802909785078</v>
      </c>
      <c r="E2989">
        <v>1.8341009160274088E-3</v>
      </c>
      <c r="G2989">
        <f t="shared" ca="1" si="99"/>
        <v>-3.2722116483291215E-2</v>
      </c>
    </row>
    <row r="2990" spans="2:7">
      <c r="B2990" s="58">
        <v>42200</v>
      </c>
      <c r="C2990" s="43">
        <v>820.70886199999995</v>
      </c>
      <c r="D2990">
        <f t="shared" si="98"/>
        <v>-0.64264154066686496</v>
      </c>
      <c r="E2990">
        <v>1.8332740603637771E-3</v>
      </c>
      <c r="G2990">
        <f t="shared" ca="1" si="99"/>
        <v>-9.8177084581396335E-3</v>
      </c>
    </row>
    <row r="2991" spans="2:7">
      <c r="B2991" s="58">
        <v>44712</v>
      </c>
      <c r="C2991" s="43">
        <v>2296.5983890000002</v>
      </c>
      <c r="D2991">
        <f t="shared" si="98"/>
        <v>19.389862768563013</v>
      </c>
      <c r="E2991">
        <v>1.8305204832958554E-3</v>
      </c>
      <c r="G2991">
        <f t="shared" ca="1" si="99"/>
        <v>-5.1391868090019015E-3</v>
      </c>
    </row>
    <row r="2992" spans="2:7">
      <c r="B2992" s="58">
        <v>38560</v>
      </c>
      <c r="C2992" s="43">
        <v>112.63432299999999</v>
      </c>
      <c r="D2992">
        <f t="shared" si="98"/>
        <v>-0.75193340753638083</v>
      </c>
      <c r="E2992">
        <v>1.8286874477257474E-3</v>
      </c>
      <c r="G2992">
        <f t="shared" ca="1" si="99"/>
        <v>1.0567814296873264E-2</v>
      </c>
    </row>
    <row r="2993" spans="2:7">
      <c r="B2993" s="58">
        <v>41166</v>
      </c>
      <c r="C2993" s="43">
        <v>454.04873700000002</v>
      </c>
      <c r="D2993">
        <f t="shared" si="98"/>
        <v>4.0220793142991669</v>
      </c>
      <c r="E2993">
        <v>1.827673696187055E-3</v>
      </c>
      <c r="G2993">
        <f t="shared" ca="1" si="99"/>
        <v>-2.1440434206958781E-2</v>
      </c>
    </row>
    <row r="2994" spans="2:7">
      <c r="B2994" s="58">
        <v>38139</v>
      </c>
      <c r="C2994" s="43">
        <v>90.410506999999996</v>
      </c>
      <c r="D2994">
        <f t="shared" si="98"/>
        <v>-0.94580541880480296</v>
      </c>
      <c r="E2994">
        <v>1.8252153571397495E-3</v>
      </c>
      <c r="G2994">
        <f t="shared" ca="1" si="99"/>
        <v>-4.8653741992848842E-3</v>
      </c>
    </row>
    <row r="2995" spans="2:7">
      <c r="B2995" s="58">
        <v>43472</v>
      </c>
      <c r="C2995" s="43">
        <v>1668.2573239999999</v>
      </c>
      <c r="D2995">
        <f t="shared" si="98"/>
        <v>9.1732435180182126</v>
      </c>
      <c r="E2995">
        <v>1.8239950594490793E-3</v>
      </c>
      <c r="G2995">
        <f t="shared" ca="1" si="99"/>
        <v>1.6741812759865703E-2</v>
      </c>
    </row>
    <row r="2996" spans="2:7">
      <c r="B2996" s="58">
        <v>39505</v>
      </c>
      <c r="C2996" s="43">
        <v>163.984802</v>
      </c>
      <c r="D2996">
        <f t="shared" si="98"/>
        <v>-0.6814007225355011</v>
      </c>
      <c r="E2996">
        <v>1.8192646830158521E-3</v>
      </c>
      <c r="G2996">
        <f t="shared" ca="1" si="99"/>
        <v>-2.7864258469258128E-2</v>
      </c>
    </row>
    <row r="2997" spans="2:7">
      <c r="B2997" s="58">
        <v>41565</v>
      </c>
      <c r="C2997" s="43">
        <v>514.70550500000002</v>
      </c>
      <c r="D2997">
        <f t="shared" si="98"/>
        <v>-0.80353627660112026</v>
      </c>
      <c r="E2997">
        <v>1.8183265553792045E-3</v>
      </c>
      <c r="G2997">
        <f t="shared" ca="1" si="99"/>
        <v>-1.1170493980986044E-2</v>
      </c>
    </row>
    <row r="2998" spans="2:7">
      <c r="B2998" s="58">
        <v>44900</v>
      </c>
      <c r="C2998" s="43">
        <v>2619.8500979999999</v>
      </c>
      <c r="D2998">
        <f t="shared" si="98"/>
        <v>22.4394800940367</v>
      </c>
      <c r="E2998">
        <v>1.816374066764308E-3</v>
      </c>
      <c r="G2998">
        <f t="shared" ca="1" si="99"/>
        <v>2.0095417885215822E-2</v>
      </c>
    </row>
    <row r="2999" spans="2:7">
      <c r="B2999" s="58">
        <v>38387</v>
      </c>
      <c r="C2999" s="43">
        <v>111.77082799999999</v>
      </c>
      <c r="D2999">
        <f t="shared" si="98"/>
        <v>-0.85834471383243527</v>
      </c>
      <c r="E2999">
        <v>1.8118076445588847E-3</v>
      </c>
      <c r="G2999">
        <f t="shared" ca="1" si="99"/>
        <v>3.7952184410189379E-3</v>
      </c>
    </row>
    <row r="3000" spans="2:7">
      <c r="B3000" s="58">
        <v>42486</v>
      </c>
      <c r="C3000" s="43">
        <v>789.03393600000004</v>
      </c>
      <c r="D3000">
        <f t="shared" si="98"/>
        <v>-0.34976405435796054</v>
      </c>
      <c r="E3000">
        <v>1.8097238051680905E-3</v>
      </c>
      <c r="G3000">
        <f t="shared" ca="1" si="99"/>
        <v>-8.7379756802854775E-3</v>
      </c>
    </row>
    <row r="3001" spans="2:7">
      <c r="B3001" s="58">
        <v>43180</v>
      </c>
      <c r="C3001" s="43">
        <v>1213.4578859999999</v>
      </c>
      <c r="D3001">
        <f t="shared" si="98"/>
        <v>14.206625245899099</v>
      </c>
      <c r="E3001">
        <v>1.7894992062772717E-3</v>
      </c>
      <c r="G3001">
        <f t="shared" ca="1" si="99"/>
        <v>-2.1836887955418684E-2</v>
      </c>
    </row>
    <row r="3002" spans="2:7">
      <c r="B3002" s="58">
        <v>35796</v>
      </c>
      <c r="C3002" s="43">
        <v>79.797973999999996</v>
      </c>
      <c r="D3002">
        <f t="shared" si="98"/>
        <v>-0.67980944374342012</v>
      </c>
      <c r="E3002">
        <v>1.7889794187647679E-3</v>
      </c>
      <c r="G3002">
        <f t="shared" ca="1" si="99"/>
        <v>2.9653759633379937E-3</v>
      </c>
    </row>
    <row r="3003" spans="2:7">
      <c r="B3003" s="58">
        <v>40682</v>
      </c>
      <c r="C3003" s="43">
        <v>249.22026099999999</v>
      </c>
      <c r="D3003">
        <f t="shared" si="98"/>
        <v>-0.50157502287818656</v>
      </c>
      <c r="E3003">
        <v>1.7796382387867435E-3</v>
      </c>
      <c r="G3003">
        <f t="shared" ca="1" si="99"/>
        <v>-2.0161953802293985E-3</v>
      </c>
    </row>
    <row r="3004" spans="2:7">
      <c r="B3004" s="58">
        <v>41438</v>
      </c>
      <c r="C3004" s="43">
        <v>500.01559400000002</v>
      </c>
      <c r="D3004">
        <f t="shared" si="98"/>
        <v>-0.76360371739091748</v>
      </c>
      <c r="E3004">
        <v>1.7684468263387122E-3</v>
      </c>
      <c r="G3004">
        <f t="shared" ca="1" si="99"/>
        <v>1.2608441946855712E-2</v>
      </c>
    </row>
    <row r="3005" spans="2:7">
      <c r="B3005" s="58">
        <v>44054</v>
      </c>
      <c r="C3005" s="43">
        <v>2115.1584469999998</v>
      </c>
      <c r="D3005">
        <f t="shared" si="98"/>
        <v>34.347367604654245</v>
      </c>
      <c r="E3005">
        <v>1.7673779049454164E-3</v>
      </c>
      <c r="G3005">
        <f t="shared" ca="1" si="99"/>
        <v>1.7707420886419092E-2</v>
      </c>
    </row>
    <row r="3006" spans="2:7">
      <c r="B3006" s="58">
        <v>35535</v>
      </c>
      <c r="C3006" s="43">
        <v>59.839207000000002</v>
      </c>
      <c r="D3006">
        <f t="shared" si="98"/>
        <v>0.27480196954401498</v>
      </c>
      <c r="E3006">
        <v>1.7650819037511969E-3</v>
      </c>
      <c r="G3006">
        <f t="shared" ca="1" si="99"/>
        <v>1.1860818203713819E-2</v>
      </c>
    </row>
    <row r="3007" spans="2:7">
      <c r="B3007" s="58">
        <v>35338</v>
      </c>
      <c r="C3007" s="43">
        <v>46.940002</v>
      </c>
      <c r="D3007">
        <f t="shared" si="98"/>
        <v>-0.9421391121261925</v>
      </c>
      <c r="E3007">
        <v>1.7645695862369538E-3</v>
      </c>
      <c r="G3007">
        <f t="shared" ca="1" si="99"/>
        <v>-4.6121810446440722E-3</v>
      </c>
    </row>
    <row r="3008" spans="2:7">
      <c r="B3008" s="58">
        <v>42186</v>
      </c>
      <c r="C3008" s="43">
        <v>811.25616500000001</v>
      </c>
      <c r="D3008">
        <f t="shared" si="98"/>
        <v>2.9856530991136871</v>
      </c>
      <c r="E3008">
        <v>1.7454180738129136E-3</v>
      </c>
      <c r="G3008">
        <f t="shared" ca="1" si="99"/>
        <v>-1.928032291284142E-2</v>
      </c>
    </row>
    <row r="3009" spans="2:7">
      <c r="B3009" s="58">
        <v>40074</v>
      </c>
      <c r="C3009" s="43">
        <v>203.54409799999999</v>
      </c>
      <c r="D3009">
        <f t="shared" si="98"/>
        <v>3.5460385457624031</v>
      </c>
      <c r="E3009">
        <v>1.7230480518406746E-3</v>
      </c>
      <c r="G3009">
        <f t="shared" ca="1" si="99"/>
        <v>2.2652349010941347E-3</v>
      </c>
    </row>
    <row r="3010" spans="2:7">
      <c r="B3010" s="58">
        <v>35415</v>
      </c>
      <c r="C3010" s="43">
        <v>44.773949000000002</v>
      </c>
      <c r="D3010">
        <f t="shared" si="98"/>
        <v>-0.7784533072173091</v>
      </c>
      <c r="E3010">
        <v>1.7214352120139766E-3</v>
      </c>
      <c r="G3010">
        <f t="shared" ca="1" si="99"/>
        <v>2.6926456329417463E-3</v>
      </c>
    </row>
    <row r="3011" spans="2:7">
      <c r="B3011" s="58">
        <v>39825</v>
      </c>
      <c r="C3011" s="43">
        <v>202.09712200000001</v>
      </c>
      <c r="D3011">
        <f t="shared" si="98"/>
        <v>-0.90714046645662971</v>
      </c>
      <c r="E3011">
        <v>1.7084353393276091E-3</v>
      </c>
      <c r="G3011">
        <f t="shared" ca="1" si="99"/>
        <v>2.2358218933805483E-2</v>
      </c>
    </row>
    <row r="3012" spans="2:7">
      <c r="B3012" s="58">
        <v>44173</v>
      </c>
      <c r="C3012" s="43">
        <v>2176.3745119999999</v>
      </c>
      <c r="D3012">
        <f t="shared" ref="D3012:D3075" si="100">(C3012-C3013)/C3013</f>
        <v>4.2069815444564208E-2</v>
      </c>
      <c r="E3012">
        <v>1.7065497980363852E-3</v>
      </c>
      <c r="G3012">
        <f t="shared" ca="1" si="99"/>
        <v>-3.7587417842447596E-2</v>
      </c>
    </row>
    <row r="3013" spans="2:7">
      <c r="B3013" s="58">
        <v>44069</v>
      </c>
      <c r="C3013" s="43">
        <v>2088.5112300000001</v>
      </c>
      <c r="D3013">
        <f t="shared" si="100"/>
        <v>1.0993404383262964</v>
      </c>
      <c r="E3013">
        <v>1.6978838917683532E-3</v>
      </c>
      <c r="G3013">
        <f t="shared" ref="G3013:G3076" ca="1" si="101">_xlfn.NORM.INV(RAND(),$N$5,$N$6)</f>
        <v>5.5193141124632392E-3</v>
      </c>
    </row>
    <row r="3014" spans="2:7">
      <c r="B3014" s="58">
        <v>42895</v>
      </c>
      <c r="C3014" s="43">
        <v>994.84161400000005</v>
      </c>
      <c r="D3014">
        <f t="shared" si="100"/>
        <v>1.917152835536337</v>
      </c>
      <c r="E3014">
        <v>1.6918681516588524E-3</v>
      </c>
      <c r="G3014">
        <f t="shared" ca="1" si="101"/>
        <v>-1.7150673339833122E-2</v>
      </c>
    </row>
    <row r="3015" spans="2:7">
      <c r="B3015" s="58">
        <v>41026</v>
      </c>
      <c r="C3015" s="43">
        <v>341.03170799999998</v>
      </c>
      <c r="D3015">
        <f t="shared" si="100"/>
        <v>-0.49488494737043881</v>
      </c>
      <c r="E3015">
        <v>1.6876868221669028E-3</v>
      </c>
      <c r="G3015">
        <f t="shared" ca="1" si="101"/>
        <v>-1.9977913533409603E-3</v>
      </c>
    </row>
    <row r="3016" spans="2:7">
      <c r="B3016" s="58">
        <v>41954</v>
      </c>
      <c r="C3016" s="43">
        <v>675.15649399999995</v>
      </c>
      <c r="D3016">
        <f t="shared" si="100"/>
        <v>0.24559904148667197</v>
      </c>
      <c r="E3016">
        <v>1.6861131216842895E-3</v>
      </c>
      <c r="G3016">
        <f t="shared" ca="1" si="101"/>
        <v>2.741143313109329E-3</v>
      </c>
    </row>
    <row r="3017" spans="2:7">
      <c r="B3017" s="58">
        <v>41824</v>
      </c>
      <c r="C3017" s="43">
        <v>542.03356900000006</v>
      </c>
      <c r="D3017">
        <f t="shared" si="100"/>
        <v>-0.78944335360282725</v>
      </c>
      <c r="E3017">
        <v>1.6825394933975999E-3</v>
      </c>
      <c r="G3017">
        <f t="shared" ca="1" si="101"/>
        <v>-1.434436600832947E-2</v>
      </c>
    </row>
    <row r="3018" spans="2:7">
      <c r="B3018" s="58">
        <v>44487</v>
      </c>
      <c r="C3018" s="43">
        <v>2574.2885740000002</v>
      </c>
      <c r="D3018">
        <f t="shared" si="100"/>
        <v>9.7045124624938097</v>
      </c>
      <c r="E3018">
        <v>1.6796486995397264E-3</v>
      </c>
      <c r="G3018">
        <f t="shared" ca="1" si="101"/>
        <v>2.6183626739080881E-2</v>
      </c>
    </row>
    <row r="3019" spans="2:7">
      <c r="B3019" s="58">
        <v>40527</v>
      </c>
      <c r="C3019" s="43">
        <v>240.48629800000001</v>
      </c>
      <c r="D3019">
        <f t="shared" si="100"/>
        <v>1.1606809086082954</v>
      </c>
      <c r="E3019">
        <v>1.6762309496670561E-3</v>
      </c>
      <c r="G3019">
        <f t="shared" ca="1" si="101"/>
        <v>5.4363865392449669E-3</v>
      </c>
    </row>
    <row r="3020" spans="2:7">
      <c r="B3020" s="58">
        <v>37624</v>
      </c>
      <c r="C3020" s="43">
        <v>111.301163</v>
      </c>
      <c r="D3020">
        <f t="shared" si="100"/>
        <v>-0.95663023958536009</v>
      </c>
      <c r="E3020">
        <v>1.6694406230509803E-3</v>
      </c>
      <c r="G3020">
        <f t="shared" ca="1" si="101"/>
        <v>4.2457816981118822E-3</v>
      </c>
    </row>
    <row r="3021" spans="2:7">
      <c r="B3021" s="58">
        <v>44824</v>
      </c>
      <c r="C3021" s="43">
        <v>2566.3310550000001</v>
      </c>
      <c r="D3021">
        <f t="shared" si="100"/>
        <v>22.000021661684002</v>
      </c>
      <c r="E3021">
        <v>1.6671121324569973E-3</v>
      </c>
      <c r="G3021">
        <f t="shared" ca="1" si="101"/>
        <v>-7.6160131714557407E-3</v>
      </c>
    </row>
    <row r="3022" spans="2:7">
      <c r="B3022" s="58">
        <v>37608</v>
      </c>
      <c r="C3022" s="43">
        <v>111.57950599999999</v>
      </c>
      <c r="D3022">
        <f t="shared" si="100"/>
        <v>-0.9320407505222027</v>
      </c>
      <c r="E3022">
        <v>1.6658176677898236E-3</v>
      </c>
      <c r="G3022">
        <f t="shared" ca="1" si="101"/>
        <v>1.0806365562416438E-2</v>
      </c>
    </row>
    <row r="3023" spans="2:7">
      <c r="B3023" s="58">
        <v>43683</v>
      </c>
      <c r="C3023" s="43">
        <v>1641.859009</v>
      </c>
      <c r="D3023">
        <f t="shared" si="100"/>
        <v>0.99760793890895461</v>
      </c>
      <c r="E3023">
        <v>1.665357971839157E-3</v>
      </c>
      <c r="G3023">
        <f t="shared" ca="1" si="101"/>
        <v>5.450572166915557E-4</v>
      </c>
    </row>
    <row r="3024" spans="2:7">
      <c r="B3024" s="58">
        <v>42816</v>
      </c>
      <c r="C3024" s="43">
        <v>821.91253700000004</v>
      </c>
      <c r="D3024">
        <f t="shared" si="100"/>
        <v>-0.62945771790171923</v>
      </c>
      <c r="E3024">
        <v>1.660233519987588E-3</v>
      </c>
      <c r="G3024">
        <f t="shared" ca="1" si="101"/>
        <v>2.5233493419120932E-2</v>
      </c>
    </row>
    <row r="3025" spans="2:7">
      <c r="B3025" s="58">
        <v>44551</v>
      </c>
      <c r="C3025" s="43">
        <v>2218.1342770000001</v>
      </c>
      <c r="D3025">
        <f t="shared" si="100"/>
        <v>-0.13307831208525975</v>
      </c>
      <c r="E3025">
        <v>1.6527226766971748E-3</v>
      </c>
      <c r="G3025">
        <f t="shared" ca="1" si="101"/>
        <v>2.8113844461913444E-2</v>
      </c>
    </row>
    <row r="3026" spans="2:7">
      <c r="B3026" s="58">
        <v>44802</v>
      </c>
      <c r="C3026" s="43">
        <v>2558.6328130000002</v>
      </c>
      <c r="D3026">
        <f t="shared" si="100"/>
        <v>1.4157948159156475</v>
      </c>
      <c r="E3026">
        <v>1.6527018479762104E-3</v>
      </c>
      <c r="G3026">
        <f t="shared" ca="1" si="101"/>
        <v>-9.8765764743188114E-3</v>
      </c>
    </row>
    <row r="3027" spans="2:7">
      <c r="B3027" s="58">
        <v>42947</v>
      </c>
      <c r="C3027" s="43">
        <v>1059.1267089999999</v>
      </c>
      <c r="D3027">
        <f t="shared" si="100"/>
        <v>-0.48181099545569783</v>
      </c>
      <c r="E3027">
        <v>1.6464823865574264E-3</v>
      </c>
      <c r="G3027">
        <f t="shared" ca="1" si="101"/>
        <v>8.2196559870077179E-3</v>
      </c>
    </row>
    <row r="3028" spans="2:7">
      <c r="B3028" s="58">
        <v>43868</v>
      </c>
      <c r="C3028" s="43">
        <v>2043.9003909999999</v>
      </c>
      <c r="D3028">
        <f t="shared" si="100"/>
        <v>-0.17098280978245667</v>
      </c>
      <c r="E3028">
        <v>1.6463757280621887E-3</v>
      </c>
      <c r="G3028">
        <f t="shared" ca="1" si="101"/>
        <v>1.7690446230378291E-2</v>
      </c>
    </row>
    <row r="3029" spans="2:7">
      <c r="B3029" s="58">
        <v>44995</v>
      </c>
      <c r="C3029" s="43">
        <v>2465.4499510000001</v>
      </c>
      <c r="D3029">
        <f t="shared" si="100"/>
        <v>29.667020311669329</v>
      </c>
      <c r="E3029">
        <v>1.6454250269162254E-3</v>
      </c>
      <c r="G3029">
        <f t="shared" ca="1" si="101"/>
        <v>-6.1636264492019527E-3</v>
      </c>
    </row>
    <row r="3030" spans="2:7">
      <c r="B3030" s="58">
        <v>38189</v>
      </c>
      <c r="C3030" s="43">
        <v>80.394180000000006</v>
      </c>
      <c r="D3030">
        <f t="shared" si="100"/>
        <v>-8.1345626245286698E-2</v>
      </c>
      <c r="E3030">
        <v>1.6418022858896968E-3</v>
      </c>
      <c r="G3030">
        <f t="shared" ca="1" si="101"/>
        <v>-1.3543025595987824E-3</v>
      </c>
    </row>
    <row r="3031" spans="2:7">
      <c r="B3031" s="58">
        <v>35853</v>
      </c>
      <c r="C3031" s="43">
        <v>87.512978000000004</v>
      </c>
      <c r="D3031">
        <f t="shared" si="100"/>
        <v>-0.32517461659640418</v>
      </c>
      <c r="E3031">
        <v>1.6305729871293182E-3</v>
      </c>
      <c r="G3031">
        <f t="shared" ca="1" si="101"/>
        <v>-2.2853174835018784E-2</v>
      </c>
    </row>
    <row r="3032" spans="2:7">
      <c r="B3032" s="58">
        <v>37267</v>
      </c>
      <c r="C3032" s="43">
        <v>129.68240399999999</v>
      </c>
      <c r="D3032">
        <f t="shared" si="100"/>
        <v>-0.83476925633314336</v>
      </c>
      <c r="E3032">
        <v>1.6300516317279436E-3</v>
      </c>
      <c r="G3032">
        <f t="shared" ca="1" si="101"/>
        <v>-5.3708611978476916E-3</v>
      </c>
    </row>
    <row r="3033" spans="2:7">
      <c r="B3033" s="58">
        <v>42788</v>
      </c>
      <c r="C3033" s="43">
        <v>784.85638400000005</v>
      </c>
      <c r="D3033">
        <f t="shared" si="100"/>
        <v>1.2065980599857871</v>
      </c>
      <c r="E3033">
        <v>1.6228838725552801E-3</v>
      </c>
      <c r="G3033">
        <f t="shared" ca="1" si="101"/>
        <v>3.3527412074784114E-3</v>
      </c>
    </row>
    <row r="3034" spans="2:7">
      <c r="B3034" s="58">
        <v>41039</v>
      </c>
      <c r="C3034" s="43">
        <v>355.68615699999998</v>
      </c>
      <c r="D3034">
        <f t="shared" si="100"/>
        <v>-0.83092164853631101</v>
      </c>
      <c r="E3034">
        <v>1.6185569311605659E-3</v>
      </c>
      <c r="G3034">
        <f t="shared" ca="1" si="101"/>
        <v>1.1714502015929857E-3</v>
      </c>
    </row>
    <row r="3035" spans="2:7">
      <c r="B3035" s="58">
        <v>44056</v>
      </c>
      <c r="C3035" s="43">
        <v>2103.6765140000002</v>
      </c>
      <c r="D3035">
        <f t="shared" si="100"/>
        <v>1.6264090138774403</v>
      </c>
      <c r="E3035">
        <v>1.6169249635444153E-3</v>
      </c>
      <c r="G3035">
        <f t="shared" ca="1" si="101"/>
        <v>-9.5559854537810695E-3</v>
      </c>
    </row>
    <row r="3036" spans="2:7">
      <c r="B3036" s="58">
        <v>42478</v>
      </c>
      <c r="C3036" s="43">
        <v>800.970642</v>
      </c>
      <c r="D3036">
        <f t="shared" si="100"/>
        <v>5.115277667221144</v>
      </c>
      <c r="E3036">
        <v>1.6151805588955845E-3</v>
      </c>
      <c r="G3036">
        <f t="shared" ca="1" si="101"/>
        <v>-2.8148179564974334E-2</v>
      </c>
    </row>
    <row r="3037" spans="2:7">
      <c r="B3037" s="58">
        <v>37243</v>
      </c>
      <c r="C3037" s="43">
        <v>130.978622</v>
      </c>
      <c r="D3037">
        <f t="shared" si="100"/>
        <v>-0.66172035131380025</v>
      </c>
      <c r="E3037">
        <v>1.6140011724467625E-3</v>
      </c>
      <c r="G3037">
        <f t="shared" ca="1" si="101"/>
        <v>3.9064662130674265E-3</v>
      </c>
    </row>
    <row r="3038" spans="2:7">
      <c r="B3038" s="58">
        <v>41127</v>
      </c>
      <c r="C3038" s="43">
        <v>387.19036899999998</v>
      </c>
      <c r="D3038">
        <f t="shared" si="100"/>
        <v>-0.76285198288351908</v>
      </c>
      <c r="E3038">
        <v>1.6073144772944324E-3</v>
      </c>
      <c r="G3038">
        <f t="shared" ca="1" si="101"/>
        <v>-1.2615344127441743E-2</v>
      </c>
    </row>
    <row r="3039" spans="2:7">
      <c r="B3039" s="58">
        <v>43486</v>
      </c>
      <c r="C3039" s="43">
        <v>1632.6949460000001</v>
      </c>
      <c r="D3039">
        <f t="shared" si="100"/>
        <v>11.460491476671566</v>
      </c>
      <c r="E3039">
        <v>1.605334713635319E-3</v>
      </c>
      <c r="G3039">
        <f t="shared" ca="1" si="101"/>
        <v>1.408185141992109E-4</v>
      </c>
    </row>
    <row r="3040" spans="2:7">
      <c r="B3040" s="58">
        <v>38741</v>
      </c>
      <c r="C3040" s="43">
        <v>131.02973900000001</v>
      </c>
      <c r="D3040">
        <f t="shared" si="100"/>
        <v>-0.94489505468096313</v>
      </c>
      <c r="E3040">
        <v>1.5956153950483585E-3</v>
      </c>
      <c r="G3040">
        <f t="shared" ca="1" si="101"/>
        <v>4.4554794482411689E-2</v>
      </c>
    </row>
    <row r="3041" spans="2:7">
      <c r="B3041" s="58">
        <v>44386</v>
      </c>
      <c r="C3041" s="43">
        <v>2377.8217770000001</v>
      </c>
      <c r="D3041">
        <f t="shared" si="100"/>
        <v>18.499102646033027</v>
      </c>
      <c r="E3041">
        <v>1.5933663682938066E-3</v>
      </c>
      <c r="G3041">
        <f t="shared" ca="1" si="101"/>
        <v>-8.2677870593773489E-3</v>
      </c>
    </row>
    <row r="3042" spans="2:7">
      <c r="B3042" s="58">
        <v>37904</v>
      </c>
      <c r="C3042" s="43">
        <v>121.94519</v>
      </c>
      <c r="D3042">
        <f t="shared" si="100"/>
        <v>0.61608046927155891</v>
      </c>
      <c r="E3042">
        <v>1.5892098296022951E-3</v>
      </c>
      <c r="G3042">
        <f t="shared" ca="1" si="101"/>
        <v>5.4723959712783266E-3</v>
      </c>
    </row>
    <row r="3043" spans="2:7">
      <c r="B3043" s="58">
        <v>35698</v>
      </c>
      <c r="C3043" s="43">
        <v>75.457374999999999</v>
      </c>
      <c r="D3043">
        <f t="shared" si="100"/>
        <v>-0.84030994822196903</v>
      </c>
      <c r="E3043">
        <v>1.5888198941945029E-3</v>
      </c>
      <c r="G3043">
        <f t="shared" ca="1" si="101"/>
        <v>-3.249402518881549E-3</v>
      </c>
    </row>
    <row r="3044" spans="2:7">
      <c r="B3044" s="58">
        <v>41205</v>
      </c>
      <c r="C3044" s="43">
        <v>472.523956</v>
      </c>
      <c r="D3044">
        <f t="shared" si="100"/>
        <v>-0.81829496019996151</v>
      </c>
      <c r="E3044">
        <v>1.5806727698746523E-3</v>
      </c>
      <c r="G3044">
        <f t="shared" ca="1" si="101"/>
        <v>-3.6145631607312489E-3</v>
      </c>
    </row>
    <row r="3045" spans="2:7">
      <c r="B3045" s="58">
        <v>44950</v>
      </c>
      <c r="C3045" s="43">
        <v>2600.5</v>
      </c>
      <c r="D3045">
        <f t="shared" si="100"/>
        <v>2.0922053849594451</v>
      </c>
      <c r="E3045">
        <v>1.5791473404546017E-3</v>
      </c>
      <c r="G3045">
        <f t="shared" ca="1" si="101"/>
        <v>-1.5584426925609822E-2</v>
      </c>
    </row>
    <row r="3046" spans="2:7">
      <c r="B3046" s="58">
        <v>42835</v>
      </c>
      <c r="C3046" s="43">
        <v>840.98553500000003</v>
      </c>
      <c r="D3046">
        <f t="shared" si="100"/>
        <v>3.7274105696116746</v>
      </c>
      <c r="E3046">
        <v>1.5682780582766673E-3</v>
      </c>
      <c r="G3046">
        <f t="shared" ca="1" si="101"/>
        <v>-3.763288037400938E-2</v>
      </c>
    </row>
    <row r="3047" spans="2:7">
      <c r="B3047" s="58">
        <v>38800</v>
      </c>
      <c r="C3047" s="43">
        <v>177.895599</v>
      </c>
      <c r="D3047">
        <f t="shared" si="100"/>
        <v>0.79593386878792538</v>
      </c>
      <c r="E3047">
        <v>1.5669646645133433E-3</v>
      </c>
      <c r="G3047">
        <f t="shared" ca="1" si="101"/>
        <v>-6.8078027582873157E-3</v>
      </c>
    </row>
    <row r="3048" spans="2:7">
      <c r="B3048" s="58">
        <v>37572</v>
      </c>
      <c r="C3048" s="43">
        <v>99.054648999999998</v>
      </c>
      <c r="D3048">
        <f t="shared" si="100"/>
        <v>-0.62006148225198321</v>
      </c>
      <c r="E3048">
        <v>1.5634475477983281E-3</v>
      </c>
      <c r="G3048">
        <f t="shared" ca="1" si="101"/>
        <v>2.737226606358439E-2</v>
      </c>
    </row>
    <row r="3049" spans="2:7">
      <c r="B3049" s="58">
        <v>40793</v>
      </c>
      <c r="C3049" s="43">
        <v>260.712311</v>
      </c>
      <c r="D3049">
        <f t="shared" si="100"/>
        <v>1.2177094528306582</v>
      </c>
      <c r="E3049">
        <v>1.5626597761794754E-3</v>
      </c>
      <c r="G3049">
        <f t="shared" ca="1" si="101"/>
        <v>-3.0867991455662777E-4</v>
      </c>
    </row>
    <row r="3050" spans="2:7">
      <c r="B3050" s="58">
        <v>37442</v>
      </c>
      <c r="C3050" s="43">
        <v>117.559273</v>
      </c>
      <c r="D3050">
        <f t="shared" si="100"/>
        <v>-0.21498983246620204</v>
      </c>
      <c r="E3050">
        <v>1.5581669705765559E-3</v>
      </c>
      <c r="G3050">
        <f t="shared" ca="1" si="101"/>
        <v>-8.135920411018625E-3</v>
      </c>
    </row>
    <row r="3051" spans="2:7">
      <c r="B3051" s="58">
        <v>36396</v>
      </c>
      <c r="C3051" s="43">
        <v>149.75509600000001</v>
      </c>
      <c r="D3051">
        <f t="shared" si="100"/>
        <v>-0.92921419471789934</v>
      </c>
      <c r="E3051">
        <v>1.5517672185854281E-3</v>
      </c>
      <c r="G3051">
        <f t="shared" ca="1" si="101"/>
        <v>1.9311001052870855E-2</v>
      </c>
    </row>
    <row r="3052" spans="2:7">
      <c r="B3052" s="58">
        <v>44259</v>
      </c>
      <c r="C3052" s="43">
        <v>2115.6091310000002</v>
      </c>
      <c r="D3052">
        <f t="shared" si="100"/>
        <v>5.0942568301054072</v>
      </c>
      <c r="E3052">
        <v>1.5499083631474587E-3</v>
      </c>
      <c r="G3052">
        <f t="shared" ca="1" si="101"/>
        <v>3.2327157929506328E-2</v>
      </c>
    </row>
    <row r="3053" spans="2:7">
      <c r="B3053" s="58">
        <v>41017</v>
      </c>
      <c r="C3053" s="43">
        <v>347.14801</v>
      </c>
      <c r="D3053">
        <f t="shared" si="100"/>
        <v>-0.29559858803586364</v>
      </c>
      <c r="E3053">
        <v>1.5394628284495688E-3</v>
      </c>
      <c r="G3053">
        <f t="shared" ca="1" si="101"/>
        <v>-2.3270864733158422E-2</v>
      </c>
    </row>
    <row r="3054" spans="2:7">
      <c r="B3054" s="58">
        <v>41418</v>
      </c>
      <c r="C3054" s="43">
        <v>492.82696499999997</v>
      </c>
      <c r="D3054">
        <f t="shared" si="100"/>
        <v>-0.694222981310192</v>
      </c>
      <c r="E3054">
        <v>1.538065319140647E-3</v>
      </c>
      <c r="G3054">
        <f t="shared" ca="1" si="101"/>
        <v>-2.625755869608128E-2</v>
      </c>
    </row>
    <row r="3055" spans="2:7">
      <c r="B3055" s="58">
        <v>43313</v>
      </c>
      <c r="C3055" s="43">
        <v>1611.7200929999999</v>
      </c>
      <c r="D3055">
        <f t="shared" si="100"/>
        <v>1.4588145842479749</v>
      </c>
      <c r="E3055">
        <v>1.5303761326861485E-3</v>
      </c>
      <c r="G3055">
        <f t="shared" ca="1" si="101"/>
        <v>3.2594274705353855E-3</v>
      </c>
    </row>
    <row r="3056" spans="2:7">
      <c r="B3056" s="58">
        <v>41898</v>
      </c>
      <c r="C3056" s="43">
        <v>655.48663299999998</v>
      </c>
      <c r="D3056">
        <f t="shared" si="100"/>
        <v>-0.47533273285680999</v>
      </c>
      <c r="E3056">
        <v>1.5237115077405849E-3</v>
      </c>
      <c r="G3056">
        <f t="shared" ca="1" si="101"/>
        <v>-2.9722411038175722E-3</v>
      </c>
    </row>
    <row r="3057" spans="2:7">
      <c r="B3057" s="58">
        <v>43097</v>
      </c>
      <c r="C3057" s="43">
        <v>1249.337769</v>
      </c>
      <c r="D3057">
        <f t="shared" si="100"/>
        <v>4.2037557151592306</v>
      </c>
      <c r="E3057">
        <v>1.5157919760077497E-3</v>
      </c>
      <c r="G3057">
        <f t="shared" ca="1" si="101"/>
        <v>1.0838503004099071E-2</v>
      </c>
    </row>
    <row r="3058" spans="2:7">
      <c r="B3058" s="58">
        <v>40512</v>
      </c>
      <c r="C3058" s="43">
        <v>240.08386200000001</v>
      </c>
      <c r="D3058">
        <f t="shared" si="100"/>
        <v>-0.90718526827698542</v>
      </c>
      <c r="E3058">
        <v>1.5110985880668799E-3</v>
      </c>
      <c r="G3058">
        <f t="shared" ca="1" si="101"/>
        <v>-3.8768771359516787E-3</v>
      </c>
    </row>
    <row r="3059" spans="2:7">
      <c r="B3059" s="58">
        <v>44966</v>
      </c>
      <c r="C3059" s="43">
        <v>2586.6999510000001</v>
      </c>
      <c r="D3059">
        <f t="shared" si="100"/>
        <v>0.7083608017319234</v>
      </c>
      <c r="E3059">
        <v>1.5099511870886259E-3</v>
      </c>
      <c r="G3059">
        <f t="shared" ca="1" si="101"/>
        <v>5.7711764987163731E-3</v>
      </c>
    </row>
    <row r="3060" spans="2:7">
      <c r="B3060" s="58">
        <v>43357</v>
      </c>
      <c r="C3060" s="43">
        <v>1514.1414789999999</v>
      </c>
      <c r="D3060">
        <f t="shared" si="100"/>
        <v>14.787041645118777</v>
      </c>
      <c r="E3060">
        <v>1.5059105029226747E-3</v>
      </c>
      <c r="G3060">
        <f t="shared" ca="1" si="101"/>
        <v>-2.0504328408625622E-2</v>
      </c>
    </row>
    <row r="3061" spans="2:7">
      <c r="B3061" s="58">
        <v>36164</v>
      </c>
      <c r="C3061" s="43">
        <v>95.910399999999996</v>
      </c>
      <c r="D3061">
        <f t="shared" si="100"/>
        <v>-1.5014270162271609E-3</v>
      </c>
      <c r="E3061">
        <v>1.5058550413251386E-3</v>
      </c>
      <c r="G3061">
        <f t="shared" ca="1" si="101"/>
        <v>8.6383870280927547E-3</v>
      </c>
    </row>
    <row r="3062" spans="2:7">
      <c r="B3062" s="58">
        <v>36165</v>
      </c>
      <c r="C3062" s="43">
        <v>96.054619000000002</v>
      </c>
      <c r="D3062">
        <f t="shared" si="100"/>
        <v>-1.5694001861083974E-2</v>
      </c>
      <c r="E3062">
        <v>1.5036846890431775E-3</v>
      </c>
      <c r="G3062">
        <f t="shared" ca="1" si="101"/>
        <v>1.5448060592683768E-2</v>
      </c>
    </row>
    <row r="3063" spans="2:7">
      <c r="B3063" s="58">
        <v>35993</v>
      </c>
      <c r="C3063" s="43">
        <v>97.586135999999996</v>
      </c>
      <c r="D3063">
        <f t="shared" si="100"/>
        <v>-5.6929047273528037E-2</v>
      </c>
      <c r="E3063">
        <v>1.5006684478601501E-3</v>
      </c>
      <c r="G3063">
        <f t="shared" ca="1" si="101"/>
        <v>6.0629366484030592E-3</v>
      </c>
    </row>
    <row r="3064" spans="2:7">
      <c r="B3064" s="58">
        <v>37662</v>
      </c>
      <c r="C3064" s="43">
        <v>103.47698200000001</v>
      </c>
      <c r="D3064">
        <f t="shared" si="100"/>
        <v>-0.11194636473335576</v>
      </c>
      <c r="E3064">
        <v>1.4963845390619298E-3</v>
      </c>
      <c r="G3064">
        <f t="shared" ca="1" si="101"/>
        <v>-2.3318310754200803E-3</v>
      </c>
    </row>
    <row r="3065" spans="2:7">
      <c r="B3065" s="58">
        <v>38650</v>
      </c>
      <c r="C3065" s="43">
        <v>116.521095</v>
      </c>
      <c r="D3065">
        <f t="shared" si="100"/>
        <v>0.18211638459492824</v>
      </c>
      <c r="E3065">
        <v>1.4948967215085644E-3</v>
      </c>
      <c r="G3065">
        <f t="shared" ca="1" si="101"/>
        <v>-2.0801162316277582E-2</v>
      </c>
    </row>
    <row r="3066" spans="2:7">
      <c r="B3066" s="58">
        <v>36087</v>
      </c>
      <c r="C3066" s="43">
        <v>98.569901000000002</v>
      </c>
      <c r="D3066">
        <f t="shared" si="100"/>
        <v>-0.44481516319735781</v>
      </c>
      <c r="E3066">
        <v>1.4944502754660808E-3</v>
      </c>
      <c r="G3066">
        <f t="shared" ca="1" si="101"/>
        <v>-7.8738502869417585E-3</v>
      </c>
    </row>
    <row r="3067" spans="2:7">
      <c r="B3067" s="58">
        <v>39602</v>
      </c>
      <c r="C3067" s="43">
        <v>177.544296</v>
      </c>
      <c r="D3067">
        <f t="shared" si="100"/>
        <v>2.6909363594149105</v>
      </c>
      <c r="E3067">
        <v>1.489986321142142E-3</v>
      </c>
      <c r="G3067">
        <f t="shared" ca="1" si="101"/>
        <v>1.6573805833286572E-2</v>
      </c>
    </row>
    <row r="3068" spans="2:7">
      <c r="B3068" s="58">
        <v>35291</v>
      </c>
      <c r="C3068" s="43">
        <v>48.102778999999998</v>
      </c>
      <c r="D3068">
        <f t="shared" si="100"/>
        <v>-0.73456857613439008</v>
      </c>
      <c r="E3068">
        <v>1.483171266213794E-3</v>
      </c>
      <c r="G3068">
        <f t="shared" ca="1" si="101"/>
        <v>-4.6571712273352585E-2</v>
      </c>
    </row>
    <row r="3069" spans="2:7">
      <c r="B3069" s="58">
        <v>39778</v>
      </c>
      <c r="C3069" s="43">
        <v>181.224884</v>
      </c>
      <c r="D3069">
        <f t="shared" si="100"/>
        <v>-0.79643544687058476</v>
      </c>
      <c r="E3069">
        <v>1.481552609574194E-3</v>
      </c>
      <c r="G3069">
        <f t="shared" ca="1" si="101"/>
        <v>2.0935035045967602E-3</v>
      </c>
    </row>
    <row r="3070" spans="2:7">
      <c r="B3070" s="58">
        <v>42867</v>
      </c>
      <c r="C3070" s="43">
        <v>890.25756799999999</v>
      </c>
      <c r="D3070">
        <f t="shared" si="100"/>
        <v>9.4100227607176077</v>
      </c>
      <c r="E3070">
        <v>1.4814881677590844E-3</v>
      </c>
      <c r="G3070">
        <f t="shared" ca="1" si="101"/>
        <v>-7.1878294856388197E-3</v>
      </c>
    </row>
    <row r="3071" spans="2:7">
      <c r="B3071" s="58">
        <v>37736</v>
      </c>
      <c r="C3071" s="43">
        <v>85.519272000000001</v>
      </c>
      <c r="D3071">
        <f t="shared" si="100"/>
        <v>-0.96338347833115523</v>
      </c>
      <c r="E3071">
        <v>1.4740952912587143E-3</v>
      </c>
      <c r="G3071">
        <f t="shared" ca="1" si="101"/>
        <v>-1.8099702519804174E-2</v>
      </c>
    </row>
    <row r="3072" spans="2:7">
      <c r="B3072" s="58">
        <v>44498</v>
      </c>
      <c r="C3072" s="43">
        <v>2335.5378420000002</v>
      </c>
      <c r="D3072">
        <f t="shared" si="100"/>
        <v>24.280499586967387</v>
      </c>
      <c r="E3072">
        <v>1.4646626109071077E-3</v>
      </c>
      <c r="G3072">
        <f t="shared" ca="1" si="101"/>
        <v>8.7320461023498216E-3</v>
      </c>
    </row>
    <row r="3073" spans="2:7">
      <c r="B3073" s="58">
        <v>35901</v>
      </c>
      <c r="C3073" s="43">
        <v>92.384956000000003</v>
      </c>
      <c r="D3073">
        <f t="shared" si="100"/>
        <v>-0.30625742806524009</v>
      </c>
      <c r="E3073">
        <v>1.4607013452088856E-3</v>
      </c>
      <c r="G3073">
        <f t="shared" ca="1" si="101"/>
        <v>1.9145487975052455E-2</v>
      </c>
    </row>
    <row r="3074" spans="2:7">
      <c r="B3074" s="58">
        <v>37985</v>
      </c>
      <c r="C3074" s="43">
        <v>133.16892999999999</v>
      </c>
      <c r="D3074">
        <f t="shared" si="100"/>
        <v>-0.83364746570489479</v>
      </c>
      <c r="E3074">
        <v>1.4552464125361755E-3</v>
      </c>
      <c r="G3074">
        <f t="shared" ca="1" si="101"/>
        <v>8.4435222230921786E-3</v>
      </c>
    </row>
    <row r="3075" spans="2:7">
      <c r="B3075" s="58">
        <v>42226</v>
      </c>
      <c r="C3075" s="43">
        <v>800.52239999999995</v>
      </c>
      <c r="D3075">
        <f t="shared" si="100"/>
        <v>-0.59637747968187049</v>
      </c>
      <c r="E3075">
        <v>1.4367481832508583E-3</v>
      </c>
      <c r="G3075">
        <f t="shared" ca="1" si="101"/>
        <v>-1.348220577174925E-2</v>
      </c>
    </row>
    <row r="3076" spans="2:7">
      <c r="B3076" s="58">
        <v>43756</v>
      </c>
      <c r="C3076" s="43">
        <v>1983.3442379999999</v>
      </c>
      <c r="D3076">
        <f t="shared" ref="D3076:D3139" si="102">(C3076-C3077)/C3077</f>
        <v>7.7448380372014114</v>
      </c>
      <c r="E3076">
        <v>1.425874832654531E-3</v>
      </c>
      <c r="G3076">
        <f t="shared" ca="1" si="101"/>
        <v>-5.7652493737211539E-3</v>
      </c>
    </row>
    <row r="3077" spans="2:7">
      <c r="B3077" s="58">
        <v>40610</v>
      </c>
      <c r="C3077" s="43">
        <v>226.80171200000001</v>
      </c>
      <c r="D3077">
        <f t="shared" si="102"/>
        <v>5.2512751071694197</v>
      </c>
      <c r="E3077">
        <v>1.4215177111163288E-3</v>
      </c>
      <c r="G3077">
        <f t="shared" ref="G3077:G3140" ca="1" si="103">_xlfn.NORM.INV(RAND(),$N$5,$N$6)</f>
        <v>2.7119231041298495E-3</v>
      </c>
    </row>
    <row r="3078" spans="2:7">
      <c r="B3078" s="58">
        <v>35087</v>
      </c>
      <c r="C3078" s="43">
        <v>36.280872000000002</v>
      </c>
      <c r="D3078">
        <f t="shared" si="102"/>
        <v>-0.83549201048607125</v>
      </c>
      <c r="E3078">
        <v>1.4161638429829706E-3</v>
      </c>
      <c r="G3078">
        <f t="shared" ca="1" si="103"/>
        <v>1.9207330852250445E-2</v>
      </c>
    </row>
    <row r="3079" spans="2:7">
      <c r="B3079" s="58">
        <v>40116</v>
      </c>
      <c r="C3079" s="43">
        <v>220.54170199999999</v>
      </c>
      <c r="D3079">
        <f t="shared" si="102"/>
        <v>0.17595895195896016</v>
      </c>
      <c r="E3079">
        <v>1.4127284487507907E-3</v>
      </c>
      <c r="G3079">
        <f t="shared" ca="1" si="103"/>
        <v>-8.9976950595217469E-3</v>
      </c>
    </row>
    <row r="3080" spans="2:7">
      <c r="B3080" s="58">
        <v>39574</v>
      </c>
      <c r="C3080" s="43">
        <v>187.54200700000001</v>
      </c>
      <c r="D3080">
        <f t="shared" si="102"/>
        <v>-0.84963710844869544</v>
      </c>
      <c r="E3080">
        <v>1.4104389903253859E-3</v>
      </c>
      <c r="G3080">
        <f t="shared" ca="1" si="103"/>
        <v>-2.3479978194078911E-2</v>
      </c>
    </row>
    <row r="3081" spans="2:7">
      <c r="B3081" s="58">
        <v>43104</v>
      </c>
      <c r="C3081" s="43">
        <v>1247.262573</v>
      </c>
      <c r="D3081">
        <f t="shared" si="102"/>
        <v>2.8766294275083073</v>
      </c>
      <c r="E3081">
        <v>1.4072027985376609E-3</v>
      </c>
      <c r="G3081">
        <f t="shared" ca="1" si="103"/>
        <v>1.5701950135778731E-2</v>
      </c>
    </row>
    <row r="3082" spans="2:7">
      <c r="B3082" s="58">
        <v>40863</v>
      </c>
      <c r="C3082" s="43">
        <v>321.738922</v>
      </c>
      <c r="D3082">
        <f t="shared" si="102"/>
        <v>-0.34173670399642159</v>
      </c>
      <c r="E3082">
        <v>1.4053055890782163E-3</v>
      </c>
      <c r="G3082">
        <f t="shared" ca="1" si="103"/>
        <v>-2.4784264792405902E-2</v>
      </c>
    </row>
    <row r="3083" spans="2:7">
      <c r="B3083" s="58">
        <v>41669</v>
      </c>
      <c r="C3083" s="43">
        <v>488.76934799999998</v>
      </c>
      <c r="D3083">
        <f t="shared" si="102"/>
        <v>-0.67997635961256275</v>
      </c>
      <c r="E3083">
        <v>1.4043179209571146E-3</v>
      </c>
      <c r="G3083">
        <f t="shared" ca="1" si="103"/>
        <v>-8.4684382922333508E-4</v>
      </c>
    </row>
    <row r="3084" spans="2:7">
      <c r="B3084" s="58">
        <v>43283</v>
      </c>
      <c r="C3084" s="43">
        <v>1527.2913820000001</v>
      </c>
      <c r="D3084">
        <f t="shared" si="102"/>
        <v>6.7256587175430278</v>
      </c>
      <c r="E3084">
        <v>1.4013856474340931E-3</v>
      </c>
      <c r="G3084">
        <f t="shared" ca="1" si="103"/>
        <v>1.0655361376550094E-2</v>
      </c>
    </row>
    <row r="3085" spans="2:7">
      <c r="B3085" s="58">
        <v>40337</v>
      </c>
      <c r="C3085" s="43">
        <v>197.690765</v>
      </c>
      <c r="D3085">
        <f t="shared" si="102"/>
        <v>0.58425776060113888</v>
      </c>
      <c r="E3085">
        <v>1.394358620184773E-3</v>
      </c>
      <c r="G3085">
        <f t="shared" ca="1" si="103"/>
        <v>1.2771375155324135E-2</v>
      </c>
    </row>
    <row r="3086" spans="2:7">
      <c r="B3086" s="58">
        <v>36231</v>
      </c>
      <c r="C3086" s="43">
        <v>124.78447</v>
      </c>
      <c r="D3086">
        <f t="shared" si="102"/>
        <v>-0.81149120362268112</v>
      </c>
      <c r="E3086">
        <v>1.3890866816058142E-3</v>
      </c>
      <c r="G3086">
        <f t="shared" ca="1" si="103"/>
        <v>1.4832832236632246E-2</v>
      </c>
    </row>
    <row r="3087" spans="2:7">
      <c r="B3087" s="58">
        <v>41960</v>
      </c>
      <c r="C3087" s="43">
        <v>661.95568800000001</v>
      </c>
      <c r="D3087">
        <f t="shared" si="102"/>
        <v>-0.47662689233371319</v>
      </c>
      <c r="E3087">
        <v>1.3884923701539831E-3</v>
      </c>
      <c r="G3087">
        <f t="shared" ca="1" si="103"/>
        <v>1.2878091317292012E-2</v>
      </c>
    </row>
    <row r="3088" spans="2:7">
      <c r="B3088" s="58">
        <v>43132</v>
      </c>
      <c r="C3088" s="43">
        <v>1264.7873540000001</v>
      </c>
      <c r="D3088">
        <f t="shared" si="102"/>
        <v>0.78683548704942641</v>
      </c>
      <c r="E3088">
        <v>1.3876784576114579E-3</v>
      </c>
      <c r="G3088">
        <f t="shared" ca="1" si="103"/>
        <v>7.0241895858975398E-3</v>
      </c>
    </row>
    <row r="3089" spans="2:7">
      <c r="B3089" s="58">
        <v>42327</v>
      </c>
      <c r="C3089" s="43">
        <v>707.83648700000003</v>
      </c>
      <c r="D3089">
        <f t="shared" si="102"/>
        <v>6.2632732066624817</v>
      </c>
      <c r="E3089">
        <v>1.3860474558671189E-3</v>
      </c>
      <c r="G3089">
        <f t="shared" ca="1" si="103"/>
        <v>-7.0444455541953241E-3</v>
      </c>
    </row>
    <row r="3090" spans="2:7">
      <c r="B3090" s="58">
        <v>38324</v>
      </c>
      <c r="C3090" s="43">
        <v>97.454200999999998</v>
      </c>
      <c r="D3090">
        <f t="shared" si="102"/>
        <v>-0.85356164038387228</v>
      </c>
      <c r="E3090">
        <v>1.3849342710838578E-3</v>
      </c>
      <c r="G3090">
        <f t="shared" ca="1" si="103"/>
        <v>-1.5906014121327968E-2</v>
      </c>
    </row>
    <row r="3091" spans="2:7">
      <c r="B3091" s="58">
        <v>41963</v>
      </c>
      <c r="C3091" s="43">
        <v>665.496399</v>
      </c>
      <c r="D3091">
        <f t="shared" si="102"/>
        <v>6.2625673706349687</v>
      </c>
      <c r="E3091">
        <v>1.3810963312581471E-3</v>
      </c>
      <c r="G3091">
        <f t="shared" ca="1" si="103"/>
        <v>-1.5527907594148E-3</v>
      </c>
    </row>
    <row r="3092" spans="2:7">
      <c r="B3092" s="58">
        <v>35881</v>
      </c>
      <c r="C3092" s="43">
        <v>91.633765999999994</v>
      </c>
      <c r="D3092">
        <f t="shared" si="102"/>
        <v>-0.30518828396172193</v>
      </c>
      <c r="E3092">
        <v>1.3785081203399263E-3</v>
      </c>
      <c r="G3092">
        <f t="shared" ca="1" si="103"/>
        <v>8.4864596387098871E-3</v>
      </c>
    </row>
    <row r="3093" spans="2:7">
      <c r="B3093" s="58">
        <v>37134</v>
      </c>
      <c r="C3093" s="43">
        <v>131.88287399999999</v>
      </c>
      <c r="D3093">
        <f t="shared" si="102"/>
        <v>-0.63651923655489484</v>
      </c>
      <c r="E3093">
        <v>1.3732743989762464E-3</v>
      </c>
      <c r="G3093">
        <f t="shared" ca="1" si="103"/>
        <v>-4.1749697397453524E-3</v>
      </c>
    </row>
    <row r="3094" spans="2:7">
      <c r="B3094" s="58">
        <v>41094</v>
      </c>
      <c r="C3094" s="43">
        <v>362.83316000000002</v>
      </c>
      <c r="D3094">
        <f t="shared" si="102"/>
        <v>1.7424002434617687</v>
      </c>
      <c r="E3094">
        <v>1.3723536375874572E-3</v>
      </c>
      <c r="G3094">
        <f t="shared" ca="1" si="103"/>
        <v>6.5600820977840769E-3</v>
      </c>
    </row>
    <row r="3095" spans="2:7">
      <c r="B3095" s="58">
        <v>37132</v>
      </c>
      <c r="C3095" s="43">
        <v>132.30496199999999</v>
      </c>
      <c r="D3095">
        <f t="shared" si="102"/>
        <v>-0.34379871479441027</v>
      </c>
      <c r="E3095">
        <v>1.3691146614626102E-3</v>
      </c>
      <c r="G3095">
        <f t="shared" ca="1" si="103"/>
        <v>1.0571141943311795E-3</v>
      </c>
    </row>
    <row r="3096" spans="2:7">
      <c r="B3096" s="58">
        <v>40193</v>
      </c>
      <c r="C3096" s="43">
        <v>201.62252799999999</v>
      </c>
      <c r="D3096">
        <f t="shared" si="102"/>
        <v>-0.92188201162340178</v>
      </c>
      <c r="E3096">
        <v>1.3669067981812951E-3</v>
      </c>
      <c r="G3096">
        <f t="shared" ca="1" si="103"/>
        <v>2.6606863409809074E-2</v>
      </c>
    </row>
    <row r="3097" spans="2:7">
      <c r="B3097" s="58">
        <v>44970</v>
      </c>
      <c r="C3097" s="43">
        <v>2581</v>
      </c>
      <c r="D3097">
        <f t="shared" si="102"/>
        <v>4.1722763614313134</v>
      </c>
      <c r="E3097">
        <v>1.3579049466537342E-3</v>
      </c>
      <c r="G3097">
        <f t="shared" ca="1" si="103"/>
        <v>4.226160389973776E-4</v>
      </c>
    </row>
    <row r="3098" spans="2:7">
      <c r="B3098" s="58">
        <v>41436</v>
      </c>
      <c r="C3098" s="43">
        <v>499.00659200000001</v>
      </c>
      <c r="D3098">
        <f t="shared" si="102"/>
        <v>1.4174412311692111</v>
      </c>
      <c r="E3098">
        <v>1.3497132878660452E-3</v>
      </c>
      <c r="G3098">
        <f t="shared" ca="1" si="103"/>
        <v>-1.0187409067507968E-2</v>
      </c>
    </row>
    <row r="3099" spans="2:7">
      <c r="B3099" s="58">
        <v>40191</v>
      </c>
      <c r="C3099" s="43">
        <v>206.41932700000001</v>
      </c>
      <c r="D3099">
        <f t="shared" si="102"/>
        <v>-0.57165235915099977</v>
      </c>
      <c r="E3099">
        <v>1.3351728945281648E-3</v>
      </c>
      <c r="G3099">
        <f t="shared" ca="1" si="103"/>
        <v>2.3028230181167706E-2</v>
      </c>
    </row>
    <row r="3100" spans="2:7">
      <c r="B3100" s="58">
        <v>41400</v>
      </c>
      <c r="C3100" s="43">
        <v>481.89672899999999</v>
      </c>
      <c r="D3100">
        <f t="shared" si="102"/>
        <v>3.1785730562601207</v>
      </c>
      <c r="E3100">
        <v>1.3102625394733696E-3</v>
      </c>
      <c r="G3100">
        <f t="shared" ca="1" si="103"/>
        <v>-4.4806241891314942E-3</v>
      </c>
    </row>
    <row r="3101" spans="2:7">
      <c r="B3101" s="58">
        <v>37056</v>
      </c>
      <c r="C3101" s="43">
        <v>115.32566799999999</v>
      </c>
      <c r="D3101">
        <f t="shared" si="102"/>
        <v>-0.90217646871787216</v>
      </c>
      <c r="E3101">
        <v>1.2936821769089571E-3</v>
      </c>
      <c r="G3101">
        <f t="shared" ca="1" si="103"/>
        <v>1.6739608624589033E-2</v>
      </c>
    </row>
    <row r="3102" spans="2:7">
      <c r="B3102" s="58">
        <v>43056</v>
      </c>
      <c r="C3102" s="43">
        <v>1178.915405</v>
      </c>
      <c r="D3102">
        <f t="shared" si="102"/>
        <v>6.7997659002541333</v>
      </c>
      <c r="E3102">
        <v>1.2924547071437508E-3</v>
      </c>
      <c r="G3102">
        <f t="shared" ca="1" si="103"/>
        <v>-2.4676114454064185E-2</v>
      </c>
    </row>
    <row r="3103" spans="2:7">
      <c r="B3103" s="58">
        <v>36391</v>
      </c>
      <c r="C3103" s="43">
        <v>151.147537</v>
      </c>
      <c r="D3103">
        <f t="shared" si="102"/>
        <v>-0.81432507513317309</v>
      </c>
      <c r="E3103">
        <v>1.288102117337236E-3</v>
      </c>
      <c r="G3103">
        <f t="shared" ca="1" si="103"/>
        <v>-1.3413702019405052E-2</v>
      </c>
    </row>
    <row r="3104" spans="2:7">
      <c r="B3104" s="58">
        <v>42578</v>
      </c>
      <c r="C3104" s="43">
        <v>814.04388400000005</v>
      </c>
      <c r="D3104">
        <f t="shared" si="102"/>
        <v>2.1588515227505529</v>
      </c>
      <c r="E3104">
        <v>1.2738419477766271E-3</v>
      </c>
      <c r="G3104">
        <f t="shared" ca="1" si="103"/>
        <v>1.9282978014070005E-2</v>
      </c>
    </row>
    <row r="3105" spans="2:7">
      <c r="B3105" s="58">
        <v>40773</v>
      </c>
      <c r="C3105" s="43">
        <v>257.70248400000003</v>
      </c>
      <c r="D3105">
        <f t="shared" si="102"/>
        <v>-0.2087238141576368</v>
      </c>
      <c r="E3105">
        <v>1.2640905290049521E-3</v>
      </c>
      <c r="G3105">
        <f t="shared" ca="1" si="103"/>
        <v>-3.1283548603209827E-4</v>
      </c>
    </row>
    <row r="3106" spans="2:7">
      <c r="B3106" s="58">
        <v>40897</v>
      </c>
      <c r="C3106" s="43">
        <v>325.67956500000003</v>
      </c>
      <c r="D3106">
        <f t="shared" si="102"/>
        <v>6.9916331405577479</v>
      </c>
      <c r="E3106">
        <v>1.2620074703506576E-3</v>
      </c>
      <c r="G3106">
        <f t="shared" ca="1" si="103"/>
        <v>-2.4546860212215058E-2</v>
      </c>
    </row>
    <row r="3107" spans="2:7">
      <c r="B3107" s="58">
        <v>35123</v>
      </c>
      <c r="C3107" s="43">
        <v>40.752566999999999</v>
      </c>
      <c r="D3107">
        <f t="shared" si="102"/>
        <v>-0.81792525985946551</v>
      </c>
      <c r="E3107">
        <v>1.2604030238173587E-3</v>
      </c>
      <c r="G3107">
        <f t="shared" ca="1" si="103"/>
        <v>3.0853459783909406E-2</v>
      </c>
    </row>
    <row r="3108" spans="2:7">
      <c r="B3108" s="58">
        <v>40632</v>
      </c>
      <c r="C3108" s="43">
        <v>223.82328799999999</v>
      </c>
      <c r="D3108">
        <f t="shared" si="102"/>
        <v>1.4400807253450398</v>
      </c>
      <c r="E3108">
        <v>1.260271216227727E-3</v>
      </c>
      <c r="G3108">
        <f t="shared" ca="1" si="103"/>
        <v>2.7363975870372367E-2</v>
      </c>
    </row>
    <row r="3109" spans="2:7">
      <c r="B3109" s="58">
        <v>36125</v>
      </c>
      <c r="C3109" s="43">
        <v>91.727821000000006</v>
      </c>
      <c r="D3109">
        <f t="shared" si="102"/>
        <v>-0.64805480665401016</v>
      </c>
      <c r="E3109">
        <v>1.2595124369254567E-3</v>
      </c>
      <c r="G3109">
        <f t="shared" ca="1" si="103"/>
        <v>1.8213384360832634E-2</v>
      </c>
    </row>
    <row r="3110" spans="2:7">
      <c r="B3110" s="58">
        <v>40785</v>
      </c>
      <c r="C3110" s="43">
        <v>260.63098100000002</v>
      </c>
      <c r="D3110">
        <f t="shared" si="102"/>
        <v>1.1659072834119362</v>
      </c>
      <c r="E3110">
        <v>1.2502192519589811E-3</v>
      </c>
      <c r="G3110">
        <f t="shared" ca="1" si="103"/>
        <v>2.5724037337659988E-2</v>
      </c>
    </row>
    <row r="3111" spans="2:7">
      <c r="B3111" s="58">
        <v>37035</v>
      </c>
      <c r="C3111" s="43">
        <v>120.33339700000001</v>
      </c>
      <c r="D3111">
        <f t="shared" si="102"/>
        <v>-0.9383543399415325</v>
      </c>
      <c r="E3111">
        <v>1.2402864419916672E-3</v>
      </c>
      <c r="G3111">
        <f t="shared" ca="1" si="103"/>
        <v>-8.8778821873171637E-3</v>
      </c>
    </row>
    <row r="3112" spans="2:7">
      <c r="B3112" s="58">
        <v>43850</v>
      </c>
      <c r="C3112" s="43">
        <v>1952.0173339999999</v>
      </c>
      <c r="D3112">
        <f t="shared" si="102"/>
        <v>0.22881698710180359</v>
      </c>
      <c r="E3112">
        <v>1.2376685429771961E-3</v>
      </c>
      <c r="G3112">
        <f t="shared" ca="1" si="103"/>
        <v>1.0789541327209896E-2</v>
      </c>
    </row>
    <row r="3113" spans="2:7">
      <c r="B3113" s="58">
        <v>43543</v>
      </c>
      <c r="C3113" s="43">
        <v>1588.533813</v>
      </c>
      <c r="D3113">
        <f t="shared" si="102"/>
        <v>2.5661443363064782</v>
      </c>
      <c r="E3113">
        <v>1.2369592300116496E-3</v>
      </c>
      <c r="G3113">
        <f t="shared" ca="1" si="103"/>
        <v>-4.4816655918276391E-3</v>
      </c>
    </row>
    <row r="3114" spans="2:7">
      <c r="B3114" s="58">
        <v>41225</v>
      </c>
      <c r="C3114" s="43">
        <v>445.44854700000002</v>
      </c>
      <c r="D3114">
        <f t="shared" si="102"/>
        <v>2.0264832792317251</v>
      </c>
      <c r="E3114">
        <v>1.2283107633739416E-3</v>
      </c>
      <c r="G3114">
        <f t="shared" ca="1" si="103"/>
        <v>-1.0925157421932565E-2</v>
      </c>
    </row>
    <row r="3115" spans="2:7">
      <c r="B3115" s="58">
        <v>36613</v>
      </c>
      <c r="C3115" s="43">
        <v>147.183548</v>
      </c>
      <c r="D3115">
        <f t="shared" si="102"/>
        <v>0.76464172216247972</v>
      </c>
      <c r="E3115">
        <v>1.2179695096546537E-3</v>
      </c>
      <c r="G3115">
        <f t="shared" ca="1" si="103"/>
        <v>1.4028827572217396E-2</v>
      </c>
    </row>
    <row r="3116" spans="2:7">
      <c r="B3116" s="58">
        <v>38246</v>
      </c>
      <c r="C3116" s="43">
        <v>83.407043000000002</v>
      </c>
      <c r="D3116">
        <f t="shared" si="102"/>
        <v>1.3226455639739862</v>
      </c>
      <c r="E3116">
        <v>1.2128297062660521E-3</v>
      </c>
      <c r="G3116">
        <f t="shared" ca="1" si="103"/>
        <v>2.5868027145366972E-3</v>
      </c>
    </row>
    <row r="3117" spans="2:7">
      <c r="B3117" s="58">
        <v>35082</v>
      </c>
      <c r="C3117" s="43">
        <v>35.910361999999999</v>
      </c>
      <c r="D3117">
        <f t="shared" si="102"/>
        <v>-0.65533205911459191</v>
      </c>
      <c r="E3117">
        <v>1.1916876891103793E-3</v>
      </c>
      <c r="G3117">
        <f t="shared" ca="1" si="103"/>
        <v>-8.3775989599753579E-3</v>
      </c>
    </row>
    <row r="3118" spans="2:7">
      <c r="B3118" s="58">
        <v>37684</v>
      </c>
      <c r="C3118" s="43">
        <v>104.18828600000001</v>
      </c>
      <c r="D3118">
        <f t="shared" si="102"/>
        <v>-0.93709909442426753</v>
      </c>
      <c r="E3118">
        <v>1.1887907099990571E-3</v>
      </c>
      <c r="G3118">
        <f t="shared" ca="1" si="103"/>
        <v>3.5512840280246809E-2</v>
      </c>
    </row>
    <row r="3119" spans="2:7">
      <c r="B3119" s="58">
        <v>43522</v>
      </c>
      <c r="C3119" s="43">
        <v>1656.3876949999999</v>
      </c>
      <c r="D3119">
        <f t="shared" si="102"/>
        <v>1.3140062742586447</v>
      </c>
      <c r="E3119">
        <v>1.1863009455679184E-3</v>
      </c>
      <c r="G3119">
        <f t="shared" ca="1" si="103"/>
        <v>1.5610117446220147E-2</v>
      </c>
    </row>
    <row r="3120" spans="2:7">
      <c r="B3120" s="58">
        <v>42318</v>
      </c>
      <c r="C3120" s="43">
        <v>715.80950900000005</v>
      </c>
      <c r="D3120">
        <f t="shared" si="102"/>
        <v>13.134650942540427</v>
      </c>
      <c r="E3120">
        <v>1.1838863163442792E-3</v>
      </c>
      <c r="G3120">
        <f t="shared" ca="1" si="103"/>
        <v>1.0968328543184459E-2</v>
      </c>
    </row>
    <row r="3121" spans="2:7">
      <c r="B3121" s="58">
        <v>35465</v>
      </c>
      <c r="C3121" s="43">
        <v>50.642178000000001</v>
      </c>
      <c r="D3121">
        <f t="shared" si="102"/>
        <v>-0.51780051307284758</v>
      </c>
      <c r="E3121">
        <v>1.1831997692316582E-3</v>
      </c>
      <c r="G3121">
        <f t="shared" ca="1" si="103"/>
        <v>2.2408878646919973E-2</v>
      </c>
    </row>
    <row r="3122" spans="2:7">
      <c r="B3122" s="58">
        <v>37679</v>
      </c>
      <c r="C3122" s="43">
        <v>105.023293</v>
      </c>
      <c r="D3122">
        <f t="shared" si="102"/>
        <v>-0.33619739816121319</v>
      </c>
      <c r="E3122">
        <v>1.1795473801753439E-3</v>
      </c>
      <c r="G3122">
        <f t="shared" ca="1" si="103"/>
        <v>6.0002983536669588E-3</v>
      </c>
    </row>
    <row r="3123" spans="2:7">
      <c r="B3123" s="58">
        <v>39435</v>
      </c>
      <c r="C3123" s="43">
        <v>158.21464499999999</v>
      </c>
      <c r="D3123">
        <f t="shared" si="102"/>
        <v>-0.92523126307186077</v>
      </c>
      <c r="E3123">
        <v>1.178091494942175E-3</v>
      </c>
      <c r="G3123">
        <f t="shared" ca="1" si="103"/>
        <v>-5.0634016112646235E-3</v>
      </c>
    </row>
    <row r="3124" spans="2:7">
      <c r="B3124" s="58">
        <v>43887</v>
      </c>
      <c r="C3124" s="43">
        <v>2116.0534670000002</v>
      </c>
      <c r="D3124">
        <f t="shared" si="102"/>
        <v>20.445153460012076</v>
      </c>
      <c r="E3124">
        <v>1.1639916933082629E-3</v>
      </c>
      <c r="G3124">
        <f t="shared" ca="1" si="103"/>
        <v>-2.1201962207975482E-2</v>
      </c>
    </row>
    <row r="3125" spans="2:7">
      <c r="B3125" s="58">
        <v>36006</v>
      </c>
      <c r="C3125" s="43">
        <v>98.672805999999994</v>
      </c>
      <c r="D3125">
        <f t="shared" si="102"/>
        <v>-0.94172608412851677</v>
      </c>
      <c r="E3125">
        <v>1.1633944730127588E-3</v>
      </c>
      <c r="G3125">
        <f t="shared" ca="1" si="103"/>
        <v>9.2267335431380822E-3</v>
      </c>
    </row>
    <row r="3126" spans="2:7">
      <c r="B3126" s="58">
        <v>43635</v>
      </c>
      <c r="C3126" s="43">
        <v>1693.2585449999999</v>
      </c>
      <c r="D3126">
        <f t="shared" si="102"/>
        <v>18.415079661277968</v>
      </c>
      <c r="E3126">
        <v>1.1604397564735497E-3</v>
      </c>
      <c r="G3126">
        <f t="shared" ca="1" si="103"/>
        <v>-4.2533640123198933E-3</v>
      </c>
    </row>
    <row r="3127" spans="2:7">
      <c r="B3127" s="58">
        <v>38497</v>
      </c>
      <c r="C3127" s="43">
        <v>87.213577000000001</v>
      </c>
      <c r="D3127">
        <f t="shared" si="102"/>
        <v>-0.88671818521647328</v>
      </c>
      <c r="E3127">
        <v>1.1600973352647946E-3</v>
      </c>
      <c r="G3127">
        <f t="shared" ca="1" si="103"/>
        <v>-9.4883098009636703E-4</v>
      </c>
    </row>
    <row r="3128" spans="2:7">
      <c r="B3128" s="58">
        <v>42362</v>
      </c>
      <c r="C3128" s="43">
        <v>769.881531</v>
      </c>
      <c r="D3128">
        <f t="shared" si="102"/>
        <v>2.1611441862384058</v>
      </c>
      <c r="E3128">
        <v>1.1584913107825908E-3</v>
      </c>
      <c r="G3128">
        <f t="shared" ca="1" si="103"/>
        <v>4.8826745503119809E-3</v>
      </c>
    </row>
    <row r="3129" spans="2:7">
      <c r="B3129" s="58">
        <v>40557</v>
      </c>
      <c r="C3129" s="43">
        <v>243.54521199999999</v>
      </c>
      <c r="D3129">
        <f t="shared" si="102"/>
        <v>-0.849778975841326</v>
      </c>
      <c r="E3129">
        <v>1.1581598970340696E-3</v>
      </c>
      <c r="G3129">
        <f t="shared" ca="1" si="103"/>
        <v>-2.8691373859278484E-2</v>
      </c>
    </row>
    <row r="3130" spans="2:7">
      <c r="B3130" s="58">
        <v>43525</v>
      </c>
      <c r="C3130" s="43">
        <v>1621.24585</v>
      </c>
      <c r="D3130">
        <f t="shared" si="102"/>
        <v>3.0411815009694179</v>
      </c>
      <c r="E3130">
        <v>1.1544611035484988E-3</v>
      </c>
      <c r="G3130">
        <f t="shared" ca="1" si="103"/>
        <v>-3.0143180607362903E-3</v>
      </c>
    </row>
    <row r="3131" spans="2:7">
      <c r="B3131" s="58">
        <v>41325</v>
      </c>
      <c r="C3131" s="43">
        <v>401.181152</v>
      </c>
      <c r="D3131">
        <f t="shared" si="102"/>
        <v>-0.17442520770293354</v>
      </c>
      <c r="E3131">
        <v>1.1540089795505058E-3</v>
      </c>
      <c r="G3131">
        <f t="shared" ca="1" si="103"/>
        <v>2.2155918488829262E-2</v>
      </c>
    </row>
    <row r="3132" spans="2:7">
      <c r="B3132" s="58">
        <v>41662</v>
      </c>
      <c r="C3132" s="43">
        <v>485.94162</v>
      </c>
      <c r="D3132">
        <f t="shared" si="102"/>
        <v>0.50402767575022001</v>
      </c>
      <c r="E3132">
        <v>1.1472424332328284E-3</v>
      </c>
      <c r="G3132">
        <f t="shared" ca="1" si="103"/>
        <v>-2.6097247766450186E-4</v>
      </c>
    </row>
    <row r="3133" spans="2:7">
      <c r="B3133" s="58">
        <v>40933</v>
      </c>
      <c r="C3133" s="43">
        <v>323.09353599999997</v>
      </c>
      <c r="D3133">
        <f t="shared" si="102"/>
        <v>0.98196391476339351</v>
      </c>
      <c r="E3133">
        <v>1.1447704410761969E-3</v>
      </c>
      <c r="G3133">
        <f t="shared" ca="1" si="103"/>
        <v>3.8359650914489074E-4</v>
      </c>
    </row>
    <row r="3134" spans="2:7">
      <c r="B3134" s="58">
        <v>39433</v>
      </c>
      <c r="C3134" s="43">
        <v>163.01686100000001</v>
      </c>
      <c r="D3134">
        <f t="shared" si="102"/>
        <v>-0.9280302962809146</v>
      </c>
      <c r="E3134">
        <v>1.1430704476220013E-3</v>
      </c>
      <c r="G3134">
        <f t="shared" ca="1" si="103"/>
        <v>-5.8355699155213268E-3</v>
      </c>
    </row>
    <row r="3135" spans="2:7">
      <c r="B3135" s="58">
        <v>44545</v>
      </c>
      <c r="C3135" s="43">
        <v>2265.076172</v>
      </c>
      <c r="D3135">
        <f t="shared" si="102"/>
        <v>1.7733356275455234</v>
      </c>
      <c r="E3135">
        <v>1.143068924693898E-3</v>
      </c>
      <c r="G3135">
        <f t="shared" ca="1" si="103"/>
        <v>-1.5914995152606717E-2</v>
      </c>
    </row>
    <row r="3136" spans="2:7">
      <c r="B3136" s="58">
        <v>42188</v>
      </c>
      <c r="C3136" s="43">
        <v>816.733521</v>
      </c>
      <c r="D3136">
        <f t="shared" si="102"/>
        <v>5.1492940716431796</v>
      </c>
      <c r="E3136">
        <v>1.1371259514888284E-3</v>
      </c>
      <c r="G3136">
        <f t="shared" ca="1" si="103"/>
        <v>-7.6704635538111096E-3</v>
      </c>
    </row>
    <row r="3137" spans="2:7">
      <c r="B3137" s="58">
        <v>37281</v>
      </c>
      <c r="C3137" s="43">
        <v>132.81744399999999</v>
      </c>
      <c r="D3137">
        <f t="shared" si="102"/>
        <v>-0.94872055470453487</v>
      </c>
      <c r="E3137">
        <v>1.1364723161216349E-3</v>
      </c>
      <c r="G3137">
        <f t="shared" ca="1" si="103"/>
        <v>-5.9287446753401871E-3</v>
      </c>
    </row>
    <row r="3138" spans="2:7">
      <c r="B3138" s="58">
        <v>44763</v>
      </c>
      <c r="C3138" s="43">
        <v>2590.0717770000001</v>
      </c>
      <c r="D3138">
        <f t="shared" si="102"/>
        <v>19.55581410367067</v>
      </c>
      <c r="E3138">
        <v>1.1325916593567123E-3</v>
      </c>
      <c r="G3138">
        <f t="shared" ca="1" si="103"/>
        <v>-7.7624616168557167E-3</v>
      </c>
    </row>
    <row r="3139" spans="2:7">
      <c r="B3139" s="58">
        <v>39156</v>
      </c>
      <c r="C3139" s="43">
        <v>126.001907</v>
      </c>
      <c r="D3139">
        <f t="shared" si="102"/>
        <v>0.38689664690009301</v>
      </c>
      <c r="E3139">
        <v>1.1308316686672987E-3</v>
      </c>
      <c r="G3139">
        <f t="shared" ca="1" si="103"/>
        <v>2.5496351116287196E-2</v>
      </c>
    </row>
    <row r="3140" spans="2:7">
      <c r="B3140" s="58">
        <v>38439</v>
      </c>
      <c r="C3140" s="43">
        <v>90.851692</v>
      </c>
      <c r="D3140">
        <f t="shared" ref="D3140:D3203" si="104">(C3140-C3141)/C3141</f>
        <v>-0.18531539014855625</v>
      </c>
      <c r="E3140">
        <v>1.1135900286227917E-3</v>
      </c>
      <c r="G3140">
        <f t="shared" ca="1" si="103"/>
        <v>2.2199201517390587E-2</v>
      </c>
    </row>
    <row r="3141" spans="2:7">
      <c r="B3141" s="58">
        <v>37631</v>
      </c>
      <c r="C3141" s="43">
        <v>111.517624</v>
      </c>
      <c r="D3141">
        <f t="shared" si="104"/>
        <v>-0.16233542464245507</v>
      </c>
      <c r="E3141">
        <v>1.1102937516961704E-3</v>
      </c>
      <c r="G3141">
        <f t="shared" ref="G3141:G3204" ca="1" si="105">_xlfn.NORM.INV(RAND(),$N$5,$N$6)</f>
        <v>-1.2091341002186375E-2</v>
      </c>
    </row>
    <row r="3142" spans="2:7">
      <c r="B3142" s="58">
        <v>36957</v>
      </c>
      <c r="C3142" s="43">
        <v>133.129211</v>
      </c>
      <c r="D3142">
        <f t="shared" si="104"/>
        <v>0.19247175124897217</v>
      </c>
      <c r="E3142">
        <v>1.1101386874000246E-3</v>
      </c>
      <c r="G3142">
        <f t="shared" ca="1" si="105"/>
        <v>-7.3967056423024672E-3</v>
      </c>
    </row>
    <row r="3143" spans="2:7">
      <c r="B3143" s="58">
        <v>37634</v>
      </c>
      <c r="C3143" s="43">
        <v>111.641396</v>
      </c>
      <c r="D3143">
        <f t="shared" si="104"/>
        <v>1.4123673987013916</v>
      </c>
      <c r="E3143">
        <v>1.1098873483890083E-3</v>
      </c>
      <c r="G3143">
        <f t="shared" ca="1" si="105"/>
        <v>1.452000942482881E-2</v>
      </c>
    </row>
    <row r="3144" spans="2:7">
      <c r="B3144" s="58">
        <v>35390</v>
      </c>
      <c r="C3144" s="43">
        <v>46.278770000000002</v>
      </c>
      <c r="D3144">
        <f t="shared" si="104"/>
        <v>-0.93762862290480831</v>
      </c>
      <c r="E3144">
        <v>1.1094699036386961E-3</v>
      </c>
      <c r="G3144">
        <f t="shared" ca="1" si="105"/>
        <v>-6.8208765638387084E-3</v>
      </c>
    </row>
    <row r="3145" spans="2:7">
      <c r="B3145" s="58">
        <v>42720</v>
      </c>
      <c r="C3145" s="43">
        <v>741.98730499999999</v>
      </c>
      <c r="D3145">
        <f t="shared" si="104"/>
        <v>3.1294209435436393</v>
      </c>
      <c r="E3145">
        <v>1.1028280772569584E-3</v>
      </c>
      <c r="G3145">
        <f t="shared" ca="1" si="105"/>
        <v>2.9602390008300537E-2</v>
      </c>
    </row>
    <row r="3146" spans="2:7">
      <c r="B3146" s="58">
        <v>40260</v>
      </c>
      <c r="C3146" s="43">
        <v>179.68313599999999</v>
      </c>
      <c r="D3146">
        <f t="shared" si="104"/>
        <v>-0.30972220330214872</v>
      </c>
      <c r="E3146">
        <v>1.095313318811416E-3</v>
      </c>
      <c r="G3146">
        <f t="shared" ca="1" si="105"/>
        <v>-3.0083402100069363E-3</v>
      </c>
    </row>
    <row r="3147" spans="2:7">
      <c r="B3147" s="58">
        <v>40784</v>
      </c>
      <c r="C3147" s="43">
        <v>260.305542</v>
      </c>
      <c r="D3147">
        <f t="shared" si="104"/>
        <v>0.60708439331710384</v>
      </c>
      <c r="E3147">
        <v>1.0949045300383366E-3</v>
      </c>
      <c r="G3147">
        <f t="shared" ca="1" si="105"/>
        <v>1.4319838845029879E-2</v>
      </c>
    </row>
    <row r="3148" spans="2:7">
      <c r="B3148" s="58">
        <v>38916</v>
      </c>
      <c r="C3148" s="43">
        <v>161.97378499999999</v>
      </c>
      <c r="D3148">
        <f t="shared" si="104"/>
        <v>0.11230421230275582</v>
      </c>
      <c r="E3148">
        <v>1.084250825665105E-3</v>
      </c>
      <c r="G3148">
        <f t="shared" ca="1" si="105"/>
        <v>-9.5912080356597203E-3</v>
      </c>
    </row>
    <row r="3149" spans="2:7">
      <c r="B3149" s="58">
        <v>36507</v>
      </c>
      <c r="C3149" s="43">
        <v>145.62004099999999</v>
      </c>
      <c r="D3149">
        <f t="shared" si="104"/>
        <v>-0.93227697715905022</v>
      </c>
      <c r="E3149">
        <v>1.081713790914733E-3</v>
      </c>
      <c r="G3149">
        <f t="shared" ca="1" si="105"/>
        <v>-1.6777912489640636E-3</v>
      </c>
    </row>
    <row r="3150" spans="2:7">
      <c r="B3150" s="58">
        <v>44230</v>
      </c>
      <c r="C3150" s="43">
        <v>2150.2294919999999</v>
      </c>
      <c r="D3150">
        <f t="shared" si="104"/>
        <v>2.0638182983268038E-2</v>
      </c>
      <c r="E3150">
        <v>1.0762828450517794E-3</v>
      </c>
      <c r="G3150">
        <f t="shared" ca="1" si="105"/>
        <v>-1.4563803681136349E-2</v>
      </c>
    </row>
    <row r="3151" spans="2:7">
      <c r="B3151" s="58">
        <v>44149</v>
      </c>
      <c r="C3151" s="43">
        <v>2106.75</v>
      </c>
      <c r="D3151">
        <f t="shared" si="104"/>
        <v>10.729165166710533</v>
      </c>
      <c r="E3151">
        <v>1.0754089703928608E-3</v>
      </c>
      <c r="G3151">
        <f t="shared" ca="1" si="105"/>
        <v>-2.0247373008437937E-2</v>
      </c>
    </row>
    <row r="3152" spans="2:7">
      <c r="B3152" s="58">
        <v>39772</v>
      </c>
      <c r="C3152" s="43">
        <v>179.616364</v>
      </c>
      <c r="D3152">
        <f t="shared" si="104"/>
        <v>-7.4074204246342363E-3</v>
      </c>
      <c r="E3152">
        <v>1.067460923121388E-3</v>
      </c>
      <c r="G3152">
        <f t="shared" ca="1" si="105"/>
        <v>-1.3392945663564368E-3</v>
      </c>
    </row>
    <row r="3153" spans="2:7">
      <c r="B3153" s="58">
        <v>39777</v>
      </c>
      <c r="C3153" s="43">
        <v>180.95678699999999</v>
      </c>
      <c r="D3153">
        <f t="shared" si="104"/>
        <v>-0.92958802961615539</v>
      </c>
      <c r="E3153">
        <v>1.0594568069527905E-3</v>
      </c>
      <c r="G3153">
        <f t="shared" ca="1" si="105"/>
        <v>-9.8921609544746041E-3</v>
      </c>
    </row>
    <row r="3154" spans="2:7">
      <c r="B3154" s="58">
        <v>44483</v>
      </c>
      <c r="C3154" s="43">
        <v>2569.9719239999999</v>
      </c>
      <c r="D3154">
        <f t="shared" si="104"/>
        <v>20.052545589806002</v>
      </c>
      <c r="E3154">
        <v>1.0578687477920178E-3</v>
      </c>
      <c r="G3154">
        <f t="shared" ca="1" si="105"/>
        <v>-1.8253530863082318E-2</v>
      </c>
    </row>
    <row r="3155" spans="2:7">
      <c r="B3155" s="58">
        <v>37907</v>
      </c>
      <c r="C3155" s="43">
        <v>122.07416499999999</v>
      </c>
      <c r="D3155">
        <f t="shared" si="104"/>
        <v>-0.31764962367818905</v>
      </c>
      <c r="E3155">
        <v>1.0576472921973959E-3</v>
      </c>
      <c r="G3155">
        <f t="shared" ca="1" si="105"/>
        <v>-2.2697971841281129E-2</v>
      </c>
    </row>
    <row r="3156" spans="2:7">
      <c r="B3156" s="58">
        <v>39598</v>
      </c>
      <c r="C3156" s="43">
        <v>178.902466</v>
      </c>
      <c r="D3156">
        <f t="shared" si="104"/>
        <v>0.27016864397983159</v>
      </c>
      <c r="E3156">
        <v>1.055396646030556E-3</v>
      </c>
      <c r="G3156">
        <f t="shared" ca="1" si="105"/>
        <v>2.515648841158296E-2</v>
      </c>
    </row>
    <row r="3157" spans="2:7">
      <c r="B3157" s="58">
        <v>36349</v>
      </c>
      <c r="C3157" s="43">
        <v>140.84938</v>
      </c>
      <c r="D3157">
        <f t="shared" si="104"/>
        <v>-0.93262351998849868</v>
      </c>
      <c r="E3157">
        <v>1.0515102721306564E-3</v>
      </c>
      <c r="G3157">
        <f t="shared" ca="1" si="105"/>
        <v>-1.4215106327897734E-3</v>
      </c>
    </row>
    <row r="3158" spans="2:7">
      <c r="B3158" s="58">
        <v>44657</v>
      </c>
      <c r="C3158" s="43">
        <v>2090.4829100000002</v>
      </c>
      <c r="D3158">
        <f t="shared" si="104"/>
        <v>13.523215001869417</v>
      </c>
      <c r="E3158">
        <v>1.0514842478014366E-3</v>
      </c>
      <c r="G3158">
        <f t="shared" ca="1" si="105"/>
        <v>4.1671964135756353E-3</v>
      </c>
    </row>
    <row r="3159" spans="2:7">
      <c r="B3159" s="58">
        <v>37329</v>
      </c>
      <c r="C3159" s="43">
        <v>143.94078099999999</v>
      </c>
      <c r="D3159">
        <f t="shared" si="104"/>
        <v>-0.2169859522308428</v>
      </c>
      <c r="E3159">
        <v>1.0482435732306573E-3</v>
      </c>
      <c r="G3159">
        <f t="shared" ca="1" si="105"/>
        <v>-1.9540746239447061E-2</v>
      </c>
    </row>
    <row r="3160" spans="2:7">
      <c r="B3160" s="58">
        <v>39899</v>
      </c>
      <c r="C3160" s="43">
        <v>183.829117</v>
      </c>
      <c r="D3160">
        <f t="shared" si="104"/>
        <v>1.0265397283618967</v>
      </c>
      <c r="E3160">
        <v>1.0429672979424993E-3</v>
      </c>
      <c r="G3160">
        <f t="shared" ca="1" si="105"/>
        <v>2.1672417272141021E-2</v>
      </c>
    </row>
    <row r="3161" spans="2:7">
      <c r="B3161" s="58">
        <v>37721</v>
      </c>
      <c r="C3161" s="43">
        <v>90.710837999999995</v>
      </c>
      <c r="D3161">
        <f t="shared" si="104"/>
        <v>-0.88406546030260325</v>
      </c>
      <c r="E3161">
        <v>1.0418198765538708E-3</v>
      </c>
      <c r="G3161">
        <f t="shared" ca="1" si="105"/>
        <v>3.198826483663865E-2</v>
      </c>
    </row>
    <row r="3162" spans="2:7">
      <c r="B3162" s="58">
        <v>42646</v>
      </c>
      <c r="C3162" s="43">
        <v>782.43151899999998</v>
      </c>
      <c r="D3162">
        <f t="shared" si="104"/>
        <v>5.8529720529645433</v>
      </c>
      <c r="E3162">
        <v>1.0370858668083945E-3</v>
      </c>
      <c r="G3162">
        <f t="shared" ca="1" si="105"/>
        <v>1.5774206733678117E-2</v>
      </c>
    </row>
    <row r="3163" spans="2:7">
      <c r="B3163" s="58">
        <v>36875</v>
      </c>
      <c r="C3163" s="43">
        <v>114.174042</v>
      </c>
      <c r="D3163">
        <f t="shared" si="104"/>
        <v>-0.74115070374646375</v>
      </c>
      <c r="E3163">
        <v>1.0354831237679343E-3</v>
      </c>
      <c r="G3163">
        <f t="shared" ca="1" si="105"/>
        <v>-4.8063091806201759E-4</v>
      </c>
    </row>
    <row r="3164" spans="2:7">
      <c r="B3164" s="58">
        <v>41170</v>
      </c>
      <c r="C3164" s="43">
        <v>441.08306900000002</v>
      </c>
      <c r="D3164">
        <f t="shared" si="104"/>
        <v>-0.45827249826050098</v>
      </c>
      <c r="E3164">
        <v>1.0341117883835604E-3</v>
      </c>
      <c r="G3164">
        <f t="shared" ca="1" si="105"/>
        <v>8.3076077059642903E-3</v>
      </c>
    </row>
    <row r="3165" spans="2:7">
      <c r="B3165" s="58">
        <v>42216</v>
      </c>
      <c r="C3165" s="43">
        <v>814.21575900000005</v>
      </c>
      <c r="D3165">
        <f t="shared" si="104"/>
        <v>5.9488738352593877</v>
      </c>
      <c r="E3165">
        <v>1.0318641319428824E-3</v>
      </c>
      <c r="G3165">
        <f t="shared" ca="1" si="105"/>
        <v>-1.034945791377476E-2</v>
      </c>
    </row>
    <row r="3166" spans="2:7">
      <c r="B3166" s="58">
        <v>37158</v>
      </c>
      <c r="C3166" s="43">
        <v>117.17233299999999</v>
      </c>
      <c r="D3166">
        <f t="shared" si="104"/>
        <v>-0.76313343654313237</v>
      </c>
      <c r="E3166">
        <v>1.0300399998239374E-3</v>
      </c>
      <c r="G3166">
        <f t="shared" ca="1" si="105"/>
        <v>-9.8716629045026948E-3</v>
      </c>
    </row>
    <row r="3167" spans="2:7">
      <c r="B3167" s="58">
        <v>41451</v>
      </c>
      <c r="C3167" s="43">
        <v>494.67654399999998</v>
      </c>
      <c r="D3167">
        <f t="shared" si="104"/>
        <v>-1.0192227716928914E-3</v>
      </c>
      <c r="E3167">
        <v>1.0208083605465429E-3</v>
      </c>
      <c r="G3167">
        <f t="shared" ca="1" si="105"/>
        <v>2.7966533370815196E-2</v>
      </c>
    </row>
    <row r="3168" spans="2:7">
      <c r="B3168" s="58">
        <v>41452</v>
      </c>
      <c r="C3168" s="43">
        <v>495.18124399999999</v>
      </c>
      <c r="D3168">
        <f t="shared" si="104"/>
        <v>5.5372120799845526</v>
      </c>
      <c r="E3168">
        <v>1.0202626466154295E-3</v>
      </c>
      <c r="G3168">
        <f t="shared" ca="1" si="105"/>
        <v>1.2391231212437924E-2</v>
      </c>
    </row>
    <row r="3169" spans="2:7">
      <c r="B3169" s="58">
        <v>35810</v>
      </c>
      <c r="C3169" s="43">
        <v>75.748076999999995</v>
      </c>
      <c r="D3169">
        <f t="shared" si="104"/>
        <v>-0.25994257946542648</v>
      </c>
      <c r="E3169">
        <v>1.0172046650726186E-3</v>
      </c>
      <c r="G3169">
        <f t="shared" ca="1" si="105"/>
        <v>-3.6353219848006525E-2</v>
      </c>
    </row>
    <row r="3170" spans="2:7">
      <c r="B3170" s="58">
        <v>38520</v>
      </c>
      <c r="C3170" s="43">
        <v>102.35432400000001</v>
      </c>
      <c r="D3170">
        <f t="shared" si="104"/>
        <v>-0.33458380352303585</v>
      </c>
      <c r="E3170">
        <v>1.0051192476312342E-3</v>
      </c>
      <c r="G3170">
        <f t="shared" ca="1" si="105"/>
        <v>-2.7359865390134654E-2</v>
      </c>
    </row>
    <row r="3171" spans="2:7">
      <c r="B3171" s="58">
        <v>36410</v>
      </c>
      <c r="C3171" s="43">
        <v>153.820007</v>
      </c>
      <c r="D3171">
        <f t="shared" si="104"/>
        <v>-0.92835384609080118</v>
      </c>
      <c r="E3171">
        <v>1.0050006451348024E-3</v>
      </c>
      <c r="G3171">
        <f t="shared" ca="1" si="105"/>
        <v>4.3634102625004275E-3</v>
      </c>
    </row>
    <row r="3172" spans="2:7">
      <c r="B3172" s="58">
        <v>44722</v>
      </c>
      <c r="C3172" s="43">
        <v>2146.9401859999998</v>
      </c>
      <c r="D3172">
        <f t="shared" si="104"/>
        <v>1.4756191175576889</v>
      </c>
      <c r="E3172">
        <v>1.001016315692663E-3</v>
      </c>
      <c r="G3172">
        <f t="shared" ca="1" si="105"/>
        <v>7.2304370025526735E-3</v>
      </c>
    </row>
    <row r="3173" spans="2:7">
      <c r="B3173" s="58">
        <v>42863</v>
      </c>
      <c r="C3173" s="43">
        <v>867.23364300000003</v>
      </c>
      <c r="D3173">
        <f t="shared" si="104"/>
        <v>-0.21555819483128291</v>
      </c>
      <c r="E3173">
        <v>9.9587030196134898E-4</v>
      </c>
      <c r="G3173">
        <f t="shared" ca="1" si="105"/>
        <v>5.9836965385629149E-3</v>
      </c>
    </row>
    <row r="3174" spans="2:7">
      <c r="B3174" s="58">
        <v>42984</v>
      </c>
      <c r="C3174" s="43">
        <v>1105.5423579999999</v>
      </c>
      <c r="D3174">
        <f t="shared" si="104"/>
        <v>8.3051691007231518</v>
      </c>
      <c r="E3174">
        <v>9.9551278646440168E-4</v>
      </c>
      <c r="G3174">
        <f t="shared" ca="1" si="105"/>
        <v>-1.5179225525916861E-2</v>
      </c>
    </row>
    <row r="3175" spans="2:7">
      <c r="B3175" s="58">
        <v>36914</v>
      </c>
      <c r="C3175" s="43">
        <v>118.80948600000001</v>
      </c>
      <c r="D3175">
        <f t="shared" si="104"/>
        <v>-0.201904032390436</v>
      </c>
      <c r="E3175">
        <v>9.9478130743317432E-4</v>
      </c>
      <c r="G3175">
        <f t="shared" ca="1" si="105"/>
        <v>-1.5054551046288478E-2</v>
      </c>
    </row>
    <row r="3176" spans="2:7">
      <c r="B3176" s="58">
        <v>36776</v>
      </c>
      <c r="C3176" s="43">
        <v>148.866165</v>
      </c>
      <c r="D3176">
        <f t="shared" si="104"/>
        <v>-0.22951937860697558</v>
      </c>
      <c r="E3176">
        <v>9.9246518425629999E-4</v>
      </c>
      <c r="G3176">
        <f t="shared" ca="1" si="105"/>
        <v>6.5561738615042301E-3</v>
      </c>
    </row>
    <row r="3177" spans="2:7">
      <c r="B3177" s="58">
        <v>39972</v>
      </c>
      <c r="C3177" s="43">
        <v>193.21208200000001</v>
      </c>
      <c r="D3177">
        <f t="shared" si="104"/>
        <v>-0.81978067119622167</v>
      </c>
      <c r="E3177">
        <v>9.9226738308918778E-4</v>
      </c>
      <c r="G3177">
        <f t="shared" ca="1" si="105"/>
        <v>7.2154288760741293E-3</v>
      </c>
    </row>
    <row r="3178" spans="2:7">
      <c r="B3178" s="58">
        <v>42950</v>
      </c>
      <c r="C3178" s="43">
        <v>1072.094116</v>
      </c>
      <c r="D3178">
        <f t="shared" si="104"/>
        <v>-8.1494529435010496E-2</v>
      </c>
      <c r="E3178">
        <v>9.8416208696004378E-4</v>
      </c>
      <c r="G3178">
        <f t="shared" ca="1" si="105"/>
        <v>-1.8277437334703824E-2</v>
      </c>
    </row>
    <row r="3179" spans="2:7">
      <c r="B3179" s="58">
        <v>43034</v>
      </c>
      <c r="C3179" s="43">
        <v>1167.2158199999999</v>
      </c>
      <c r="D3179">
        <f t="shared" si="104"/>
        <v>-0.23852260915835638</v>
      </c>
      <c r="E3179">
        <v>9.8215583364556747E-4</v>
      </c>
      <c r="G3179">
        <f t="shared" ca="1" si="105"/>
        <v>1.4271824491503925E-2</v>
      </c>
    </row>
    <row r="3180" spans="2:7">
      <c r="B3180" s="58">
        <v>43409</v>
      </c>
      <c r="C3180" s="43">
        <v>1532.8305660000001</v>
      </c>
      <c r="D3180">
        <f t="shared" si="104"/>
        <v>9.4962868105768283</v>
      </c>
      <c r="E3180">
        <v>9.7674718938461241E-4</v>
      </c>
      <c r="G3180">
        <f t="shared" ca="1" si="105"/>
        <v>4.0068875214442551E-2</v>
      </c>
    </row>
    <row r="3181" spans="2:7">
      <c r="B3181" s="58">
        <v>39171</v>
      </c>
      <c r="C3181" s="43">
        <v>146.035507</v>
      </c>
      <c r="D3181">
        <f t="shared" si="104"/>
        <v>-0.26443604416382482</v>
      </c>
      <c r="E3181">
        <v>9.7550133732074115E-4</v>
      </c>
      <c r="G3181">
        <f t="shared" ca="1" si="105"/>
        <v>2.0734090064241227E-2</v>
      </c>
    </row>
    <row r="3182" spans="2:7">
      <c r="B3182" s="58">
        <v>39855</v>
      </c>
      <c r="C3182" s="43">
        <v>198.53543099999999</v>
      </c>
      <c r="D3182">
        <f t="shared" si="104"/>
        <v>-0.58747268330597557</v>
      </c>
      <c r="E3182">
        <v>9.6540883616966591E-4</v>
      </c>
      <c r="G3182">
        <f t="shared" ca="1" si="105"/>
        <v>-1.8450834289147192E-2</v>
      </c>
    </row>
    <row r="3183" spans="2:7">
      <c r="B3183" s="58">
        <v>41397</v>
      </c>
      <c r="C3183" s="43">
        <v>481.266144</v>
      </c>
      <c r="D3183">
        <f t="shared" si="104"/>
        <v>1.3990910907744687</v>
      </c>
      <c r="E3183">
        <v>9.6198319172795363E-4</v>
      </c>
      <c r="G3183">
        <f t="shared" ca="1" si="105"/>
        <v>-1.4090802187724008E-2</v>
      </c>
    </row>
    <row r="3184" spans="2:7">
      <c r="B3184" s="58">
        <v>39846</v>
      </c>
      <c r="C3184" s="43">
        <v>200.603531</v>
      </c>
      <c r="D3184">
        <f t="shared" si="104"/>
        <v>0.56518429599745024</v>
      </c>
      <c r="E3184">
        <v>9.5567130278122734E-4</v>
      </c>
      <c r="G3184">
        <f t="shared" ca="1" si="105"/>
        <v>4.0247001155366745E-2</v>
      </c>
    </row>
    <row r="3185" spans="2:7">
      <c r="B3185" s="58">
        <v>37389</v>
      </c>
      <c r="C3185" s="43">
        <v>128.166077</v>
      </c>
      <c r="D3185">
        <f t="shared" si="104"/>
        <v>0.38937840221536379</v>
      </c>
      <c r="E3185">
        <v>9.5215588865708238E-4</v>
      </c>
      <c r="G3185">
        <f t="shared" ca="1" si="105"/>
        <v>1.4291134270176743E-2</v>
      </c>
    </row>
    <row r="3186" spans="2:7">
      <c r="B3186" s="58">
        <v>36091</v>
      </c>
      <c r="C3186" s="43">
        <v>92.247062999999997</v>
      </c>
      <c r="D3186">
        <f t="shared" si="104"/>
        <v>-0.55587674085130157</v>
      </c>
      <c r="E3186">
        <v>9.3918754157897195E-4</v>
      </c>
      <c r="G3186">
        <f t="shared" ca="1" si="105"/>
        <v>-1.6261780981189161E-2</v>
      </c>
    </row>
    <row r="3187" spans="2:7">
      <c r="B3187" s="58">
        <v>40014</v>
      </c>
      <c r="C3187" s="43">
        <v>207.705994</v>
      </c>
      <c r="D3187">
        <f t="shared" si="104"/>
        <v>-1.2943843818595936E-2</v>
      </c>
      <c r="E3187">
        <v>9.3724441929137544E-4</v>
      </c>
      <c r="G3187">
        <f t="shared" ca="1" si="105"/>
        <v>-1.6190473866255221E-2</v>
      </c>
    </row>
    <row r="3188" spans="2:7">
      <c r="B3188" s="58">
        <v>40366</v>
      </c>
      <c r="C3188" s="43">
        <v>210.42976400000001</v>
      </c>
      <c r="D3188">
        <f t="shared" si="104"/>
        <v>-0.57641131893190856</v>
      </c>
      <c r="E3188">
        <v>9.3527119908537156E-4</v>
      </c>
      <c r="G3188">
        <f t="shared" ca="1" si="105"/>
        <v>1.9936588586417579E-2</v>
      </c>
    </row>
    <row r="3189" spans="2:7">
      <c r="B3189" s="58">
        <v>41431</v>
      </c>
      <c r="C3189" s="43">
        <v>496.77853399999998</v>
      </c>
      <c r="D3189">
        <f t="shared" si="104"/>
        <v>2.137829362519136</v>
      </c>
      <c r="E3189">
        <v>9.3173080435683046E-4</v>
      </c>
      <c r="G3189">
        <f t="shared" ca="1" si="105"/>
        <v>7.5747366566411862E-3</v>
      </c>
    </row>
    <row r="3190" spans="2:7">
      <c r="B3190" s="58">
        <v>39379</v>
      </c>
      <c r="C3190" s="43">
        <v>158.31916799999999</v>
      </c>
      <c r="D3190">
        <f t="shared" si="104"/>
        <v>-0.86189499166097661</v>
      </c>
      <c r="E3190">
        <v>9.2706994743605863E-4</v>
      </c>
      <c r="G3190">
        <f t="shared" ca="1" si="105"/>
        <v>3.4452837721895089E-3</v>
      </c>
    </row>
    <row r="3191" spans="2:7">
      <c r="B3191" s="58">
        <v>42991</v>
      </c>
      <c r="C3191" s="43">
        <v>1146.3680420000001</v>
      </c>
      <c r="D3191">
        <f t="shared" si="104"/>
        <v>11.149436018458628</v>
      </c>
      <c r="E3191">
        <v>9.2023228559144339E-4</v>
      </c>
      <c r="G3191">
        <f t="shared" ca="1" si="105"/>
        <v>-2.1118070349089871E-2</v>
      </c>
    </row>
    <row r="3192" spans="2:7">
      <c r="B3192" s="58">
        <v>36110</v>
      </c>
      <c r="C3192" s="43">
        <v>94.355659000000003</v>
      </c>
      <c r="D3192">
        <f t="shared" si="104"/>
        <v>1.3318014222072936</v>
      </c>
      <c r="E3192">
        <v>9.1808438802304544E-4</v>
      </c>
      <c r="G3192">
        <f t="shared" ca="1" si="105"/>
        <v>3.4191069154670371E-3</v>
      </c>
    </row>
    <row r="3193" spans="2:7">
      <c r="B3193" s="58">
        <v>35125</v>
      </c>
      <c r="C3193" s="43">
        <v>40.464706</v>
      </c>
      <c r="D3193">
        <f t="shared" si="104"/>
        <v>-0.73635247141398896</v>
      </c>
      <c r="E3193">
        <v>9.1620426467354111E-4</v>
      </c>
      <c r="G3193">
        <f t="shared" ca="1" si="105"/>
        <v>1.7424966895753652E-2</v>
      </c>
    </row>
    <row r="3194" spans="2:7">
      <c r="B3194" s="58">
        <v>38890</v>
      </c>
      <c r="C3194" s="43">
        <v>153.48031599999999</v>
      </c>
      <c r="D3194">
        <f t="shared" si="104"/>
        <v>-0.69957898904560534</v>
      </c>
      <c r="E3194">
        <v>9.15286494846254E-4</v>
      </c>
      <c r="G3194">
        <f t="shared" ca="1" si="105"/>
        <v>8.2411299423263591E-3</v>
      </c>
    </row>
    <row r="3195" spans="2:7">
      <c r="B3195" s="58">
        <v>41467</v>
      </c>
      <c r="C3195" s="43">
        <v>510.884094</v>
      </c>
      <c r="D3195">
        <f t="shared" si="104"/>
        <v>-0.74021827908921101</v>
      </c>
      <c r="E3195">
        <v>9.1513802894714613E-4</v>
      </c>
      <c r="G3195">
        <f t="shared" ca="1" si="105"/>
        <v>4.2744346062991753E-2</v>
      </c>
    </row>
    <row r="3196" spans="2:7">
      <c r="B3196" s="58">
        <v>43999</v>
      </c>
      <c r="C3196" s="43">
        <v>1966.5898440000001</v>
      </c>
      <c r="D3196">
        <f t="shared" si="104"/>
        <v>13.850538435987374</v>
      </c>
      <c r="E3196">
        <v>9.1497211699415504E-4</v>
      </c>
      <c r="G3196">
        <f t="shared" ca="1" si="105"/>
        <v>5.4430488456456809E-3</v>
      </c>
    </row>
    <row r="3197" spans="2:7">
      <c r="B3197" s="58">
        <v>37141</v>
      </c>
      <c r="C3197" s="43">
        <v>132.42549099999999</v>
      </c>
      <c r="D3197">
        <f t="shared" si="104"/>
        <v>-1.1367877320848363E-3</v>
      </c>
      <c r="E3197">
        <v>9.1099379931045053E-4</v>
      </c>
      <c r="G3197">
        <f t="shared" ca="1" si="105"/>
        <v>-2.1231923036288285E-2</v>
      </c>
    </row>
    <row r="3198" spans="2:7">
      <c r="B3198" s="58">
        <v>37138</v>
      </c>
      <c r="C3198" s="43">
        <v>132.57620199999999</v>
      </c>
      <c r="D3198">
        <f t="shared" si="104"/>
        <v>-0.94502066832557441</v>
      </c>
      <c r="E3198">
        <v>9.0995725037767755E-4</v>
      </c>
      <c r="G3198">
        <f t="shared" ca="1" si="105"/>
        <v>-1.4877635031276362E-2</v>
      </c>
    </row>
    <row r="3199" spans="2:7">
      <c r="B3199" s="58">
        <v>44426</v>
      </c>
      <c r="C3199" s="43">
        <v>2411.382568</v>
      </c>
      <c r="D3199">
        <f t="shared" si="104"/>
        <v>0.45753509320808167</v>
      </c>
      <c r="E3199">
        <v>9.0574821616152136E-4</v>
      </c>
      <c r="G3199">
        <f t="shared" ca="1" si="105"/>
        <v>-2.5692786014911644E-2</v>
      </c>
    </row>
    <row r="3200" spans="2:7">
      <c r="B3200" s="58">
        <v>43521</v>
      </c>
      <c r="C3200" s="43">
        <v>1654.4250489999999</v>
      </c>
      <c r="D3200">
        <f t="shared" si="104"/>
        <v>2.1927169659219388</v>
      </c>
      <c r="E3200">
        <v>9.0482144070559245E-4</v>
      </c>
      <c r="G3200">
        <f t="shared" ca="1" si="105"/>
        <v>6.5204623286171503E-3</v>
      </c>
    </row>
    <row r="3201" spans="2:7">
      <c r="B3201" s="58">
        <v>41556</v>
      </c>
      <c r="C3201" s="43">
        <v>518.18719499999997</v>
      </c>
      <c r="D3201">
        <f t="shared" si="104"/>
        <v>0.61759964369723697</v>
      </c>
      <c r="E3201">
        <v>9.0187505037944791E-4</v>
      </c>
      <c r="G3201">
        <f t="shared" ca="1" si="105"/>
        <v>6.3877006519233248E-3</v>
      </c>
    </row>
    <row r="3202" spans="2:7">
      <c r="B3202" s="58">
        <v>40868</v>
      </c>
      <c r="C3202" s="43">
        <v>320.34329200000002</v>
      </c>
      <c r="D3202">
        <f t="shared" si="104"/>
        <v>-0.71884727662265646</v>
      </c>
      <c r="E3202">
        <v>8.9763041467754486E-4</v>
      </c>
      <c r="G3202">
        <f t="shared" ca="1" si="105"/>
        <v>2.4875056578890064E-3</v>
      </c>
    </row>
    <row r="3203" spans="2:7">
      <c r="B3203" s="58">
        <v>43047</v>
      </c>
      <c r="C3203" s="43">
        <v>1139.392456</v>
      </c>
      <c r="D3203">
        <f t="shared" si="104"/>
        <v>-4.2719463285008511E-3</v>
      </c>
      <c r="E3203">
        <v>8.9141768367374569E-4</v>
      </c>
      <c r="G3203">
        <f t="shared" ca="1" si="105"/>
        <v>3.2411716627691808E-2</v>
      </c>
    </row>
    <row r="3204" spans="2:7">
      <c r="B3204" s="58">
        <v>43045</v>
      </c>
      <c r="C3204" s="43">
        <v>1144.2807620000001</v>
      </c>
      <c r="D3204">
        <f t="shared" ref="D3204:D3267" si="106">(C3204-C3205)/C3205</f>
        <v>2.0103184417736291</v>
      </c>
      <c r="E3204">
        <v>8.8750028402196724E-4</v>
      </c>
      <c r="G3204">
        <f t="shared" ca="1" si="105"/>
        <v>-8.5612640573036435E-3</v>
      </c>
    </row>
    <row r="3205" spans="2:7">
      <c r="B3205" s="58">
        <v>41331</v>
      </c>
      <c r="C3205" s="43">
        <v>380.119507</v>
      </c>
      <c r="D3205">
        <f t="shared" si="106"/>
        <v>-0.22208852218019495</v>
      </c>
      <c r="E3205">
        <v>8.8551572935147464E-4</v>
      </c>
      <c r="G3205">
        <f t="shared" ref="G3205:G3268" ca="1" si="107">_xlfn.NORM.INV(RAND(),$N$5,$N$6)</f>
        <v>2.0501879265203441E-3</v>
      </c>
    </row>
    <row r="3206" spans="2:7">
      <c r="B3206" s="58">
        <v>41674</v>
      </c>
      <c r="C3206" s="43">
        <v>488.64108299999998</v>
      </c>
      <c r="D3206">
        <f t="shared" si="106"/>
        <v>9.7439106705965042</v>
      </c>
      <c r="E3206">
        <v>8.7793744011808788E-4</v>
      </c>
      <c r="G3206">
        <f t="shared" ca="1" si="107"/>
        <v>-3.1431922468765495E-4</v>
      </c>
    </row>
    <row r="3207" spans="2:7">
      <c r="B3207" s="58">
        <v>35395</v>
      </c>
      <c r="C3207" s="43">
        <v>45.480747000000001</v>
      </c>
      <c r="D3207">
        <f t="shared" si="106"/>
        <v>-0.96922799901548262</v>
      </c>
      <c r="E3207">
        <v>8.7766815178361233E-4</v>
      </c>
      <c r="G3207">
        <f t="shared" ca="1" si="107"/>
        <v>2.1618177148177275E-2</v>
      </c>
    </row>
    <row r="3208" spans="2:7">
      <c r="B3208" s="58">
        <v>43271</v>
      </c>
      <c r="C3208" s="43">
        <v>1477.991211</v>
      </c>
      <c r="D3208">
        <f t="shared" si="106"/>
        <v>1.2260029151985847</v>
      </c>
      <c r="E3208">
        <v>8.7458810608407049E-4</v>
      </c>
      <c r="G3208">
        <f t="shared" ca="1" si="107"/>
        <v>-1.6153610491920486E-2</v>
      </c>
    </row>
    <row r="3209" spans="2:7">
      <c r="B3209" s="58">
        <v>42003</v>
      </c>
      <c r="C3209" s="43">
        <v>663.96643100000006</v>
      </c>
      <c r="D3209">
        <f t="shared" si="106"/>
        <v>-7.4288541043153605E-2</v>
      </c>
      <c r="E3209">
        <v>8.5664847787063792E-4</v>
      </c>
      <c r="G3209">
        <f t="shared" ca="1" si="107"/>
        <v>1.181120529343147E-2</v>
      </c>
    </row>
    <row r="3210" spans="2:7">
      <c r="B3210" s="58">
        <v>42165</v>
      </c>
      <c r="C3210" s="43">
        <v>717.24987799999997</v>
      </c>
      <c r="D3210">
        <f t="shared" si="106"/>
        <v>6.272728542960377</v>
      </c>
      <c r="E3210">
        <v>8.539877932603031E-4</v>
      </c>
      <c r="G3210">
        <f t="shared" ca="1" si="107"/>
        <v>-1.7304173514563228E-2</v>
      </c>
    </row>
    <row r="3211" spans="2:7">
      <c r="B3211" s="58">
        <v>36174</v>
      </c>
      <c r="C3211" s="43">
        <v>98.621841000000003</v>
      </c>
      <c r="D3211">
        <f t="shared" si="106"/>
        <v>-0.87283790616143631</v>
      </c>
      <c r="E3211">
        <v>8.4850315609996381E-4</v>
      </c>
      <c r="G3211">
        <f t="shared" ca="1" si="107"/>
        <v>1.5714875626686237E-2</v>
      </c>
    </row>
    <row r="3212" spans="2:7">
      <c r="B3212" s="58">
        <v>42062</v>
      </c>
      <c r="C3212" s="43">
        <v>775.56005900000002</v>
      </c>
      <c r="D3212">
        <f t="shared" si="106"/>
        <v>3.5644766202865239</v>
      </c>
      <c r="E3212">
        <v>8.4601265952158225E-4</v>
      </c>
      <c r="G3212">
        <f t="shared" ca="1" si="107"/>
        <v>4.2825651613209004E-2</v>
      </c>
    </row>
    <row r="3213" spans="2:7">
      <c r="B3213" s="58">
        <v>39057</v>
      </c>
      <c r="C3213" s="43">
        <v>169.91215500000001</v>
      </c>
      <c r="D3213">
        <f t="shared" si="106"/>
        <v>-0.29617358569116464</v>
      </c>
      <c r="E3213">
        <v>8.3812282187867727E-4</v>
      </c>
      <c r="G3213">
        <f t="shared" ca="1" si="107"/>
        <v>9.3594053041408838E-3</v>
      </c>
    </row>
    <row r="3214" spans="2:7">
      <c r="B3214" s="58">
        <v>40563</v>
      </c>
      <c r="C3214" s="43">
        <v>241.41201799999999</v>
      </c>
      <c r="D3214">
        <f t="shared" si="106"/>
        <v>1.1665904688227087</v>
      </c>
      <c r="E3214">
        <v>8.3426203351563244E-4</v>
      </c>
      <c r="G3214">
        <f t="shared" ca="1" si="107"/>
        <v>1.4904471661394808E-2</v>
      </c>
    </row>
    <row r="3215" spans="2:7">
      <c r="B3215" s="58">
        <v>37603</v>
      </c>
      <c r="C3215" s="43">
        <v>111.42485000000001</v>
      </c>
      <c r="D3215">
        <f t="shared" si="106"/>
        <v>-0.95751740338562374</v>
      </c>
      <c r="E3215">
        <v>8.3316497816284137E-4</v>
      </c>
      <c r="G3215">
        <f t="shared" ca="1" si="107"/>
        <v>-8.7673114752996138E-3</v>
      </c>
    </row>
    <row r="3216" spans="2:7">
      <c r="B3216" s="58">
        <v>44470</v>
      </c>
      <c r="C3216" s="43">
        <v>2622.8352049999999</v>
      </c>
      <c r="D3216">
        <f t="shared" si="106"/>
        <v>28.055784696113282</v>
      </c>
      <c r="E3216">
        <v>8.3266610906410727E-4</v>
      </c>
      <c r="G3216">
        <f t="shared" ca="1" si="107"/>
        <v>-1.9248306049409414E-2</v>
      </c>
    </row>
    <row r="3217" spans="2:7">
      <c r="B3217" s="58">
        <v>35871</v>
      </c>
      <c r="C3217" s="43">
        <v>90.268951000000001</v>
      </c>
      <c r="D3217">
        <f t="shared" si="106"/>
        <v>7.5321467913890411E-2</v>
      </c>
      <c r="E3217">
        <v>8.2134383030882721E-4</v>
      </c>
      <c r="G3217">
        <f t="shared" ca="1" si="107"/>
        <v>2.3266476350489243E-3</v>
      </c>
    </row>
    <row r="3218" spans="2:7">
      <c r="B3218" s="58">
        <v>38281</v>
      </c>
      <c r="C3218" s="43">
        <v>83.946014000000005</v>
      </c>
      <c r="D3218">
        <f t="shared" si="106"/>
        <v>-0.80053487278015045</v>
      </c>
      <c r="E3218">
        <v>8.0324383899455496E-4</v>
      </c>
      <c r="G3218">
        <f t="shared" ca="1" si="107"/>
        <v>-1.702230418220451E-2</v>
      </c>
    </row>
    <row r="3219" spans="2:7">
      <c r="B3219" s="58">
        <v>41291</v>
      </c>
      <c r="C3219" s="43">
        <v>420.855591</v>
      </c>
      <c r="D3219">
        <f t="shared" si="106"/>
        <v>1.2270361164579051</v>
      </c>
      <c r="E3219">
        <v>7.9980641647529145E-4</v>
      </c>
      <c r="G3219">
        <f t="shared" ca="1" si="107"/>
        <v>-1.4571990675046034E-3</v>
      </c>
    </row>
    <row r="3220" spans="2:7">
      <c r="B3220" s="58">
        <v>39570</v>
      </c>
      <c r="C3220" s="43">
        <v>188.97564700000001</v>
      </c>
      <c r="D3220">
        <f t="shared" si="106"/>
        <v>-0.25032855213119642</v>
      </c>
      <c r="E3220">
        <v>7.992862290563884E-4</v>
      </c>
      <c r="G3220">
        <f t="shared" ca="1" si="107"/>
        <v>1.0759916727277182E-3</v>
      </c>
    </row>
    <row r="3221" spans="2:7">
      <c r="B3221" s="58">
        <v>40546</v>
      </c>
      <c r="C3221" s="43">
        <v>252.077957</v>
      </c>
      <c r="D3221">
        <f t="shared" si="106"/>
        <v>-0.62064505557176619</v>
      </c>
      <c r="E3221">
        <v>7.9893448193332068E-4</v>
      </c>
      <c r="G3221">
        <f t="shared" ca="1" si="107"/>
        <v>-1.8905965670538566E-2</v>
      </c>
    </row>
    <row r="3222" spans="2:7">
      <c r="B3222" s="58">
        <v>42004</v>
      </c>
      <c r="C3222" s="43">
        <v>664.49102800000003</v>
      </c>
      <c r="D3222">
        <f t="shared" si="106"/>
        <v>0.20861871110134569</v>
      </c>
      <c r="E3222">
        <v>7.9009566674910936E-4</v>
      </c>
      <c r="G3222">
        <f t="shared" ca="1" si="107"/>
        <v>2.0121348023051037E-2</v>
      </c>
    </row>
    <row r="3223" spans="2:7">
      <c r="B3223" s="58">
        <v>41843</v>
      </c>
      <c r="C3223" s="43">
        <v>549.79376200000002</v>
      </c>
      <c r="D3223">
        <f t="shared" si="106"/>
        <v>12.774233443186056</v>
      </c>
      <c r="E3223">
        <v>7.8927091051852691E-4</v>
      </c>
      <c r="G3223">
        <f t="shared" ca="1" si="107"/>
        <v>-2.0857652460273633E-3</v>
      </c>
    </row>
    <row r="3224" spans="2:7">
      <c r="B3224" s="58">
        <v>35139</v>
      </c>
      <c r="C3224" s="43">
        <v>39.914653999999999</v>
      </c>
      <c r="D3224">
        <f t="shared" si="106"/>
        <v>-0.52455747161342892</v>
      </c>
      <c r="E3224">
        <v>7.8584245962326808E-4</v>
      </c>
      <c r="G3224">
        <f t="shared" ca="1" si="107"/>
        <v>9.3300383234357076E-3</v>
      </c>
    </row>
    <row r="3225" spans="2:7">
      <c r="B3225" s="58">
        <v>38169</v>
      </c>
      <c r="C3225" s="43">
        <v>83.952636999999996</v>
      </c>
      <c r="D3225">
        <f t="shared" si="106"/>
        <v>-0.77312603716417128</v>
      </c>
      <c r="E3225">
        <v>7.8571429763512094E-4</v>
      </c>
      <c r="G3225">
        <f t="shared" ca="1" si="107"/>
        <v>1.5670564891337353E-2</v>
      </c>
    </row>
    <row r="3226" spans="2:7">
      <c r="B3226" s="58">
        <v>41109</v>
      </c>
      <c r="C3226" s="43">
        <v>370.040863</v>
      </c>
      <c r="D3226">
        <f t="shared" si="106"/>
        <v>1.4633229286074709</v>
      </c>
      <c r="E3226">
        <v>7.8425234871315908E-4</v>
      </c>
      <c r="G3226">
        <f t="shared" ca="1" si="107"/>
        <v>1.6358621987626627E-3</v>
      </c>
    </row>
    <row r="3227" spans="2:7">
      <c r="B3227" s="58">
        <v>36745</v>
      </c>
      <c r="C3227" s="43">
        <v>150.22020000000001</v>
      </c>
      <c r="D3227">
        <f t="shared" si="106"/>
        <v>-0.72493498571831838</v>
      </c>
      <c r="E3227">
        <v>7.8214398108687115E-4</v>
      </c>
      <c r="G3227">
        <f t="shared" ca="1" si="107"/>
        <v>-1.6498263532911137E-3</v>
      </c>
    </row>
    <row r="3228" spans="2:7">
      <c r="B3228" s="58">
        <v>41541</v>
      </c>
      <c r="C3228" s="43">
        <v>546.12616000000003</v>
      </c>
      <c r="D3228">
        <f t="shared" si="106"/>
        <v>2.8025334591249464</v>
      </c>
      <c r="E3228">
        <v>7.7823318773988367E-4</v>
      </c>
      <c r="G3228">
        <f t="shared" ca="1" si="107"/>
        <v>-3.3292368739208959E-3</v>
      </c>
    </row>
    <row r="3229" spans="2:7">
      <c r="B3229" s="58">
        <v>39393</v>
      </c>
      <c r="C3229" s="43">
        <v>143.621658</v>
      </c>
      <c r="D3229">
        <f t="shared" si="106"/>
        <v>-0.91168008521473387</v>
      </c>
      <c r="E3229">
        <v>7.7819675522361703E-4</v>
      </c>
      <c r="G3229">
        <f t="shared" ca="1" si="107"/>
        <v>4.2431090641947573E-3</v>
      </c>
    </row>
    <row r="3230" spans="2:7">
      <c r="B3230" s="58">
        <v>43573</v>
      </c>
      <c r="C3230" s="43">
        <v>1626.1525879999999</v>
      </c>
      <c r="D3230">
        <f t="shared" si="106"/>
        <v>-0.11329268651084361</v>
      </c>
      <c r="E3230">
        <v>7.7649460900494312E-4</v>
      </c>
      <c r="G3230">
        <f t="shared" ca="1" si="107"/>
        <v>9.9236222049871713E-3</v>
      </c>
    </row>
    <row r="3231" spans="2:7">
      <c r="B3231" s="58">
        <v>43832</v>
      </c>
      <c r="C3231" s="43">
        <v>1833.922607</v>
      </c>
      <c r="D3231">
        <f t="shared" si="106"/>
        <v>1.2494944667264187</v>
      </c>
      <c r="E3231">
        <v>7.7458692576323274E-4</v>
      </c>
      <c r="G3231">
        <f t="shared" ca="1" si="107"/>
        <v>-3.781316770248621E-2</v>
      </c>
    </row>
    <row r="3232" spans="2:7">
      <c r="B3232" s="58">
        <v>42611</v>
      </c>
      <c r="C3232" s="43">
        <v>815.25988800000005</v>
      </c>
      <c r="D3232">
        <f t="shared" si="106"/>
        <v>-0.64866279388716408</v>
      </c>
      <c r="E3232">
        <v>7.7403915432059723E-4</v>
      </c>
      <c r="G3232">
        <f t="shared" ca="1" si="107"/>
        <v>-7.3023955848597792E-3</v>
      </c>
    </row>
    <row r="3233" spans="2:7">
      <c r="B3233" s="58">
        <v>44420</v>
      </c>
      <c r="C3233" s="43">
        <v>2320.4484859999998</v>
      </c>
      <c r="D3233">
        <f t="shared" si="106"/>
        <v>0.13651435051518471</v>
      </c>
      <c r="E3233">
        <v>7.7401679933145431E-4</v>
      </c>
      <c r="G3233">
        <f t="shared" ca="1" si="107"/>
        <v>-7.624628966893838E-3</v>
      </c>
    </row>
    <row r="3234" spans="2:7">
      <c r="B3234" s="58">
        <v>44084</v>
      </c>
      <c r="C3234" s="43">
        <v>2041.7238769999999</v>
      </c>
      <c r="D3234">
        <f t="shared" si="106"/>
        <v>3.1309016853942468</v>
      </c>
      <c r="E3234">
        <v>7.7383464906430864E-4</v>
      </c>
      <c r="G3234">
        <f t="shared" ca="1" si="107"/>
        <v>-1.6933511705940336E-2</v>
      </c>
    </row>
    <row r="3235" spans="2:7">
      <c r="B3235" s="58">
        <v>41457</v>
      </c>
      <c r="C3235" s="43">
        <v>494.25622600000003</v>
      </c>
      <c r="D3235">
        <f t="shared" si="106"/>
        <v>-0.76286296358902994</v>
      </c>
      <c r="E3235">
        <v>7.6615707546696899E-4</v>
      </c>
      <c r="G3235">
        <f t="shared" ca="1" si="107"/>
        <v>4.7970880012701226E-3</v>
      </c>
    </row>
    <row r="3236" spans="2:7">
      <c r="B3236" s="58">
        <v>44132</v>
      </c>
      <c r="C3236" s="43">
        <v>2084.2641600000002</v>
      </c>
      <c r="D3236">
        <f t="shared" si="106"/>
        <v>14.535726808129411</v>
      </c>
      <c r="E3236">
        <v>7.6313162102139545E-4</v>
      </c>
      <c r="G3236">
        <f t="shared" ca="1" si="107"/>
        <v>-1.6316035023838431E-2</v>
      </c>
    </row>
    <row r="3237" spans="2:7">
      <c r="B3237" s="58">
        <v>36571</v>
      </c>
      <c r="C3237" s="43">
        <v>134.159424</v>
      </c>
      <c r="D3237">
        <f t="shared" si="106"/>
        <v>8.2280834366597555E-2</v>
      </c>
      <c r="E3237">
        <v>7.3880889147709785E-4</v>
      </c>
      <c r="G3237">
        <f t="shared" ca="1" si="107"/>
        <v>-9.9945432979825725E-3</v>
      </c>
    </row>
    <row r="3238" spans="2:7">
      <c r="B3238" s="58">
        <v>37379</v>
      </c>
      <c r="C3238" s="43">
        <v>123.9599</v>
      </c>
      <c r="D3238">
        <f t="shared" si="106"/>
        <v>0.37358098780653359</v>
      </c>
      <c r="E3238">
        <v>7.378227300342832E-4</v>
      </c>
      <c r="G3238">
        <f t="shared" ca="1" si="107"/>
        <v>1.451117939913129E-2</v>
      </c>
    </row>
    <row r="3239" spans="2:7">
      <c r="B3239" s="58">
        <v>38138</v>
      </c>
      <c r="C3239" s="43">
        <v>90.245789000000002</v>
      </c>
      <c r="D3239">
        <f t="shared" si="106"/>
        <v>-0.96389807420742069</v>
      </c>
      <c r="E3239">
        <v>7.3071721209510708E-4</v>
      </c>
      <c r="G3239">
        <f t="shared" ca="1" si="107"/>
        <v>2.4693775391186758E-2</v>
      </c>
    </row>
    <row r="3240" spans="2:7">
      <c r="B3240" s="58">
        <v>45040</v>
      </c>
      <c r="C3240" s="43">
        <v>2499.75</v>
      </c>
      <c r="D3240">
        <f t="shared" si="106"/>
        <v>2.3011080915599438</v>
      </c>
      <c r="E3240">
        <v>7.2061051474603562E-4</v>
      </c>
      <c r="G3240">
        <f t="shared" ca="1" si="107"/>
        <v>-1.3118294074522798E-2</v>
      </c>
    </row>
    <row r="3241" spans="2:7">
      <c r="B3241" s="58">
        <v>42741</v>
      </c>
      <c r="C3241" s="43">
        <v>757.24572799999999</v>
      </c>
      <c r="D3241">
        <f t="shared" si="106"/>
        <v>7.0197638597525431</v>
      </c>
      <c r="E3241">
        <v>7.2012874266705698E-4</v>
      </c>
      <c r="G3241">
        <f t="shared" ca="1" si="107"/>
        <v>-4.189884842394799E-2</v>
      </c>
    </row>
    <row r="3242" spans="2:7">
      <c r="B3242" s="58">
        <v>38366</v>
      </c>
      <c r="C3242" s="43">
        <v>94.422447000000005</v>
      </c>
      <c r="D3242">
        <f t="shared" si="106"/>
        <v>-0.58152481906791198</v>
      </c>
      <c r="E3242">
        <v>7.1454593208431915E-4</v>
      </c>
      <c r="G3242">
        <f t="shared" ca="1" si="107"/>
        <v>5.9934344519425777E-3</v>
      </c>
    </row>
    <row r="3243" spans="2:7">
      <c r="B3243" s="58">
        <v>40599</v>
      </c>
      <c r="C3243" s="43">
        <v>225.63452100000001</v>
      </c>
      <c r="D3243">
        <f t="shared" si="106"/>
        <v>0.44002128071776436</v>
      </c>
      <c r="E3243">
        <v>7.1389302648916378E-4</v>
      </c>
      <c r="G3243">
        <f t="shared" ca="1" si="107"/>
        <v>-2.4032770202629956E-2</v>
      </c>
    </row>
    <row r="3244" spans="2:7">
      <c r="B3244" s="58">
        <v>39413</v>
      </c>
      <c r="C3244" s="43">
        <v>156.68832399999999</v>
      </c>
      <c r="D3244">
        <f t="shared" si="106"/>
        <v>0.65825662945686247</v>
      </c>
      <c r="E3244">
        <v>7.134526488099173E-4</v>
      </c>
      <c r="G3244">
        <f t="shared" ca="1" si="107"/>
        <v>3.2116933804578987E-2</v>
      </c>
    </row>
    <row r="3245" spans="2:7">
      <c r="B3245" s="58">
        <v>38369</v>
      </c>
      <c r="C3245" s="43">
        <v>94.489791999999994</v>
      </c>
      <c r="D3245">
        <f t="shared" si="106"/>
        <v>-0.96033323754013711</v>
      </c>
      <c r="E3245">
        <v>7.1323082741108032E-4</v>
      </c>
      <c r="G3245">
        <f t="shared" ca="1" si="107"/>
        <v>9.3277308041378095E-3</v>
      </c>
    </row>
    <row r="3246" spans="2:7">
      <c r="B3246" s="58">
        <v>44494</v>
      </c>
      <c r="C3246" s="43">
        <v>2382.0898440000001</v>
      </c>
      <c r="D3246">
        <f t="shared" si="106"/>
        <v>25.874509169480373</v>
      </c>
      <c r="E3246">
        <v>7.1312194034311896E-4</v>
      </c>
      <c r="G3246">
        <f t="shared" ca="1" si="107"/>
        <v>-3.5658050415528306E-3</v>
      </c>
    </row>
    <row r="3247" spans="2:7">
      <c r="B3247" s="58">
        <v>35957</v>
      </c>
      <c r="C3247" s="43">
        <v>88.637519999999995</v>
      </c>
      <c r="D3247">
        <f t="shared" si="106"/>
        <v>-7.4473444032149269E-2</v>
      </c>
      <c r="E3247">
        <v>7.123388043443681E-4</v>
      </c>
      <c r="G3247">
        <f t="shared" ca="1" si="107"/>
        <v>1.1145061884672285E-2</v>
      </c>
    </row>
    <row r="3248" spans="2:7">
      <c r="B3248" s="58">
        <v>38372</v>
      </c>
      <c r="C3248" s="43">
        <v>95.769829000000001</v>
      </c>
      <c r="D3248">
        <f t="shared" si="106"/>
        <v>-0.92433231057698262</v>
      </c>
      <c r="E3248">
        <v>7.0353439777991937E-4</v>
      </c>
      <c r="G3248">
        <f t="shared" ca="1" si="107"/>
        <v>-1.5199148185340397E-2</v>
      </c>
    </row>
    <row r="3249" spans="2:7">
      <c r="B3249" s="58">
        <v>43133</v>
      </c>
      <c r="C3249" s="43">
        <v>1265.663452</v>
      </c>
      <c r="D3249">
        <f t="shared" si="106"/>
        <v>1.5670760721243822</v>
      </c>
      <c r="E3249">
        <v>6.9268402884423228E-4</v>
      </c>
      <c r="G3249">
        <f t="shared" ca="1" si="107"/>
        <v>-1.4454403471399022E-2</v>
      </c>
    </row>
    <row r="3250" spans="2:7">
      <c r="B3250" s="58">
        <v>41414</v>
      </c>
      <c r="C3250" s="43">
        <v>493.03698700000001</v>
      </c>
      <c r="D3250">
        <f t="shared" si="106"/>
        <v>-0.70466667960165519</v>
      </c>
      <c r="E3250">
        <v>6.8244670504816673E-4</v>
      </c>
      <c r="G3250">
        <f t="shared" ca="1" si="107"/>
        <v>3.6877824135728805E-4</v>
      </c>
    </row>
    <row r="3251" spans="2:7">
      <c r="B3251" s="58">
        <v>43475</v>
      </c>
      <c r="C3251" s="43">
        <v>1669.4255370000001</v>
      </c>
      <c r="D3251">
        <f t="shared" si="106"/>
        <v>15.326652782541222</v>
      </c>
      <c r="E3251">
        <v>6.7221558435361301E-4</v>
      </c>
      <c r="G3251">
        <f t="shared" ca="1" si="107"/>
        <v>-7.7028413235446782E-3</v>
      </c>
    </row>
    <row r="3252" spans="2:7">
      <c r="B3252" s="58">
        <v>38519</v>
      </c>
      <c r="C3252" s="43">
        <v>102.251549</v>
      </c>
      <c r="D3252">
        <f t="shared" si="106"/>
        <v>0.71178791454857382</v>
      </c>
      <c r="E3252">
        <v>6.7062999957080065E-4</v>
      </c>
      <c r="G3252">
        <f t="shared" ca="1" si="107"/>
        <v>-3.8559075778618217E-2</v>
      </c>
    </row>
    <row r="3253" spans="2:7">
      <c r="B3253" s="58">
        <v>35531</v>
      </c>
      <c r="C3253" s="43">
        <v>59.733772000000002</v>
      </c>
      <c r="D3253">
        <f t="shared" si="106"/>
        <v>-0.5591612977359679</v>
      </c>
      <c r="E3253">
        <v>6.6849413525185968E-4</v>
      </c>
      <c r="G3253">
        <f t="shared" ca="1" si="107"/>
        <v>7.59127074338502E-3</v>
      </c>
    </row>
    <row r="3254" spans="2:7">
      <c r="B3254" s="58">
        <v>37089</v>
      </c>
      <c r="C3254" s="43">
        <v>135.50029000000001</v>
      </c>
      <c r="D3254">
        <f t="shared" si="106"/>
        <v>-0.88467663860390033</v>
      </c>
      <c r="E3254">
        <v>6.6811254406733925E-4</v>
      </c>
      <c r="G3254">
        <f t="shared" ca="1" si="107"/>
        <v>2.6014635302526241E-2</v>
      </c>
    </row>
    <row r="3255" spans="2:7">
      <c r="B3255" s="58">
        <v>43025</v>
      </c>
      <c r="C3255" s="43">
        <v>1174.959595</v>
      </c>
      <c r="D3255">
        <f t="shared" si="106"/>
        <v>3.835588434389221</v>
      </c>
      <c r="E3255">
        <v>6.6348655264973394E-4</v>
      </c>
      <c r="G3255">
        <f t="shared" ca="1" si="107"/>
        <v>2.0407507321645507E-2</v>
      </c>
    </row>
    <row r="3256" spans="2:7">
      <c r="B3256" s="58">
        <v>40561</v>
      </c>
      <c r="C3256" s="43">
        <v>242.98172</v>
      </c>
      <c r="D3256">
        <f t="shared" si="106"/>
        <v>1.5369648182018847</v>
      </c>
      <c r="E3256">
        <v>6.6289638214824128E-4</v>
      </c>
      <c r="G3256">
        <f t="shared" ca="1" si="107"/>
        <v>-7.0201767161700143E-3</v>
      </c>
    </row>
    <row r="3257" spans="2:7">
      <c r="B3257" s="58">
        <v>37714</v>
      </c>
      <c r="C3257" s="43">
        <v>95.776543000000004</v>
      </c>
      <c r="D3257">
        <f t="shared" si="106"/>
        <v>-0.9548183321128827</v>
      </c>
      <c r="E3257">
        <v>6.4636900614913593E-4</v>
      </c>
      <c r="G3257">
        <f t="shared" ca="1" si="107"/>
        <v>3.6187057772306078E-3</v>
      </c>
    </row>
    <row r="3258" spans="2:7">
      <c r="B3258" s="58">
        <v>44620</v>
      </c>
      <c r="C3258" s="43">
        <v>2119.8098140000002</v>
      </c>
      <c r="D3258">
        <f t="shared" si="106"/>
        <v>1.8110534070595932</v>
      </c>
      <c r="E3258">
        <v>6.452583728891087E-4</v>
      </c>
      <c r="G3258">
        <f t="shared" ca="1" si="107"/>
        <v>-3.8463033765985316E-3</v>
      </c>
    </row>
    <row r="3259" spans="2:7">
      <c r="B3259" s="58">
        <v>42173</v>
      </c>
      <c r="C3259" s="43">
        <v>754.09802200000001</v>
      </c>
      <c r="D3259">
        <f t="shared" si="106"/>
        <v>14.32451845048614</v>
      </c>
      <c r="E3259">
        <v>6.3795381626144182E-4</v>
      </c>
      <c r="G3259">
        <f t="shared" ca="1" si="107"/>
        <v>-8.3181491128903346E-3</v>
      </c>
    </row>
    <row r="3260" spans="2:7">
      <c r="B3260" s="58">
        <v>35257</v>
      </c>
      <c r="C3260" s="43">
        <v>49.208595000000003</v>
      </c>
      <c r="D3260">
        <f t="shared" si="106"/>
        <v>-0.64904967448231798</v>
      </c>
      <c r="E3260">
        <v>6.3738822321300463E-4</v>
      </c>
      <c r="G3260">
        <f t="shared" ca="1" si="107"/>
        <v>2.3328190698507442E-2</v>
      </c>
    </row>
    <row r="3261" spans="2:7">
      <c r="B3261" s="58">
        <v>36768</v>
      </c>
      <c r="C3261" s="43">
        <v>140.215271</v>
      </c>
      <c r="D3261">
        <f t="shared" si="106"/>
        <v>0.53045729656917473</v>
      </c>
      <c r="E3261">
        <v>6.2797910419638532E-4</v>
      </c>
      <c r="G3261">
        <f t="shared" ca="1" si="107"/>
        <v>-9.7502934542030278E-3</v>
      </c>
    </row>
    <row r="3262" spans="2:7">
      <c r="B3262" s="58">
        <v>35912</v>
      </c>
      <c r="C3262" s="43">
        <v>91.616585000000001</v>
      </c>
      <c r="D3262">
        <f t="shared" si="106"/>
        <v>-0.45977595810922345</v>
      </c>
      <c r="E3262">
        <v>6.2662181933149821E-4</v>
      </c>
      <c r="G3262">
        <f t="shared" ca="1" si="107"/>
        <v>8.711606897490877E-3</v>
      </c>
    </row>
    <row r="3263" spans="2:7">
      <c r="B3263" s="58">
        <v>38867</v>
      </c>
      <c r="C3263" s="43">
        <v>169.58998099999999</v>
      </c>
      <c r="D3263">
        <f t="shared" si="106"/>
        <v>-0.48785873707943539</v>
      </c>
      <c r="E3263">
        <v>6.2157257276783428E-4</v>
      </c>
      <c r="G3263">
        <f t="shared" ca="1" si="107"/>
        <v>-9.1670639990297908E-3</v>
      </c>
    </row>
    <row r="3264" spans="2:7">
      <c r="B3264" s="58">
        <v>40994</v>
      </c>
      <c r="C3264" s="43">
        <v>331.13906900000001</v>
      </c>
      <c r="D3264">
        <f t="shared" si="106"/>
        <v>-0.54133071298917212</v>
      </c>
      <c r="E3264">
        <v>6.2015719287075786E-4</v>
      </c>
      <c r="G3264">
        <f t="shared" ca="1" si="107"/>
        <v>-1.88553080645655E-2</v>
      </c>
    </row>
    <row r="3265" spans="2:7">
      <c r="B3265" s="58">
        <v>42388</v>
      </c>
      <c r="C3265" s="43">
        <v>721.95605499999999</v>
      </c>
      <c r="D3265">
        <f t="shared" si="106"/>
        <v>-2.4616034532183918E-3</v>
      </c>
      <c r="E3265">
        <v>6.1744903722198792E-4</v>
      </c>
      <c r="G3265">
        <f t="shared" ca="1" si="107"/>
        <v>5.6150311315378166E-3</v>
      </c>
    </row>
    <row r="3266" spans="2:7">
      <c r="B3266" s="58">
        <v>42334</v>
      </c>
      <c r="C3266" s="43">
        <v>723.73761000000002</v>
      </c>
      <c r="D3266">
        <f t="shared" si="106"/>
        <v>-0.7227521108005468</v>
      </c>
      <c r="E3266">
        <v>6.1575940931296721E-4</v>
      </c>
      <c r="G3266">
        <f t="shared" ca="1" si="107"/>
        <v>-1.6144551721650698E-2</v>
      </c>
    </row>
    <row r="3267" spans="2:7">
      <c r="B3267" s="58">
        <v>44777</v>
      </c>
      <c r="C3267" s="43">
        <v>2610.4350589999999</v>
      </c>
      <c r="D3267">
        <f t="shared" si="106"/>
        <v>1.4570516883945988</v>
      </c>
      <c r="E3267">
        <v>6.0912450649969858E-4</v>
      </c>
      <c r="G3267">
        <f t="shared" ca="1" si="107"/>
        <v>1.2828831244298771E-2</v>
      </c>
    </row>
    <row r="3268" spans="2:7">
      <c r="B3268" s="58">
        <v>42940</v>
      </c>
      <c r="C3268" s="43">
        <v>1062.4257809999999</v>
      </c>
      <c r="D3268">
        <f t="shared" ref="D3268:D3331" si="108">(C3268-C3269)/C3269</f>
        <v>0.31717412113999416</v>
      </c>
      <c r="E3268">
        <v>6.0415189675679549E-4</v>
      </c>
      <c r="G3268">
        <f t="shared" ca="1" si="107"/>
        <v>-2.8863149847914858E-2</v>
      </c>
    </row>
    <row r="3269" spans="2:7">
      <c r="B3269" s="58">
        <v>42082</v>
      </c>
      <c r="C3269" s="43">
        <v>806.59478799999999</v>
      </c>
      <c r="D3269">
        <f t="shared" si="108"/>
        <v>6.5398383196203556</v>
      </c>
      <c r="E3269">
        <v>5.9663658096940583E-4</v>
      </c>
      <c r="G3269">
        <f t="shared" ref="G3269:G3332" ca="1" si="109">_xlfn.NORM.INV(RAND(),$N$5,$N$6)</f>
        <v>-4.6301489935294564E-3</v>
      </c>
    </row>
    <row r="3270" spans="2:7">
      <c r="B3270" s="58">
        <v>37790</v>
      </c>
      <c r="C3270" s="43">
        <v>106.97772999999999</v>
      </c>
      <c r="D3270">
        <f t="shared" si="108"/>
        <v>-0.86062721714811996</v>
      </c>
      <c r="E3270">
        <v>5.882906817989645E-4</v>
      </c>
      <c r="G3270">
        <f t="shared" ca="1" si="109"/>
        <v>-1.1629954942423964E-3</v>
      </c>
    </row>
    <row r="3271" spans="2:7">
      <c r="B3271" s="58">
        <v>42459</v>
      </c>
      <c r="C3271" s="43">
        <v>767.56542999999999</v>
      </c>
      <c r="D3271">
        <f t="shared" si="108"/>
        <v>7.0917693300792743</v>
      </c>
      <c r="E3271">
        <v>5.8049970289065155E-4</v>
      </c>
      <c r="G3271">
        <f t="shared" ca="1" si="109"/>
        <v>1.0461220074228698E-2</v>
      </c>
    </row>
    <row r="3272" spans="2:7">
      <c r="B3272" s="58">
        <v>36108</v>
      </c>
      <c r="C3272" s="43">
        <v>94.857551999999998</v>
      </c>
      <c r="D3272">
        <f t="shared" si="108"/>
        <v>-0.8149581291875363</v>
      </c>
      <c r="E3272">
        <v>5.7823226912419388E-4</v>
      </c>
      <c r="G3272">
        <f t="shared" ca="1" si="109"/>
        <v>1.1227588924149989E-2</v>
      </c>
    </row>
    <row r="3273" spans="2:7">
      <c r="B3273" s="58">
        <v>41463</v>
      </c>
      <c r="C3273" s="43">
        <v>512.62750200000005</v>
      </c>
      <c r="D3273">
        <f t="shared" si="108"/>
        <v>3.1916700105829499</v>
      </c>
      <c r="E3273">
        <v>5.74690602296504E-4</v>
      </c>
      <c r="G3273">
        <f t="shared" ca="1" si="109"/>
        <v>1.16574469507384E-2</v>
      </c>
    </row>
    <row r="3274" spans="2:7">
      <c r="B3274" s="58">
        <v>38643</v>
      </c>
      <c r="C3274" s="43">
        <v>122.296722</v>
      </c>
      <c r="D3274">
        <f t="shared" si="108"/>
        <v>2.0344878665740365</v>
      </c>
      <c r="E3274">
        <v>5.6913701617769541E-4</v>
      </c>
      <c r="G3274">
        <f t="shared" ca="1" si="109"/>
        <v>8.7668079807526611E-3</v>
      </c>
    </row>
    <row r="3275" spans="2:7">
      <c r="B3275" s="58">
        <v>35152</v>
      </c>
      <c r="C3275" s="43">
        <v>40.302261000000001</v>
      </c>
      <c r="D3275">
        <f t="shared" si="108"/>
        <v>-0.80739682673918423</v>
      </c>
      <c r="E3275">
        <v>5.6557333907989718E-4</v>
      </c>
      <c r="G3275">
        <f t="shared" ca="1" si="109"/>
        <v>3.1420479243541813E-2</v>
      </c>
    </row>
    <row r="3276" spans="2:7">
      <c r="B3276" s="58">
        <v>40189</v>
      </c>
      <c r="C3276" s="43">
        <v>209.25024400000001</v>
      </c>
      <c r="D3276">
        <f t="shared" si="108"/>
        <v>0.9027698385916556</v>
      </c>
      <c r="E3276">
        <v>5.6399706493922717E-4</v>
      </c>
      <c r="G3276">
        <f t="shared" ca="1" si="109"/>
        <v>3.3741326665064346E-2</v>
      </c>
    </row>
    <row r="3277" spans="2:7">
      <c r="B3277" s="58">
        <v>37629</v>
      </c>
      <c r="C3277" s="43">
        <v>109.97139</v>
      </c>
      <c r="D3277">
        <f t="shared" si="108"/>
        <v>1.1703166482950906</v>
      </c>
      <c r="E3277">
        <v>5.6281743209329437E-4</v>
      </c>
      <c r="G3277">
        <f t="shared" ca="1" si="109"/>
        <v>2.6587179120233534E-2</v>
      </c>
    </row>
    <row r="3278" spans="2:7">
      <c r="B3278" s="58">
        <v>35466</v>
      </c>
      <c r="C3278" s="43">
        <v>50.670665999999997</v>
      </c>
      <c r="D3278">
        <f t="shared" si="108"/>
        <v>0.4238008492114404</v>
      </c>
      <c r="E3278">
        <v>5.6253504736695668E-4</v>
      </c>
      <c r="G3278">
        <f t="shared" ca="1" si="109"/>
        <v>-4.1020831388958196E-3</v>
      </c>
    </row>
    <row r="3279" spans="2:7">
      <c r="B3279" s="58">
        <v>35076</v>
      </c>
      <c r="C3279" s="43">
        <v>35.58831</v>
      </c>
      <c r="D3279">
        <f t="shared" si="108"/>
        <v>-0.71618648360189752</v>
      </c>
      <c r="E3279">
        <v>5.6091988950063569E-4</v>
      </c>
      <c r="G3279">
        <f t="shared" ca="1" si="109"/>
        <v>2.2455144186593647E-2</v>
      </c>
    </row>
    <row r="3280" spans="2:7">
      <c r="B3280" s="58">
        <v>38635</v>
      </c>
      <c r="C3280" s="43">
        <v>125.393288</v>
      </c>
      <c r="D3280">
        <f t="shared" si="108"/>
        <v>-0.84378307403180897</v>
      </c>
      <c r="E3280">
        <v>5.5520221281676386E-4</v>
      </c>
      <c r="G3280">
        <f t="shared" ca="1" si="109"/>
        <v>2.1895199906715512E-2</v>
      </c>
    </row>
    <row r="3281" spans="2:7">
      <c r="B3281" s="58">
        <v>42221</v>
      </c>
      <c r="C3281" s="43">
        <v>802.68695100000002</v>
      </c>
      <c r="D3281">
        <f t="shared" si="108"/>
        <v>6.1384579383561775</v>
      </c>
      <c r="E3281">
        <v>5.5089904300369575E-4</v>
      </c>
      <c r="G3281">
        <f t="shared" ca="1" si="109"/>
        <v>7.5678841703677151E-3</v>
      </c>
    </row>
    <row r="3282" spans="2:7">
      <c r="B3282" s="58">
        <v>37622</v>
      </c>
      <c r="C3282" s="43">
        <v>112.445427</v>
      </c>
      <c r="D3282">
        <f t="shared" si="108"/>
        <v>-0.48330626290259021</v>
      </c>
      <c r="E3282">
        <v>5.5029389835340608E-4</v>
      </c>
      <c r="G3282">
        <f t="shared" ca="1" si="109"/>
        <v>-1.6904109553758651E-2</v>
      </c>
    </row>
    <row r="3283" spans="2:7">
      <c r="B3283" s="58">
        <v>40135</v>
      </c>
      <c r="C3283" s="43">
        <v>217.624908</v>
      </c>
      <c r="D3283">
        <f t="shared" si="108"/>
        <v>-0.54218846326178194</v>
      </c>
      <c r="E3283">
        <v>5.4213890110906069E-4</v>
      </c>
      <c r="G3283">
        <f t="shared" ca="1" si="109"/>
        <v>-7.4821378784605962E-4</v>
      </c>
    </row>
    <row r="3284" spans="2:7">
      <c r="B3284" s="58">
        <v>41696</v>
      </c>
      <c r="C3284" s="43">
        <v>475.35916099999997</v>
      </c>
      <c r="D3284">
        <f t="shared" si="108"/>
        <v>-9.6402697977506918E-3</v>
      </c>
      <c r="E3284">
        <v>5.4091101789167874E-4</v>
      </c>
      <c r="G3284">
        <f t="shared" ca="1" si="109"/>
        <v>1.2720679208777093E-2</v>
      </c>
    </row>
    <row r="3285" spans="2:7">
      <c r="B3285" s="58">
        <v>41786</v>
      </c>
      <c r="C3285" s="43">
        <v>479.98635899999999</v>
      </c>
      <c r="D3285">
        <f t="shared" si="108"/>
        <v>2.9802959055970373</v>
      </c>
      <c r="E3285">
        <v>5.3588557391339364E-4</v>
      </c>
      <c r="G3285">
        <f t="shared" ca="1" si="109"/>
        <v>4.2774699023375988E-2</v>
      </c>
    </row>
    <row r="3286" spans="2:7">
      <c r="B3286" s="58">
        <v>37967</v>
      </c>
      <c r="C3286" s="43">
        <v>120.590622</v>
      </c>
      <c r="D3286">
        <f t="shared" si="108"/>
        <v>-0.91678443998754355</v>
      </c>
      <c r="E3286">
        <v>5.3502087655038857E-4</v>
      </c>
      <c r="G3286">
        <f t="shared" ca="1" si="109"/>
        <v>-1.6285503006572913E-3</v>
      </c>
    </row>
    <row r="3287" spans="2:7">
      <c r="B3287" s="58">
        <v>43381</v>
      </c>
      <c r="C3287" s="43">
        <v>1449.1354980000001</v>
      </c>
      <c r="D3287">
        <f t="shared" si="108"/>
        <v>-0.24963440340337156</v>
      </c>
      <c r="E3287">
        <v>5.1309578389428724E-4</v>
      </c>
      <c r="G3287">
        <f t="shared" ca="1" si="109"/>
        <v>-2.8673293815339028E-2</v>
      </c>
    </row>
    <row r="3288" spans="2:7">
      <c r="B3288" s="58">
        <v>43733</v>
      </c>
      <c r="C3288" s="43">
        <v>1931.2392580000001</v>
      </c>
      <c r="D3288">
        <f t="shared" si="108"/>
        <v>2.8855520665233234</v>
      </c>
      <c r="E3288">
        <v>5.1212310588057456E-4</v>
      </c>
      <c r="G3288">
        <f t="shared" ca="1" si="109"/>
        <v>-2.6780705474256122E-2</v>
      </c>
    </row>
    <row r="3289" spans="2:7">
      <c r="B3289" s="58">
        <v>41432</v>
      </c>
      <c r="C3289" s="43">
        <v>497.03085299999998</v>
      </c>
      <c r="D3289">
        <f t="shared" si="108"/>
        <v>-0.58351573876431839</v>
      </c>
      <c r="E3289">
        <v>5.0791043237790137E-4</v>
      </c>
      <c r="G3289">
        <f t="shared" ca="1" si="109"/>
        <v>-1.7294618513467142E-2</v>
      </c>
    </row>
    <row r="3290" spans="2:7">
      <c r="B3290" s="58">
        <v>43166</v>
      </c>
      <c r="C3290" s="43">
        <v>1193.3964840000001</v>
      </c>
      <c r="D3290">
        <f t="shared" si="108"/>
        <v>8.2574746085627773</v>
      </c>
      <c r="E3290">
        <v>5.0258929349080274E-4</v>
      </c>
      <c r="G3290">
        <f t="shared" ca="1" si="109"/>
        <v>-7.9974444511369982E-4</v>
      </c>
    </row>
    <row r="3291" spans="2:7">
      <c r="B3291" s="58">
        <v>37978</v>
      </c>
      <c r="C3291" s="43">
        <v>128.91166699999999</v>
      </c>
      <c r="D3291">
        <f t="shared" si="108"/>
        <v>7.9847106148117228E-2</v>
      </c>
      <c r="E3291">
        <v>5.0094250455963766E-4</v>
      </c>
      <c r="G3291">
        <f t="shared" ca="1" si="109"/>
        <v>-7.4243359062667645E-3</v>
      </c>
    </row>
    <row r="3292" spans="2:7">
      <c r="B3292" s="58">
        <v>37040</v>
      </c>
      <c r="C3292" s="43">
        <v>119.379555</v>
      </c>
      <c r="D3292">
        <f t="shared" si="108"/>
        <v>1.0887172212070011</v>
      </c>
      <c r="E3292">
        <v>4.9969857927590873E-4</v>
      </c>
      <c r="G3292">
        <f t="shared" ca="1" si="109"/>
        <v>3.0920002260639352E-2</v>
      </c>
    </row>
    <row r="3293" spans="2:7">
      <c r="B3293" s="58">
        <v>35510</v>
      </c>
      <c r="C3293" s="43">
        <v>57.154483999999997</v>
      </c>
      <c r="D3293">
        <f t="shared" si="108"/>
        <v>-0.97519825981904029</v>
      </c>
      <c r="E3293">
        <v>4.9868714761657461E-4</v>
      </c>
      <c r="G3293">
        <f t="shared" ca="1" si="109"/>
        <v>1.1248396695634781E-2</v>
      </c>
    </row>
    <row r="3294" spans="2:7">
      <c r="B3294" s="58">
        <v>44564</v>
      </c>
      <c r="C3294" s="43">
        <v>2304.4545899999998</v>
      </c>
      <c r="D3294">
        <f t="shared" si="108"/>
        <v>17.89381877829906</v>
      </c>
      <c r="E3294">
        <v>4.8725709797975918E-4</v>
      </c>
      <c r="G3294">
        <f t="shared" ca="1" si="109"/>
        <v>-8.7280926632611298E-3</v>
      </c>
    </row>
    <row r="3295" spans="2:7">
      <c r="B3295" s="58">
        <v>36889</v>
      </c>
      <c r="C3295" s="43">
        <v>121.968704</v>
      </c>
      <c r="D3295">
        <f t="shared" si="108"/>
        <v>-0.22970924957113953</v>
      </c>
      <c r="E3295">
        <v>4.8469515714572774E-4</v>
      </c>
      <c r="G3295">
        <f t="shared" ca="1" si="109"/>
        <v>-3.99799779620061E-2</v>
      </c>
    </row>
    <row r="3296" spans="2:7">
      <c r="B3296" s="58">
        <v>39637</v>
      </c>
      <c r="C3296" s="43">
        <v>158.34112500000001</v>
      </c>
      <c r="D3296">
        <f t="shared" si="108"/>
        <v>-0.75389602562375213</v>
      </c>
      <c r="E3296">
        <v>4.7666049354512096E-4</v>
      </c>
      <c r="G3296">
        <f t="shared" ca="1" si="109"/>
        <v>-2.4303070401355303E-2</v>
      </c>
    </row>
    <row r="3297" spans="2:7">
      <c r="B3297" s="58">
        <v>41905</v>
      </c>
      <c r="C3297" s="43">
        <v>643.39117399999998</v>
      </c>
      <c r="D3297">
        <f t="shared" si="108"/>
        <v>1.4716768189284266</v>
      </c>
      <c r="E3297">
        <v>4.7169917676707478E-4</v>
      </c>
      <c r="G3297">
        <f t="shared" ca="1" si="109"/>
        <v>1.8902538183612733E-2</v>
      </c>
    </row>
    <row r="3298" spans="2:7">
      <c r="B3298" s="58">
        <v>40792</v>
      </c>
      <c r="C3298" s="43">
        <v>260.305542</v>
      </c>
      <c r="D3298">
        <f t="shared" si="108"/>
        <v>1.0105260654597747</v>
      </c>
      <c r="E3298">
        <v>4.6834988904080296E-4</v>
      </c>
      <c r="G3298">
        <f t="shared" ca="1" si="109"/>
        <v>3.5520779616265742E-2</v>
      </c>
    </row>
    <row r="3299" spans="2:7">
      <c r="B3299" s="58">
        <v>37235</v>
      </c>
      <c r="C3299" s="43">
        <v>129.47135900000001</v>
      </c>
      <c r="D3299">
        <f t="shared" si="108"/>
        <v>-0.50296980963129678</v>
      </c>
      <c r="E3299">
        <v>4.6645186523751515E-4</v>
      </c>
      <c r="G3299">
        <f t="shared" ca="1" si="109"/>
        <v>2.904561522886873E-2</v>
      </c>
    </row>
    <row r="3300" spans="2:7">
      <c r="B3300" s="58">
        <v>40722</v>
      </c>
      <c r="C3300" s="43">
        <v>260.48992900000002</v>
      </c>
      <c r="D3300">
        <f t="shared" si="108"/>
        <v>0.98514304941359931</v>
      </c>
      <c r="E3300">
        <v>4.6367619162593929E-4</v>
      </c>
      <c r="G3300">
        <f t="shared" ca="1" si="109"/>
        <v>2.5891897763974239E-2</v>
      </c>
    </row>
    <row r="3301" spans="2:7">
      <c r="B3301" s="58">
        <v>37102</v>
      </c>
      <c r="C3301" s="43">
        <v>131.21972700000001</v>
      </c>
      <c r="D3301">
        <f t="shared" si="108"/>
        <v>0.40083704083886174</v>
      </c>
      <c r="E3301">
        <v>4.5953988189059654E-4</v>
      </c>
      <c r="G3301">
        <f t="shared" ca="1" si="109"/>
        <v>5.3005152585661269E-2</v>
      </c>
    </row>
    <row r="3302" spans="2:7">
      <c r="B3302" s="58">
        <v>35921</v>
      </c>
      <c r="C3302" s="43">
        <v>93.672370999999998</v>
      </c>
      <c r="D3302">
        <f t="shared" si="108"/>
        <v>-0.95391685096643231</v>
      </c>
      <c r="E3302">
        <v>4.5933239490981596E-4</v>
      </c>
      <c r="G3302">
        <f t="shared" ca="1" si="109"/>
        <v>6.9880940993356832E-3</v>
      </c>
    </row>
    <row r="3303" spans="2:7">
      <c r="B3303" s="58">
        <v>44089</v>
      </c>
      <c r="C3303" s="43">
        <v>2032.6816409999999</v>
      </c>
      <c r="D3303">
        <f t="shared" si="108"/>
        <v>11.090879150711181</v>
      </c>
      <c r="E3303">
        <v>4.4736106443550843E-4</v>
      </c>
      <c r="G3303">
        <f t="shared" ca="1" si="109"/>
        <v>-3.6646294826588814E-2</v>
      </c>
    </row>
    <row r="3304" spans="2:7">
      <c r="B3304" s="58">
        <v>39514</v>
      </c>
      <c r="C3304" s="43">
        <v>168.11694299999999</v>
      </c>
      <c r="D3304">
        <f t="shared" si="108"/>
        <v>-0.79499886916261786</v>
      </c>
      <c r="E3304">
        <v>4.4293553790089233E-4</v>
      </c>
      <c r="G3304">
        <f t="shared" ca="1" si="109"/>
        <v>1.8670848279053475E-2</v>
      </c>
    </row>
    <row r="3305" spans="2:7">
      <c r="B3305" s="58">
        <v>42636</v>
      </c>
      <c r="C3305" s="43">
        <v>820.078125</v>
      </c>
      <c r="D3305">
        <f t="shared" si="108"/>
        <v>-0.64629136868431969</v>
      </c>
      <c r="E3305">
        <v>4.3930594679202339E-4</v>
      </c>
      <c r="G3305">
        <f t="shared" ca="1" si="109"/>
        <v>-2.2656041243017105E-2</v>
      </c>
    </row>
    <row r="3306" spans="2:7">
      <c r="B3306" s="58">
        <v>44315</v>
      </c>
      <c r="C3306" s="43">
        <v>2318.5131839999999</v>
      </c>
      <c r="D3306">
        <f t="shared" si="108"/>
        <v>-1.5945169216336128E-2</v>
      </c>
      <c r="E3306">
        <v>4.3645059508337609E-4</v>
      </c>
      <c r="G3306">
        <f t="shared" ca="1" si="109"/>
        <v>-2.5792074854937831E-2</v>
      </c>
    </row>
    <row r="3307" spans="2:7">
      <c r="B3307" s="58">
        <v>44574</v>
      </c>
      <c r="C3307" s="43">
        <v>2356.0812989999999</v>
      </c>
      <c r="D3307">
        <f t="shared" si="108"/>
        <v>12.108914198062136</v>
      </c>
      <c r="E3307">
        <v>4.3519255069252906E-4</v>
      </c>
      <c r="G3307">
        <f t="shared" ca="1" si="109"/>
        <v>-8.9789201460255246E-3</v>
      </c>
    </row>
    <row r="3308" spans="2:7">
      <c r="B3308" s="58">
        <v>39766</v>
      </c>
      <c r="C3308" s="43">
        <v>179.73123200000001</v>
      </c>
      <c r="D3308">
        <f t="shared" si="108"/>
        <v>7.5151767910846656E-2</v>
      </c>
      <c r="E3308">
        <v>4.2620101655811921E-4</v>
      </c>
      <c r="G3308">
        <f t="shared" ca="1" si="109"/>
        <v>-1.6824480718848962E-2</v>
      </c>
    </row>
    <row r="3309" spans="2:7">
      <c r="B3309" s="58">
        <v>38860</v>
      </c>
      <c r="C3309" s="43">
        <v>167.16824299999999</v>
      </c>
      <c r="D3309">
        <f t="shared" si="108"/>
        <v>1.1078648407273672</v>
      </c>
      <c r="E3309">
        <v>4.2014257522273953E-4</v>
      </c>
      <c r="G3309">
        <f t="shared" ca="1" si="109"/>
        <v>8.1685667371374643E-3</v>
      </c>
    </row>
    <row r="3310" spans="2:7">
      <c r="B3310" s="58">
        <v>38191</v>
      </c>
      <c r="C3310" s="43">
        <v>79.306908000000007</v>
      </c>
      <c r="D3310">
        <f t="shared" si="108"/>
        <v>-0.93551391761081637</v>
      </c>
      <c r="E3310">
        <v>4.155714983547502E-4</v>
      </c>
      <c r="G3310">
        <f t="shared" ca="1" si="109"/>
        <v>-1.3148392681494429E-2</v>
      </c>
    </row>
    <row r="3311" spans="2:7">
      <c r="B3311" s="58">
        <v>43187</v>
      </c>
      <c r="C3311" s="43">
        <v>1229.8298339999999</v>
      </c>
      <c r="D3311">
        <f t="shared" si="108"/>
        <v>33.785560874711457</v>
      </c>
      <c r="E3311">
        <v>4.1258656336181336E-4</v>
      </c>
      <c r="G3311">
        <f t="shared" ca="1" si="109"/>
        <v>-3.1445137903475584E-2</v>
      </c>
    </row>
    <row r="3312" spans="2:7">
      <c r="B3312" s="58">
        <v>35072</v>
      </c>
      <c r="C3312" s="43">
        <v>35.354607000000001</v>
      </c>
      <c r="D3312">
        <f t="shared" si="108"/>
        <v>-0.88677710062013315</v>
      </c>
      <c r="E3312">
        <v>4.0296696417910308E-4</v>
      </c>
      <c r="G3312">
        <f t="shared" ca="1" si="109"/>
        <v>1.3516462218362444E-2</v>
      </c>
    </row>
    <row r="3313" spans="2:7">
      <c r="B3313" s="58">
        <v>40969</v>
      </c>
      <c r="C3313" s="43">
        <v>312.25668300000001</v>
      </c>
      <c r="D3313">
        <f t="shared" si="108"/>
        <v>2.4525070851171225</v>
      </c>
      <c r="E3313">
        <v>3.9440806712319232E-4</v>
      </c>
      <c r="G3313">
        <f t="shared" ca="1" si="109"/>
        <v>1.3378149476588616E-2</v>
      </c>
    </row>
    <row r="3314" spans="2:7">
      <c r="B3314" s="58">
        <v>38140</v>
      </c>
      <c r="C3314" s="43">
        <v>90.443459000000004</v>
      </c>
      <c r="D3314">
        <f t="shared" si="108"/>
        <v>-0.37258027309515035</v>
      </c>
      <c r="E3314">
        <v>3.6447091265629948E-4</v>
      </c>
      <c r="G3314">
        <f t="shared" ca="1" si="109"/>
        <v>1.3554582900788509E-2</v>
      </c>
    </row>
    <row r="3315" spans="2:7">
      <c r="B3315" s="58">
        <v>36423</v>
      </c>
      <c r="C3315" s="43">
        <v>144.151443</v>
      </c>
      <c r="D3315">
        <f t="shared" si="108"/>
        <v>-0.35189913682281615</v>
      </c>
      <c r="E3315">
        <v>3.6415250132698358E-4</v>
      </c>
      <c r="G3315">
        <f t="shared" ca="1" si="109"/>
        <v>-3.8361187503927752E-3</v>
      </c>
    </row>
    <row r="3316" spans="2:7">
      <c r="B3316" s="58">
        <v>40434</v>
      </c>
      <c r="C3316" s="43">
        <v>222.42131000000001</v>
      </c>
      <c r="D3316">
        <f t="shared" si="108"/>
        <v>-0.53578028749415385</v>
      </c>
      <c r="E3316">
        <v>3.5850691170033006E-4</v>
      </c>
      <c r="G3316">
        <f t="shared" ca="1" si="109"/>
        <v>1.16228865877335E-2</v>
      </c>
    </row>
    <row r="3317" spans="2:7">
      <c r="B3317" s="58">
        <v>41647</v>
      </c>
      <c r="C3317" s="43">
        <v>479.12939499999999</v>
      </c>
      <c r="D3317">
        <f t="shared" si="108"/>
        <v>0.34194657723339839</v>
      </c>
      <c r="E3317">
        <v>3.5757822922852429E-4</v>
      </c>
      <c r="G3317">
        <f t="shared" ca="1" si="109"/>
        <v>8.4043842457088326E-3</v>
      </c>
    </row>
    <row r="3318" spans="2:7">
      <c r="B3318" s="58">
        <v>41033</v>
      </c>
      <c r="C3318" s="43">
        <v>357.04058800000001</v>
      </c>
      <c r="D3318">
        <f t="shared" si="108"/>
        <v>-0.82106198011337017</v>
      </c>
      <c r="E3318">
        <v>3.4457532765630596E-4</v>
      </c>
      <c r="G3318">
        <f t="shared" ca="1" si="109"/>
        <v>-2.4631392950854952E-2</v>
      </c>
    </row>
    <row r="3319" spans="2:7">
      <c r="B3319" s="58">
        <v>44137</v>
      </c>
      <c r="C3319" s="43">
        <v>1995.3310550000001</v>
      </c>
      <c r="D3319">
        <f t="shared" si="108"/>
        <v>11.67340111349527</v>
      </c>
      <c r="E3319">
        <v>3.3787812383827932E-4</v>
      </c>
      <c r="G3319">
        <f t="shared" ca="1" si="109"/>
        <v>9.7069028346270982E-3</v>
      </c>
    </row>
    <row r="3320" spans="2:7">
      <c r="B3320" s="58">
        <v>36370</v>
      </c>
      <c r="C3320" s="43">
        <v>157.442429</v>
      </c>
      <c r="D3320">
        <f t="shared" si="108"/>
        <v>-0.83838450987384538</v>
      </c>
      <c r="E3320">
        <v>3.3234614515615426E-4</v>
      </c>
      <c r="G3320">
        <f t="shared" ca="1" si="109"/>
        <v>-5.4973632437764763E-3</v>
      </c>
    </row>
    <row r="3321" spans="2:7">
      <c r="B3321" s="58">
        <v>42885</v>
      </c>
      <c r="C3321" s="43">
        <v>974.17907700000001</v>
      </c>
      <c r="D3321">
        <f t="shared" si="108"/>
        <v>1.5779201010883934</v>
      </c>
      <c r="E3321">
        <v>3.2646543260542719E-4</v>
      </c>
      <c r="G3321">
        <f t="shared" ca="1" si="109"/>
        <v>-9.2484433525235176E-3</v>
      </c>
    </row>
    <row r="3322" spans="2:7">
      <c r="B3322" s="58">
        <v>41082</v>
      </c>
      <c r="C3322" s="43">
        <v>377.89343300000002</v>
      </c>
      <c r="D3322">
        <f t="shared" si="108"/>
        <v>0.51900148521051914</v>
      </c>
      <c r="E3322">
        <v>3.2620359949361871E-4</v>
      </c>
      <c r="G3322">
        <f t="shared" ca="1" si="109"/>
        <v>-7.8780340023192463E-3</v>
      </c>
    </row>
    <row r="3323" spans="2:7">
      <c r="B3323" s="58">
        <v>40681</v>
      </c>
      <c r="C3323" s="43">
        <v>248.77752699999999</v>
      </c>
      <c r="D3323">
        <f t="shared" si="108"/>
        <v>1.6784362742126726</v>
      </c>
      <c r="E3323">
        <v>3.2364679921778687E-4</v>
      </c>
      <c r="G3323">
        <f t="shared" ca="1" si="109"/>
        <v>-1.3937791809614812E-2</v>
      </c>
    </row>
    <row r="3324" spans="2:7">
      <c r="B3324" s="58">
        <v>36118</v>
      </c>
      <c r="C3324" s="43">
        <v>92.881630000000001</v>
      </c>
      <c r="D3324">
        <f t="shared" si="108"/>
        <v>-0.77137837668371723</v>
      </c>
      <c r="E3324">
        <v>3.108361831496905E-4</v>
      </c>
      <c r="G3324">
        <f t="shared" ca="1" si="109"/>
        <v>1.2263700684078051E-3</v>
      </c>
    </row>
    <row r="3325" spans="2:7">
      <c r="B3325" s="58">
        <v>41382</v>
      </c>
      <c r="C3325" s="43">
        <v>406.26791400000002</v>
      </c>
      <c r="D3325">
        <f t="shared" si="108"/>
        <v>3.0100590647511543</v>
      </c>
      <c r="E3325">
        <v>3.1048021982176503E-4</v>
      </c>
      <c r="G3325">
        <f t="shared" ca="1" si="109"/>
        <v>6.6325516872856186E-3</v>
      </c>
    </row>
    <row r="3326" spans="2:7">
      <c r="B3326" s="58">
        <v>37582</v>
      </c>
      <c r="C3326" s="43">
        <v>101.312202</v>
      </c>
      <c r="D3326">
        <f t="shared" si="108"/>
        <v>-0.91647459098180439</v>
      </c>
      <c r="E3326">
        <v>3.0529827125697789E-4</v>
      </c>
      <c r="G3326">
        <f t="shared" ca="1" si="109"/>
        <v>6.8050682882136561E-3</v>
      </c>
    </row>
    <row r="3327" spans="2:7">
      <c r="B3327" s="58">
        <v>43082</v>
      </c>
      <c r="C3327" s="43">
        <v>1212.9506839999999</v>
      </c>
      <c r="D3327">
        <f t="shared" si="108"/>
        <v>-0.43446730591645155</v>
      </c>
      <c r="E3327">
        <v>3.0432506993249007E-4</v>
      </c>
      <c r="G3327">
        <f t="shared" ca="1" si="109"/>
        <v>7.0673403307825204E-3</v>
      </c>
    </row>
    <row r="3328" spans="2:7">
      <c r="B3328" s="58">
        <v>44721</v>
      </c>
      <c r="C3328" s="43">
        <v>2144.7932129999999</v>
      </c>
      <c r="D3328">
        <f t="shared" si="108"/>
        <v>18.109453124798836</v>
      </c>
      <c r="E3328">
        <v>2.9581622395183815E-4</v>
      </c>
      <c r="G3328">
        <f t="shared" ca="1" si="109"/>
        <v>-1.1500870042285805E-4</v>
      </c>
    </row>
    <row r="3329" spans="2:7">
      <c r="B3329" s="58">
        <v>38047</v>
      </c>
      <c r="C3329" s="43">
        <v>112.237289</v>
      </c>
      <c r="D3329">
        <f t="shared" si="108"/>
        <v>8.1306026298329243E-3</v>
      </c>
      <c r="E3329">
        <v>2.8679620996590254E-4</v>
      </c>
      <c r="G3329">
        <f t="shared" ca="1" si="109"/>
        <v>3.2403738715867589E-2</v>
      </c>
    </row>
    <row r="3330" spans="2:7">
      <c r="B3330" s="58">
        <v>37602</v>
      </c>
      <c r="C3330" s="43">
        <v>111.332092</v>
      </c>
      <c r="D3330">
        <f t="shared" si="108"/>
        <v>-5.5525460163257875E-4</v>
      </c>
      <c r="E3330">
        <v>2.7788568570483337E-4</v>
      </c>
      <c r="G3330">
        <f t="shared" ca="1" si="109"/>
        <v>-6.3958993105580489E-3</v>
      </c>
    </row>
    <row r="3331" spans="2:7">
      <c r="B3331" s="58">
        <v>37607</v>
      </c>
      <c r="C3331" s="43">
        <v>111.393944</v>
      </c>
      <c r="D3331">
        <f t="shared" si="108"/>
        <v>-4.7738970480277858E-2</v>
      </c>
      <c r="E3331">
        <v>2.7732714959521009E-4</v>
      </c>
      <c r="G3331">
        <f t="shared" ca="1" si="109"/>
        <v>1.1395857360731124E-3</v>
      </c>
    </row>
    <row r="3332" spans="2:7">
      <c r="B3332" s="58">
        <v>37939</v>
      </c>
      <c r="C3332" s="43">
        <v>116.978371</v>
      </c>
      <c r="D3332">
        <f t="shared" ref="D3332:D3395" si="110">(C3332-C3333)/C3333</f>
        <v>1.2553226828873243</v>
      </c>
      <c r="E3332">
        <v>2.7569959156148341E-4</v>
      </c>
      <c r="G3332">
        <f t="shared" ca="1" si="109"/>
        <v>-8.442996324106597E-3</v>
      </c>
    </row>
    <row r="3333" spans="2:7">
      <c r="B3333" s="58">
        <v>35478</v>
      </c>
      <c r="C3333" s="43">
        <v>51.867686999999997</v>
      </c>
      <c r="D3333">
        <f t="shared" si="110"/>
        <v>-0.93684984660110826</v>
      </c>
      <c r="E3333">
        <v>2.7506380292263233E-4</v>
      </c>
      <c r="G3333">
        <f t="shared" ref="G3333:G3396" ca="1" si="111">_xlfn.NORM.INV(RAND(),$N$5,$N$6)</f>
        <v>-6.5339318409389884E-3</v>
      </c>
    </row>
    <row r="3334" spans="2:7">
      <c r="B3334" s="58">
        <v>42632</v>
      </c>
      <c r="C3334" s="43">
        <v>821.33905000000004</v>
      </c>
      <c r="D3334">
        <f t="shared" si="110"/>
        <v>7.564641254683961</v>
      </c>
      <c r="E3334">
        <v>2.7421043803272857E-4</v>
      </c>
      <c r="G3334">
        <f t="shared" ca="1" si="111"/>
        <v>9.1166442039234234E-3</v>
      </c>
    </row>
    <row r="3335" spans="2:7">
      <c r="B3335" s="58">
        <v>36061</v>
      </c>
      <c r="C3335" s="43">
        <v>95.898826999999997</v>
      </c>
      <c r="D3335">
        <f t="shared" si="110"/>
        <v>-0.2669462262706005</v>
      </c>
      <c r="E3335">
        <v>2.7041008939106552E-4</v>
      </c>
      <c r="G3335">
        <f t="shared" ca="1" si="111"/>
        <v>2.4414085523020591E-2</v>
      </c>
    </row>
    <row r="3336" spans="2:7">
      <c r="B3336" s="58">
        <v>38694</v>
      </c>
      <c r="C3336" s="43">
        <v>130.820999</v>
      </c>
      <c r="D3336">
        <f t="shared" si="110"/>
        <v>-3.9713059762284189E-2</v>
      </c>
      <c r="E3336">
        <v>2.6635845261407926E-4</v>
      </c>
      <c r="G3336">
        <f t="shared" ca="1" si="111"/>
        <v>8.8125292716565891E-3</v>
      </c>
    </row>
    <row r="3337" spans="2:7">
      <c r="B3337" s="58">
        <v>39265</v>
      </c>
      <c r="C3337" s="43">
        <v>136.231155</v>
      </c>
      <c r="D3337">
        <f t="shared" si="110"/>
        <v>-0.72302855273892974</v>
      </c>
      <c r="E3337">
        <v>2.64517536453103E-4</v>
      </c>
      <c r="G3337">
        <f t="shared" ca="1" si="111"/>
        <v>-8.5902511373284317E-3</v>
      </c>
    </row>
    <row r="3338" spans="2:7">
      <c r="B3338" s="58">
        <v>41404</v>
      </c>
      <c r="C3338" s="43">
        <v>491.85992399999998</v>
      </c>
      <c r="D3338">
        <f t="shared" si="110"/>
        <v>10.024700501679314</v>
      </c>
      <c r="E3338">
        <v>2.5625037371574815E-4</v>
      </c>
      <c r="G3338">
        <f t="shared" ca="1" si="111"/>
        <v>-2.0576198828805847E-3</v>
      </c>
    </row>
    <row r="3339" spans="2:7">
      <c r="B3339" s="58">
        <v>35374</v>
      </c>
      <c r="C3339" s="43">
        <v>44.614356999999998</v>
      </c>
      <c r="D3339">
        <f t="shared" si="110"/>
        <v>-0.90933333610258638</v>
      </c>
      <c r="E3339">
        <v>2.5596967374799879E-4</v>
      </c>
      <c r="G3339">
        <f t="shared" ca="1" si="111"/>
        <v>-2.4246071901286515E-2</v>
      </c>
    </row>
    <row r="3340" spans="2:7">
      <c r="B3340" s="58">
        <v>41417</v>
      </c>
      <c r="C3340" s="43">
        <v>492.07012900000001</v>
      </c>
      <c r="D3340">
        <f t="shared" si="110"/>
        <v>3.1216027275224705</v>
      </c>
      <c r="E3340">
        <v>2.5595381837343944E-4</v>
      </c>
      <c r="G3340">
        <f t="shared" ca="1" si="111"/>
        <v>1.5825142780688502E-3</v>
      </c>
    </row>
    <row r="3341" spans="2:7">
      <c r="B3341" s="58">
        <v>37421</v>
      </c>
      <c r="C3341" s="43">
        <v>119.388054</v>
      </c>
      <c r="D3341">
        <f t="shared" si="110"/>
        <v>-0.62888139956299671</v>
      </c>
      <c r="E3341">
        <v>2.5574423545578971E-4</v>
      </c>
      <c r="G3341">
        <f t="shared" ca="1" si="111"/>
        <v>1.0890829109807418E-2</v>
      </c>
    </row>
    <row r="3342" spans="2:7">
      <c r="B3342" s="58">
        <v>40953</v>
      </c>
      <c r="C3342" s="43">
        <v>321.69784499999997</v>
      </c>
      <c r="D3342">
        <f t="shared" si="110"/>
        <v>-7.974678854320667E-3</v>
      </c>
      <c r="E3342">
        <v>2.5524869112984256E-4</v>
      </c>
      <c r="G3342">
        <f t="shared" ca="1" si="111"/>
        <v>-8.5820306754441876E-3</v>
      </c>
    </row>
    <row r="3343" spans="2:7">
      <c r="B3343" s="58">
        <v>40882</v>
      </c>
      <c r="C3343" s="43">
        <v>324.283905</v>
      </c>
      <c r="D3343">
        <f t="shared" si="110"/>
        <v>-0.3503054949869624</v>
      </c>
      <c r="E3343">
        <v>2.5330829304332495E-4</v>
      </c>
      <c r="G3343">
        <f t="shared" ca="1" si="111"/>
        <v>1.157200444023696E-2</v>
      </c>
    </row>
    <row r="3344" spans="2:7">
      <c r="B3344" s="58">
        <v>41437</v>
      </c>
      <c r="C3344" s="43">
        <v>499.132904</v>
      </c>
      <c r="D3344">
        <f t="shared" si="110"/>
        <v>3.2252699742861317</v>
      </c>
      <c r="E3344">
        <v>2.5312691660791614E-4</v>
      </c>
      <c r="G3344">
        <f t="shared" ca="1" si="111"/>
        <v>-1.5677509867136627E-4</v>
      </c>
    </row>
    <row r="3345" spans="2:7">
      <c r="B3345" s="58">
        <v>36927</v>
      </c>
      <c r="C3345" s="43">
        <v>118.13041699999999</v>
      </c>
      <c r="D3345">
        <f t="shared" si="110"/>
        <v>-8.4091003770146583E-2</v>
      </c>
      <c r="E3345">
        <v>2.5007433687009923E-4</v>
      </c>
      <c r="G3345">
        <f t="shared" ca="1" si="111"/>
        <v>1.2983104497357921E-2</v>
      </c>
    </row>
    <row r="3346" spans="2:7">
      <c r="B3346" s="58">
        <v>37972</v>
      </c>
      <c r="C3346" s="43">
        <v>128.97615099999999</v>
      </c>
      <c r="D3346">
        <f t="shared" si="110"/>
        <v>-0.8250538124109309</v>
      </c>
      <c r="E3346">
        <v>2.495735163108444E-4</v>
      </c>
      <c r="G3346">
        <f t="shared" ca="1" si="111"/>
        <v>-2.2657978663737321E-2</v>
      </c>
    </row>
    <row r="3347" spans="2:7">
      <c r="B3347" s="58">
        <v>42419</v>
      </c>
      <c r="C3347" s="43">
        <v>737.23327600000005</v>
      </c>
      <c r="D3347">
        <f t="shared" si="110"/>
        <v>-0.54194019567001639</v>
      </c>
      <c r="E3347">
        <v>2.4172005101687075E-4</v>
      </c>
      <c r="G3347">
        <f t="shared" ca="1" si="111"/>
        <v>-6.1968708166816534E-4</v>
      </c>
    </row>
    <row r="3348" spans="2:7">
      <c r="B3348" s="58">
        <v>43570</v>
      </c>
      <c r="C3348" s="43">
        <v>1609.469482</v>
      </c>
      <c r="D3348">
        <f t="shared" si="110"/>
        <v>11.606770143306173</v>
      </c>
      <c r="E3348">
        <v>2.3236717844167179E-4</v>
      </c>
      <c r="G3348">
        <f t="shared" ca="1" si="111"/>
        <v>1.223554104031185E-2</v>
      </c>
    </row>
    <row r="3349" spans="2:7">
      <c r="B3349" s="58">
        <v>36941</v>
      </c>
      <c r="C3349" s="43">
        <v>127.66707599999999</v>
      </c>
      <c r="D3349">
        <f t="shared" si="110"/>
        <v>-0.83323232752889609</v>
      </c>
      <c r="E3349">
        <v>2.3108397831511052E-4</v>
      </c>
      <c r="G3349">
        <f t="shared" ca="1" si="111"/>
        <v>-1.7147869637995024E-2</v>
      </c>
    </row>
    <row r="3350" spans="2:7">
      <c r="B3350" s="58">
        <v>42229</v>
      </c>
      <c r="C3350" s="43">
        <v>765.53851299999997</v>
      </c>
      <c r="D3350">
        <f t="shared" si="110"/>
        <v>-7.2177191281167976E-3</v>
      </c>
      <c r="E3350">
        <v>2.3086727911703151E-4</v>
      </c>
      <c r="G3350">
        <f t="shared" ca="1" si="111"/>
        <v>-2.9467932226813039E-2</v>
      </c>
    </row>
    <row r="3351" spans="2:7">
      <c r="B3351" s="58">
        <v>42234</v>
      </c>
      <c r="C3351" s="43">
        <v>771.10412599999995</v>
      </c>
      <c r="D3351">
        <f t="shared" si="110"/>
        <v>14.483577716602365</v>
      </c>
      <c r="E3351">
        <v>2.2920056201553327E-4</v>
      </c>
      <c r="G3351">
        <f t="shared" ca="1" si="111"/>
        <v>3.162481612870938E-3</v>
      </c>
    </row>
    <row r="3352" spans="2:7">
      <c r="B3352" s="58">
        <v>35265</v>
      </c>
      <c r="C3352" s="43">
        <v>49.801417999999998</v>
      </c>
      <c r="D3352">
        <f t="shared" si="110"/>
        <v>-0.69971806016974658</v>
      </c>
      <c r="E3352">
        <v>2.2908208979746612E-4</v>
      </c>
      <c r="G3352">
        <f t="shared" ca="1" si="111"/>
        <v>-2.3868977199040044E-2</v>
      </c>
    </row>
    <row r="3353" spans="2:7">
      <c r="B3353" s="58">
        <v>39647</v>
      </c>
      <c r="C3353" s="43">
        <v>165.848862</v>
      </c>
      <c r="D3353">
        <f t="shared" si="110"/>
        <v>0.25173766683132209</v>
      </c>
      <c r="E3353">
        <v>2.2776521542324798E-4</v>
      </c>
      <c r="G3353">
        <f t="shared" ca="1" si="111"/>
        <v>1.5715459862990947E-2</v>
      </c>
    </row>
    <row r="3354" spans="2:7">
      <c r="B3354" s="58">
        <v>36984</v>
      </c>
      <c r="C3354" s="43">
        <v>132.49490399999999</v>
      </c>
      <c r="D3354">
        <f t="shared" si="110"/>
        <v>-0.94167122717261731</v>
      </c>
      <c r="E3354">
        <v>2.2485919651693833E-4</v>
      </c>
      <c r="G3354">
        <f t="shared" ca="1" si="111"/>
        <v>2.5914132331772477E-2</v>
      </c>
    </row>
    <row r="3355" spans="2:7">
      <c r="B3355" s="58">
        <v>44349</v>
      </c>
      <c r="C3355" s="43">
        <v>2271.5187989999999</v>
      </c>
      <c r="D3355">
        <f t="shared" si="110"/>
        <v>14.646576734024316</v>
      </c>
      <c r="E3355">
        <v>2.1199343073416229E-4</v>
      </c>
      <c r="G3355">
        <f t="shared" ca="1" si="111"/>
        <v>-2.7741724244742926E-3</v>
      </c>
    </row>
    <row r="3356" spans="2:7">
      <c r="B3356" s="58">
        <v>37309</v>
      </c>
      <c r="C3356" s="43">
        <v>145.176727</v>
      </c>
      <c r="D3356">
        <f t="shared" si="110"/>
        <v>-0.14583271788030178</v>
      </c>
      <c r="E3356">
        <v>2.0825166297496977E-4</v>
      </c>
      <c r="G3356">
        <f t="shared" ca="1" si="111"/>
        <v>8.8478136352085823E-4</v>
      </c>
    </row>
    <row r="3357" spans="2:7">
      <c r="B3357" s="58">
        <v>38779</v>
      </c>
      <c r="C3357" s="43">
        <v>169.962875</v>
      </c>
      <c r="D3357">
        <f t="shared" si="110"/>
        <v>0.4584744107716312</v>
      </c>
      <c r="E3357">
        <v>2.0482195790257461E-4</v>
      </c>
      <c r="G3357">
        <f t="shared" ca="1" si="111"/>
        <v>2.4421110681654982E-2</v>
      </c>
    </row>
    <row r="3358" spans="2:7">
      <c r="B3358" s="58">
        <v>36202</v>
      </c>
      <c r="C3358" s="43">
        <v>116.53469800000001</v>
      </c>
      <c r="D3358">
        <f t="shared" si="110"/>
        <v>-0.73624731581693359</v>
      </c>
      <c r="E3358">
        <v>1.9755100778273089E-4</v>
      </c>
      <c r="G3358">
        <f t="shared" ca="1" si="111"/>
        <v>-4.5009193130499288E-2</v>
      </c>
    </row>
    <row r="3359" spans="2:7">
      <c r="B3359" s="58">
        <v>41282</v>
      </c>
      <c r="C3359" s="43">
        <v>441.83322099999998</v>
      </c>
      <c r="D3359">
        <f t="shared" si="110"/>
        <v>8.4511730776902674</v>
      </c>
      <c r="E3359">
        <v>1.904633264615855E-4</v>
      </c>
      <c r="G3359">
        <f t="shared" ca="1" si="111"/>
        <v>-1.3715384298289163E-2</v>
      </c>
    </row>
    <row r="3360" spans="2:7">
      <c r="B3360" s="58">
        <v>35324</v>
      </c>
      <c r="C3360" s="43">
        <v>46.749034999999999</v>
      </c>
      <c r="D3360">
        <f t="shared" si="110"/>
        <v>-0.78902411471201905</v>
      </c>
      <c r="E3360">
        <v>1.8313891760825455E-4</v>
      </c>
      <c r="G3360">
        <f t="shared" ca="1" si="111"/>
        <v>1.046574448834529E-2</v>
      </c>
    </row>
    <row r="3361" spans="2:7">
      <c r="B3361" s="58">
        <v>40437</v>
      </c>
      <c r="C3361" s="43">
        <v>221.584732</v>
      </c>
      <c r="D3361">
        <f t="shared" si="110"/>
        <v>-0.53802213850376779</v>
      </c>
      <c r="E3361">
        <v>1.8003578381595772E-4</v>
      </c>
      <c r="G3361">
        <f t="shared" ca="1" si="111"/>
        <v>-8.5562188715131455E-3</v>
      </c>
    </row>
    <row r="3362" spans="2:7">
      <c r="B3362" s="58">
        <v>41617</v>
      </c>
      <c r="C3362" s="43">
        <v>479.64361600000001</v>
      </c>
      <c r="D3362">
        <f t="shared" si="110"/>
        <v>-0.37936097992940049</v>
      </c>
      <c r="E3362">
        <v>1.786937428592609E-4</v>
      </c>
      <c r="G3362">
        <f t="shared" ca="1" si="111"/>
        <v>2.3637275835238095E-3</v>
      </c>
    </row>
    <row r="3363" spans="2:7">
      <c r="B3363" s="58">
        <v>42776</v>
      </c>
      <c r="C3363" s="43">
        <v>772.82220500000005</v>
      </c>
      <c r="D3363">
        <f t="shared" si="110"/>
        <v>-1.1098695760214636E-2</v>
      </c>
      <c r="E3363">
        <v>1.7630836404967039E-4</v>
      </c>
      <c r="G3363">
        <f t="shared" ca="1" si="111"/>
        <v>-3.4723833856481106E-3</v>
      </c>
    </row>
    <row r="3364" spans="2:7">
      <c r="B3364" s="58">
        <v>42755</v>
      </c>
      <c r="C3364" s="43">
        <v>781.49578899999995</v>
      </c>
      <c r="D3364">
        <f t="shared" si="110"/>
        <v>0.56973336303154953</v>
      </c>
      <c r="E3364">
        <v>1.7427314733037516E-4</v>
      </c>
      <c r="G3364">
        <f t="shared" ca="1" si="111"/>
        <v>3.0510182524285589E-3</v>
      </c>
    </row>
    <row r="3365" spans="2:7">
      <c r="B3365" s="58">
        <v>41757</v>
      </c>
      <c r="C3365" s="43">
        <v>497.85257000000001</v>
      </c>
      <c r="D3365">
        <f t="shared" si="110"/>
        <v>-0.69258494187254616</v>
      </c>
      <c r="E3365">
        <v>1.7221717494625476E-4</v>
      </c>
      <c r="G3365">
        <f t="shared" ca="1" si="111"/>
        <v>2.4977783811921369E-3</v>
      </c>
    </row>
    <row r="3366" spans="2:7">
      <c r="B3366" s="58">
        <v>43294</v>
      </c>
      <c r="C3366" s="43">
        <v>1619.4801030000001</v>
      </c>
      <c r="D3366">
        <f t="shared" si="110"/>
        <v>5.8290517892470444</v>
      </c>
      <c r="E3366">
        <v>1.7218921516013656E-4</v>
      </c>
      <c r="G3366">
        <f t="shared" ca="1" si="111"/>
        <v>1.0432112476263139E-2</v>
      </c>
    </row>
    <row r="3367" spans="2:7">
      <c r="B3367" s="58">
        <v>40484</v>
      </c>
      <c r="C3367" s="43">
        <v>237.14567600000001</v>
      </c>
      <c r="D3367">
        <f t="shared" si="110"/>
        <v>2.1206171662736884E-3</v>
      </c>
      <c r="E3367">
        <v>1.7002567828894175E-4</v>
      </c>
      <c r="G3367">
        <f t="shared" ca="1" si="111"/>
        <v>1.486544679386064E-2</v>
      </c>
    </row>
    <row r="3368" spans="2:7">
      <c r="B3368" s="58">
        <v>40470</v>
      </c>
      <c r="C3368" s="43">
        <v>236.643845</v>
      </c>
      <c r="D3368">
        <f t="shared" si="110"/>
        <v>-0.70391153433790532</v>
      </c>
      <c r="E3368">
        <v>1.6838683761241662E-4</v>
      </c>
      <c r="G3368">
        <f t="shared" ca="1" si="111"/>
        <v>-1.5892443190271163E-2</v>
      </c>
    </row>
    <row r="3369" spans="2:7">
      <c r="B3369" s="58">
        <v>42529</v>
      </c>
      <c r="C3369" s="43">
        <v>799.23358199999996</v>
      </c>
      <c r="D3369">
        <f t="shared" si="110"/>
        <v>-0.59918710636933048</v>
      </c>
      <c r="E3369">
        <v>1.6727194871488105E-4</v>
      </c>
      <c r="G3369">
        <f t="shared" ca="1" si="111"/>
        <v>2.4622535192029122E-3</v>
      </c>
    </row>
    <row r="3370" spans="2:7">
      <c r="B3370" s="58">
        <v>43994</v>
      </c>
      <c r="C3370" s="43">
        <v>1994.031616</v>
      </c>
      <c r="D3370">
        <f t="shared" si="110"/>
        <v>2.2758353600518291</v>
      </c>
      <c r="E3370">
        <v>1.6617291835438098E-4</v>
      </c>
      <c r="G3370">
        <f t="shared" ca="1" si="111"/>
        <v>1.571109084321887E-2</v>
      </c>
    </row>
    <row r="3371" spans="2:7">
      <c r="B3371" s="58">
        <v>41859</v>
      </c>
      <c r="C3371" s="43">
        <v>608.70935099999997</v>
      </c>
      <c r="D3371">
        <f t="shared" si="110"/>
        <v>-4.1962290024165724E-2</v>
      </c>
      <c r="E3371">
        <v>1.4230325951236487E-4</v>
      </c>
      <c r="G3371">
        <f t="shared" ca="1" si="111"/>
        <v>-1.090113848174766E-2</v>
      </c>
    </row>
    <row r="3372" spans="2:7">
      <c r="B3372" s="58">
        <v>41885</v>
      </c>
      <c r="C3372" s="43">
        <v>635.37097200000005</v>
      </c>
      <c r="D3372">
        <f t="shared" si="110"/>
        <v>-0.17308933386095951</v>
      </c>
      <c r="E3372">
        <v>1.365231409857998E-4</v>
      </c>
      <c r="G3372">
        <f t="shared" ca="1" si="111"/>
        <v>2.0428580241152447E-2</v>
      </c>
    </row>
    <row r="3373" spans="2:7">
      <c r="B3373" s="58">
        <v>42501</v>
      </c>
      <c r="C3373" s="43">
        <v>768.36712599999998</v>
      </c>
      <c r="D3373">
        <f t="shared" si="110"/>
        <v>1.1023263926287905</v>
      </c>
      <c r="E3373">
        <v>1.1606736798276302E-4</v>
      </c>
      <c r="G3373">
        <f t="shared" ca="1" si="111"/>
        <v>5.4284552668079737E-2</v>
      </c>
    </row>
    <row r="3374" spans="2:7">
      <c r="B3374" s="58">
        <v>41106</v>
      </c>
      <c r="C3374" s="43">
        <v>365.48422199999999</v>
      </c>
      <c r="D3374">
        <f t="shared" si="110"/>
        <v>-0.56442179649339719</v>
      </c>
      <c r="E3374">
        <v>1.1340215833505015E-4</v>
      </c>
      <c r="G3374">
        <f t="shared" ca="1" si="111"/>
        <v>-1.1132461648875092E-2</v>
      </c>
    </row>
    <row r="3375" spans="2:7">
      <c r="B3375" s="58">
        <v>42838</v>
      </c>
      <c r="C3375" s="43">
        <v>839.07830799999999</v>
      </c>
      <c r="D3375">
        <f t="shared" si="110"/>
        <v>-0.66235633378499015</v>
      </c>
      <c r="E3375">
        <v>1.0824952850787674E-4</v>
      </c>
      <c r="G3375">
        <f t="shared" ca="1" si="111"/>
        <v>-2.4625930044854857E-3</v>
      </c>
    </row>
    <row r="3376" spans="2:7">
      <c r="B3376" s="58">
        <v>44993</v>
      </c>
      <c r="C3376" s="43">
        <v>2485.1000979999999</v>
      </c>
      <c r="D3376">
        <f t="shared" si="110"/>
        <v>0.46207555341929984</v>
      </c>
      <c r="E3376">
        <v>1.006096907822405E-4</v>
      </c>
      <c r="G3376">
        <f t="shared" ca="1" si="111"/>
        <v>-1.1834884697121711E-2</v>
      </c>
    </row>
    <row r="3377" spans="2:7">
      <c r="B3377" s="58">
        <v>43721</v>
      </c>
      <c r="C3377" s="43">
        <v>1699.7070309999999</v>
      </c>
      <c r="D3377">
        <f t="shared" si="110"/>
        <v>47.017917471223122</v>
      </c>
      <c r="E3377">
        <v>8.302884784013701E-5</v>
      </c>
      <c r="G3377">
        <f t="shared" ca="1" si="111"/>
        <v>-3.6468087125223106E-2</v>
      </c>
    </row>
    <row r="3378" spans="2:7">
      <c r="B3378" s="58">
        <v>35068</v>
      </c>
      <c r="C3378" s="43">
        <v>35.397350000000003</v>
      </c>
      <c r="D3378">
        <f t="shared" si="110"/>
        <v>-0.53777463139206949</v>
      </c>
      <c r="E3378">
        <v>8.0294942932986142E-5</v>
      </c>
      <c r="G3378">
        <f t="shared" ca="1" si="111"/>
        <v>1.9288752508754878E-2</v>
      </c>
    </row>
    <row r="3379" spans="2:7">
      <c r="B3379" s="58">
        <v>35704</v>
      </c>
      <c r="C3379" s="43">
        <v>76.580284000000006</v>
      </c>
      <c r="D3379">
        <f t="shared" si="110"/>
        <v>-0.87739696607638185</v>
      </c>
      <c r="E3379">
        <v>7.4319689822092708E-5</v>
      </c>
      <c r="G3379">
        <f t="shared" ca="1" si="111"/>
        <v>1.3859389301860769E-2</v>
      </c>
    </row>
    <row r="3380" spans="2:7">
      <c r="B3380" s="58">
        <v>41925</v>
      </c>
      <c r="C3380" s="43">
        <v>624.61981200000002</v>
      </c>
      <c r="D3380">
        <f t="shared" si="110"/>
        <v>3.0089504199829635</v>
      </c>
      <c r="E3380">
        <v>6.9676035446940591E-5</v>
      </c>
      <c r="G3380">
        <f t="shared" ca="1" si="111"/>
        <v>-1.1862356104302446E-2</v>
      </c>
    </row>
    <row r="3381" spans="2:7">
      <c r="B3381" s="58">
        <v>36383</v>
      </c>
      <c r="C3381" s="43">
        <v>155.80632</v>
      </c>
      <c r="D3381">
        <f t="shared" si="110"/>
        <v>-0.81429243912633886</v>
      </c>
      <c r="E3381">
        <v>5.5726133665731147E-5</v>
      </c>
      <c r="G3381">
        <f t="shared" ca="1" si="111"/>
        <v>2.3134726735972957E-2</v>
      </c>
    </row>
    <row r="3382" spans="2:7">
      <c r="B3382" s="58">
        <v>42837</v>
      </c>
      <c r="C3382" s="43">
        <v>838.98748799999998</v>
      </c>
      <c r="D3382">
        <f t="shared" si="110"/>
        <v>2.9945739636008398E-2</v>
      </c>
      <c r="E3382">
        <v>5.4127693902542697E-5</v>
      </c>
      <c r="G3382">
        <f t="shared" ca="1" si="111"/>
        <v>-1.0343047137260055E-2</v>
      </c>
    </row>
    <row r="3383" spans="2:7">
      <c r="B3383" s="58">
        <v>42080</v>
      </c>
      <c r="C3383" s="43">
        <v>814.59387200000003</v>
      </c>
      <c r="D3383">
        <f t="shared" si="110"/>
        <v>-0.59405578197210096</v>
      </c>
      <c r="E3383">
        <v>5.380025457476652E-5</v>
      </c>
      <c r="G3383">
        <f t="shared" ca="1" si="111"/>
        <v>9.6310593465746622E-3</v>
      </c>
    </row>
    <row r="3384" spans="2:7">
      <c r="B3384" s="58">
        <v>43986</v>
      </c>
      <c r="C3384" s="43">
        <v>2006.6645510000001</v>
      </c>
      <c r="D3384">
        <f t="shared" si="110"/>
        <v>-5.9765020760888859E-3</v>
      </c>
      <c r="E3384">
        <v>4.7269227630382843E-5</v>
      </c>
      <c r="G3384">
        <f t="shared" ca="1" si="111"/>
        <v>1.3468319746791108E-2</v>
      </c>
    </row>
    <row r="3385" spans="2:7">
      <c r="B3385" s="58">
        <v>43762</v>
      </c>
      <c r="C3385" s="43">
        <v>2018.7294919999999</v>
      </c>
      <c r="D3385">
        <f t="shared" si="110"/>
        <v>14.997014790021387</v>
      </c>
      <c r="E3385">
        <v>4.6744455451112268E-5</v>
      </c>
      <c r="G3385">
        <f t="shared" ca="1" si="111"/>
        <v>4.5634396205016317E-3</v>
      </c>
    </row>
    <row r="3386" spans="2:7">
      <c r="B3386" s="58">
        <v>36271</v>
      </c>
      <c r="C3386" s="43">
        <v>126.194138</v>
      </c>
      <c r="D3386">
        <f t="shared" si="110"/>
        <v>-0.91737641111137724</v>
      </c>
      <c r="E3386">
        <v>4.6137393576081057E-5</v>
      </c>
      <c r="G3386">
        <f t="shared" ca="1" si="111"/>
        <v>1.5071292678372464E-2</v>
      </c>
    </row>
    <row r="3387" spans="2:7">
      <c r="B3387" s="58">
        <v>43284</v>
      </c>
      <c r="C3387" s="43">
        <v>1527.3378909999999</v>
      </c>
      <c r="D3387">
        <f t="shared" si="110"/>
        <v>-0.38442403809144526</v>
      </c>
      <c r="E3387">
        <v>3.0451949475995399E-5</v>
      </c>
      <c r="G3387">
        <f t="shared" ca="1" si="111"/>
        <v>1.0469916648449099E-2</v>
      </c>
    </row>
    <row r="3388" spans="2:7">
      <c r="B3388" s="58">
        <v>44756</v>
      </c>
      <c r="C3388" s="43">
        <v>2481.1525879999999</v>
      </c>
      <c r="D3388">
        <f t="shared" si="110"/>
        <v>2.9133226134971202</v>
      </c>
      <c r="E3388">
        <v>1.9975389760310965E-5</v>
      </c>
      <c r="G3388">
        <f t="shared" ca="1" si="111"/>
        <v>2.1743870326040072E-2</v>
      </c>
    </row>
    <row r="3389" spans="2:7">
      <c r="B3389" s="58">
        <v>41927</v>
      </c>
      <c r="C3389" s="43">
        <v>634.02710000000002</v>
      </c>
      <c r="D3389">
        <f t="shared" si="110"/>
        <v>0.24251462499687476</v>
      </c>
      <c r="E3389">
        <v>0</v>
      </c>
      <c r="G3389">
        <f t="shared" ca="1" si="111"/>
        <v>1.6481566695270809E-2</v>
      </c>
    </row>
    <row r="3390" spans="2:7">
      <c r="B3390" s="58">
        <v>41753</v>
      </c>
      <c r="C3390" s="43">
        <v>510.27737400000001</v>
      </c>
      <c r="D3390">
        <f t="shared" si="110"/>
        <v>-7.1690147894696741E-3</v>
      </c>
      <c r="E3390">
        <v>0</v>
      </c>
      <c r="G3390">
        <f t="shared" ca="1" si="111"/>
        <v>2.3204400556759426E-3</v>
      </c>
    </row>
    <row r="3391" spans="2:7">
      <c r="B3391" s="58">
        <v>41726</v>
      </c>
      <c r="C3391" s="43">
        <v>513.96197500000005</v>
      </c>
      <c r="D3391">
        <f t="shared" si="110"/>
        <v>7.0593478723060279E-2</v>
      </c>
      <c r="E3391">
        <v>0</v>
      </c>
      <c r="G3391">
        <f t="shared" ca="1" si="111"/>
        <v>-2.5211570792455741E-3</v>
      </c>
    </row>
    <row r="3392" spans="2:7">
      <c r="B3392" s="58">
        <v>41687</v>
      </c>
      <c r="C3392" s="43">
        <v>480.07202100000001</v>
      </c>
      <c r="D3392">
        <f t="shared" si="110"/>
        <v>-2.8698080578149397E-2</v>
      </c>
      <c r="E3392">
        <v>0</v>
      </c>
      <c r="G3392">
        <f t="shared" ca="1" si="111"/>
        <v>3.2305137533813803E-2</v>
      </c>
    </row>
    <row r="3393" spans="2:7">
      <c r="B3393" s="58">
        <v>41458</v>
      </c>
      <c r="C3393" s="43">
        <v>494.25622600000003</v>
      </c>
      <c r="D3393">
        <f t="shared" si="110"/>
        <v>0.10290806381971157</v>
      </c>
      <c r="E3393">
        <v>0</v>
      </c>
      <c r="G3393">
        <f t="shared" ca="1" si="111"/>
        <v>6.0774186664178343E-3</v>
      </c>
    </row>
    <row r="3394" spans="2:7">
      <c r="B3394" s="58">
        <v>41218</v>
      </c>
      <c r="C3394" s="43">
        <v>448.13909899999999</v>
      </c>
      <c r="D3394">
        <f t="shared" si="110"/>
        <v>-2.6252213999217247E-2</v>
      </c>
      <c r="E3394">
        <v>0</v>
      </c>
      <c r="G3394">
        <f t="shared" ca="1" si="111"/>
        <v>-1.3539803929548018E-2</v>
      </c>
    </row>
    <row r="3395" spans="2:7">
      <c r="B3395" s="58">
        <v>41186</v>
      </c>
      <c r="C3395" s="43">
        <v>460.22091699999999</v>
      </c>
      <c r="D3395">
        <f t="shared" si="110"/>
        <v>7.843129384202753E-2</v>
      </c>
      <c r="E3395">
        <v>0</v>
      </c>
      <c r="G3395">
        <f t="shared" ca="1" si="111"/>
        <v>-1.5254234618872509E-2</v>
      </c>
    </row>
    <row r="3396" spans="2:7">
      <c r="B3396" s="58">
        <v>41155</v>
      </c>
      <c r="C3396" s="43">
        <v>426.750336</v>
      </c>
      <c r="D3396">
        <f t="shared" ref="D3396:D3459" si="112">(C3396-C3397)/C3397</f>
        <v>0.65204444665396466</v>
      </c>
      <c r="E3396">
        <v>0</v>
      </c>
      <c r="G3396">
        <f t="shared" ca="1" si="111"/>
        <v>-1.2552007653574993E-2</v>
      </c>
    </row>
    <row r="3397" spans="2:7">
      <c r="B3397" s="58">
        <v>40711</v>
      </c>
      <c r="C3397" s="43">
        <v>258.31649800000002</v>
      </c>
      <c r="D3397">
        <f t="shared" si="112"/>
        <v>0.14566205206936983</v>
      </c>
      <c r="E3397">
        <v>0</v>
      </c>
      <c r="G3397">
        <f t="shared" ref="G3397:G3460" ca="1" si="113">_xlfn.NORM.INV(RAND(),$N$5,$N$6)</f>
        <v>-9.1487360575235079E-3</v>
      </c>
    </row>
    <row r="3398" spans="2:7">
      <c r="B3398" s="58">
        <v>40598</v>
      </c>
      <c r="C3398" s="43">
        <v>225.473557</v>
      </c>
      <c r="D3398">
        <f t="shared" si="112"/>
        <v>-7.1338374680710752E-4</v>
      </c>
      <c r="E3398">
        <v>0</v>
      </c>
      <c r="G3398">
        <f t="shared" ca="1" si="113"/>
        <v>1.0703813990334534E-3</v>
      </c>
    </row>
    <row r="3399" spans="2:7">
      <c r="B3399" s="58">
        <v>40596</v>
      </c>
      <c r="C3399" s="43">
        <v>225.63452100000001</v>
      </c>
      <c r="D3399">
        <f t="shared" si="112"/>
        <v>2.6176294510033653E-2</v>
      </c>
      <c r="E3399">
        <v>0</v>
      </c>
      <c r="G3399">
        <f t="shared" ca="1" si="113"/>
        <v>-1.6269383970192609E-2</v>
      </c>
    </row>
    <row r="3400" spans="2:7">
      <c r="B3400" s="58">
        <v>40589</v>
      </c>
      <c r="C3400" s="43">
        <v>219.878906</v>
      </c>
      <c r="D3400">
        <f t="shared" si="112"/>
        <v>5.3480070722268548E-2</v>
      </c>
      <c r="E3400">
        <v>0</v>
      </c>
      <c r="G3400">
        <f t="shared" ca="1" si="113"/>
        <v>6.8230831367347786E-3</v>
      </c>
    </row>
    <row r="3401" spans="2:7">
      <c r="B3401" s="58">
        <v>40385</v>
      </c>
      <c r="C3401" s="43">
        <v>208.71672100000001</v>
      </c>
      <c r="D3401">
        <f t="shared" si="112"/>
        <v>0.10569286665757009</v>
      </c>
      <c r="E3401">
        <v>0</v>
      </c>
      <c r="G3401">
        <f t="shared" ca="1" si="113"/>
        <v>2.8445690447229981E-2</v>
      </c>
    </row>
    <row r="3402" spans="2:7">
      <c r="B3402" s="58">
        <v>40316</v>
      </c>
      <c r="C3402" s="43">
        <v>188.76554899999999</v>
      </c>
      <c r="D3402">
        <f t="shared" si="112"/>
        <v>-0.16499448634322852</v>
      </c>
      <c r="E3402">
        <v>0</v>
      </c>
      <c r="G3402">
        <f t="shared" ca="1" si="113"/>
        <v>-7.6225787370335025E-5</v>
      </c>
    </row>
    <row r="3403" spans="2:7">
      <c r="B3403" s="58">
        <v>40099</v>
      </c>
      <c r="C3403" s="43">
        <v>226.065033</v>
      </c>
      <c r="D3403">
        <f t="shared" si="112"/>
        <v>0.25725889704010213</v>
      </c>
      <c r="E3403">
        <v>0</v>
      </c>
      <c r="G3403">
        <f t="shared" ca="1" si="113"/>
        <v>4.1419337029759057E-2</v>
      </c>
    </row>
    <row r="3404" spans="2:7">
      <c r="B3404" s="58">
        <v>39933</v>
      </c>
      <c r="C3404" s="43">
        <v>179.807861</v>
      </c>
      <c r="D3404">
        <f t="shared" si="112"/>
        <v>-7.819141437552253E-3</v>
      </c>
      <c r="E3404">
        <v>0</v>
      </c>
      <c r="G3404">
        <f t="shared" ca="1" si="113"/>
        <v>-4.7069011203853834E-4</v>
      </c>
    </row>
    <row r="3405" spans="2:7">
      <c r="B3405" s="58">
        <v>39779</v>
      </c>
      <c r="C3405" s="43">
        <v>181.224884</v>
      </c>
      <c r="D3405">
        <f t="shared" si="112"/>
        <v>0.34344913433671903</v>
      </c>
      <c r="E3405">
        <v>0</v>
      </c>
      <c r="G3405">
        <f t="shared" ca="1" si="113"/>
        <v>7.0084796067042395E-3</v>
      </c>
    </row>
    <row r="3406" spans="2:7">
      <c r="B3406" s="58">
        <v>39247</v>
      </c>
      <c r="C3406" s="43">
        <v>134.89523299999999</v>
      </c>
      <c r="D3406">
        <f t="shared" si="112"/>
        <v>-3.5124207757301948E-2</v>
      </c>
      <c r="E3406">
        <v>0</v>
      </c>
      <c r="G3406">
        <f t="shared" ca="1" si="113"/>
        <v>1.7961176748249332E-3</v>
      </c>
    </row>
    <row r="3407" spans="2:7">
      <c r="B3407" s="58">
        <v>39223</v>
      </c>
      <c r="C3407" s="43">
        <v>139.805801</v>
      </c>
      <c r="D3407">
        <f t="shared" si="112"/>
        <v>-9.2207272141369923E-2</v>
      </c>
      <c r="E3407">
        <v>0</v>
      </c>
      <c r="G3407">
        <f t="shared" ca="1" si="113"/>
        <v>-2.4670633836416943E-2</v>
      </c>
    </row>
    <row r="3408" spans="2:7">
      <c r="B3408" s="58">
        <v>39084</v>
      </c>
      <c r="C3408" s="43">
        <v>154.00630200000001</v>
      </c>
      <c r="D3408">
        <f t="shared" si="112"/>
        <v>-6.6235052088400706E-2</v>
      </c>
      <c r="E3408">
        <v>0</v>
      </c>
      <c r="G3408">
        <f t="shared" ca="1" si="113"/>
        <v>1.8454836238779741E-2</v>
      </c>
    </row>
    <row r="3409" spans="2:7">
      <c r="B3409" s="58">
        <v>39010</v>
      </c>
      <c r="C3409" s="43">
        <v>164.93048099999999</v>
      </c>
      <c r="D3409">
        <f t="shared" si="112"/>
        <v>-3.0131828004469282E-2</v>
      </c>
      <c r="E3409">
        <v>0</v>
      </c>
      <c r="G3409">
        <f t="shared" ca="1" si="113"/>
        <v>-2.8969190751115922E-2</v>
      </c>
    </row>
    <row r="3410" spans="2:7">
      <c r="B3410" s="58">
        <v>38967</v>
      </c>
      <c r="C3410" s="43">
        <v>170.05453499999999</v>
      </c>
      <c r="D3410">
        <f t="shared" si="112"/>
        <v>0.48155030307633501</v>
      </c>
      <c r="E3410">
        <v>0</v>
      </c>
      <c r="G3410">
        <f t="shared" ca="1" si="113"/>
        <v>8.6229797722193989E-3</v>
      </c>
    </row>
    <row r="3411" spans="2:7">
      <c r="B3411" s="58">
        <v>38660</v>
      </c>
      <c r="C3411" s="43">
        <v>114.781479</v>
      </c>
      <c r="D3411">
        <f t="shared" si="112"/>
        <v>-2.5405933830959147E-2</v>
      </c>
      <c r="E3411">
        <v>0</v>
      </c>
      <c r="G3411">
        <f t="shared" ca="1" si="113"/>
        <v>-1.8267993938218558E-4</v>
      </c>
    </row>
    <row r="3412" spans="2:7">
      <c r="B3412" s="58">
        <v>38608</v>
      </c>
      <c r="C3412" s="43">
        <v>117.773628</v>
      </c>
      <c r="D3412">
        <f t="shared" si="112"/>
        <v>4.562823181349443E-2</v>
      </c>
      <c r="E3412">
        <v>0</v>
      </c>
      <c r="G3412">
        <f t="shared" ca="1" si="113"/>
        <v>1.7138361799875206E-2</v>
      </c>
    </row>
    <row r="3413" spans="2:7">
      <c r="B3413" s="58">
        <v>38561</v>
      </c>
      <c r="C3413" s="43">
        <v>112.63432299999999</v>
      </c>
      <c r="D3413">
        <f t="shared" si="112"/>
        <v>0.27425057895965743</v>
      </c>
      <c r="E3413">
        <v>0</v>
      </c>
      <c r="G3413">
        <f t="shared" ca="1" si="113"/>
        <v>-1.669511893296826E-2</v>
      </c>
    </row>
    <row r="3414" spans="2:7">
      <c r="B3414" s="58">
        <v>38463</v>
      </c>
      <c r="C3414" s="43">
        <v>88.392600999999999</v>
      </c>
      <c r="D3414">
        <f t="shared" si="112"/>
        <v>-6.4369168447239236E-3</v>
      </c>
      <c r="E3414">
        <v>0</v>
      </c>
      <c r="G3414">
        <f t="shared" ca="1" si="113"/>
        <v>-1.3232065437945559E-2</v>
      </c>
    </row>
    <row r="3415" spans="2:7">
      <c r="B3415" s="58">
        <v>38450</v>
      </c>
      <c r="C3415" s="43">
        <v>88.965262999999993</v>
      </c>
      <c r="D3415">
        <f t="shared" si="112"/>
        <v>6.0953148575959406E-3</v>
      </c>
      <c r="E3415">
        <v>0</v>
      </c>
      <c r="G3415">
        <f t="shared" ca="1" si="113"/>
        <v>2.4023636584951432E-2</v>
      </c>
    </row>
    <row r="3416" spans="2:7">
      <c r="B3416" s="58">
        <v>38441</v>
      </c>
      <c r="C3416" s="43">
        <v>88.426276999999999</v>
      </c>
      <c r="D3416">
        <f t="shared" si="112"/>
        <v>-8.9489975740882882E-2</v>
      </c>
      <c r="E3416">
        <v>0</v>
      </c>
      <c r="G3416">
        <f t="shared" ca="1" si="113"/>
        <v>-2.0057876564691757E-2</v>
      </c>
    </row>
    <row r="3417" spans="2:7">
      <c r="B3417" s="58">
        <v>38421</v>
      </c>
      <c r="C3417" s="43">
        <v>97.117301999999995</v>
      </c>
      <c r="D3417">
        <f t="shared" si="112"/>
        <v>6.0316118144725761E-2</v>
      </c>
      <c r="E3417">
        <v>0</v>
      </c>
      <c r="G3417">
        <f t="shared" ca="1" si="113"/>
        <v>-2.1013450153420848E-2</v>
      </c>
    </row>
    <row r="3418" spans="2:7">
      <c r="B3418" s="58">
        <v>38317</v>
      </c>
      <c r="C3418" s="43">
        <v>91.592781000000002</v>
      </c>
      <c r="D3418">
        <f t="shared" si="112"/>
        <v>1.3417858011490553E-2</v>
      </c>
      <c r="E3418">
        <v>0</v>
      </c>
      <c r="G3418">
        <f t="shared" ca="1" si="113"/>
        <v>-1.8970521043694143E-2</v>
      </c>
    </row>
    <row r="3419" spans="2:7">
      <c r="B3419" s="58">
        <v>38306</v>
      </c>
      <c r="C3419" s="43">
        <v>90.380073999999993</v>
      </c>
      <c r="D3419">
        <f t="shared" si="112"/>
        <v>7.6645211528447166E-2</v>
      </c>
      <c r="E3419">
        <v>0</v>
      </c>
      <c r="G3419">
        <f t="shared" ca="1" si="113"/>
        <v>-1.771151367307525E-2</v>
      </c>
    </row>
    <row r="3420" spans="2:7">
      <c r="B3420" s="58">
        <v>38282</v>
      </c>
      <c r="C3420" s="43">
        <v>83.946014000000005</v>
      </c>
      <c r="D3420">
        <f t="shared" si="112"/>
        <v>-1.7350159298087517E-2</v>
      </c>
      <c r="E3420">
        <v>0</v>
      </c>
      <c r="G3420">
        <f t="shared" ca="1" si="113"/>
        <v>9.6401714712163172E-3</v>
      </c>
    </row>
    <row r="3421" spans="2:7">
      <c r="B3421" s="58">
        <v>38273</v>
      </c>
      <c r="C3421" s="43">
        <v>85.428207</v>
      </c>
      <c r="D3421">
        <f t="shared" si="112"/>
        <v>5.3156174849094268E-2</v>
      </c>
      <c r="E3421">
        <v>0</v>
      </c>
      <c r="G3421">
        <f t="shared" ca="1" si="113"/>
        <v>1.2396780214956998E-2</v>
      </c>
    </row>
    <row r="3422" spans="2:7">
      <c r="B3422" s="58">
        <v>38254</v>
      </c>
      <c r="C3422" s="43">
        <v>81.116371000000001</v>
      </c>
      <c r="D3422">
        <f t="shared" si="112"/>
        <v>7.4999961567562098E-2</v>
      </c>
      <c r="E3422">
        <v>0</v>
      </c>
      <c r="G3422">
        <f t="shared" ca="1" si="113"/>
        <v>-2.063792137615057E-4</v>
      </c>
    </row>
    <row r="3423" spans="2:7">
      <c r="B3423" s="58">
        <v>38230</v>
      </c>
      <c r="C3423" s="43">
        <v>75.457092000000003</v>
      </c>
      <c r="D3423">
        <f t="shared" si="112"/>
        <v>-0.22836367915732839</v>
      </c>
      <c r="E3423">
        <v>0</v>
      </c>
      <c r="G3423">
        <f t="shared" ca="1" si="113"/>
        <v>-6.5652591351491457E-3</v>
      </c>
    </row>
    <row r="3424" spans="2:7">
      <c r="B3424" s="58">
        <v>38103</v>
      </c>
      <c r="C3424" s="43">
        <v>97.788414000000003</v>
      </c>
      <c r="D3424">
        <f t="shared" si="112"/>
        <v>-5.9013859122403183E-3</v>
      </c>
      <c r="E3424">
        <v>0</v>
      </c>
      <c r="G3424">
        <f t="shared" ca="1" si="113"/>
        <v>-1.9730384790871393E-2</v>
      </c>
    </row>
    <row r="3425" spans="2:7">
      <c r="B3425" s="58">
        <v>38091</v>
      </c>
      <c r="C3425" s="43">
        <v>98.368926999999999</v>
      </c>
      <c r="D3425">
        <f t="shared" si="112"/>
        <v>2.9015100775643288E-2</v>
      </c>
      <c r="E3425">
        <v>0</v>
      </c>
      <c r="G3425">
        <f t="shared" ca="1" si="113"/>
        <v>3.0297048230657425E-3</v>
      </c>
    </row>
    <row r="3426" spans="2:7">
      <c r="B3426" s="58">
        <v>38086</v>
      </c>
      <c r="C3426" s="43">
        <v>95.595222000000007</v>
      </c>
      <c r="D3426">
        <f t="shared" si="112"/>
        <v>-0.14827573926879148</v>
      </c>
      <c r="E3426">
        <v>0</v>
      </c>
      <c r="G3426">
        <f t="shared" ca="1" si="113"/>
        <v>1.41564895699851E-2</v>
      </c>
    </row>
    <row r="3427" spans="2:7">
      <c r="B3427" s="58">
        <v>38048</v>
      </c>
      <c r="C3427" s="43">
        <v>112.237289</v>
      </c>
      <c r="D3427">
        <f t="shared" si="112"/>
        <v>-7.3975616060356825E-2</v>
      </c>
      <c r="E3427">
        <v>0</v>
      </c>
      <c r="G3427">
        <f t="shared" ca="1" si="113"/>
        <v>4.7774637193916782E-3</v>
      </c>
    </row>
    <row r="3428" spans="2:7">
      <c r="B3428" s="58">
        <v>38019</v>
      </c>
      <c r="C3428" s="43">
        <v>121.203384</v>
      </c>
      <c r="D3428">
        <f t="shared" si="112"/>
        <v>0</v>
      </c>
      <c r="E3428">
        <v>0</v>
      </c>
      <c r="G3428">
        <f t="shared" ca="1" si="113"/>
        <v>-1.4347697993662957E-2</v>
      </c>
    </row>
    <row r="3429" spans="2:7">
      <c r="B3429" s="58">
        <v>38016</v>
      </c>
      <c r="C3429" s="43">
        <v>121.203384</v>
      </c>
      <c r="D3429">
        <f t="shared" si="112"/>
        <v>-3.7397561648378264E-2</v>
      </c>
      <c r="E3429">
        <v>0</v>
      </c>
      <c r="G3429">
        <f t="shared" ca="1" si="113"/>
        <v>8.4201892936214776E-3</v>
      </c>
    </row>
    <row r="3430" spans="2:7">
      <c r="B3430" s="58">
        <v>38012</v>
      </c>
      <c r="C3430" s="43">
        <v>125.912193</v>
      </c>
      <c r="D3430">
        <f t="shared" si="112"/>
        <v>-2.6919335143144756E-2</v>
      </c>
      <c r="E3430">
        <v>0</v>
      </c>
      <c r="G3430">
        <f t="shared" ca="1" si="113"/>
        <v>-7.8338403534234553E-3</v>
      </c>
    </row>
    <row r="3431" spans="2:7">
      <c r="B3431" s="58">
        <v>37980</v>
      </c>
      <c r="C3431" s="43">
        <v>129.395432</v>
      </c>
      <c r="D3431">
        <f t="shared" si="112"/>
        <v>0.11786006040458638</v>
      </c>
      <c r="E3431">
        <v>0</v>
      </c>
      <c r="G3431">
        <f t="shared" ca="1" si="113"/>
        <v>-2.4313898011047788E-3</v>
      </c>
    </row>
    <row r="3432" spans="2:7">
      <c r="B3432" s="58">
        <v>37951</v>
      </c>
      <c r="C3432" s="43">
        <v>115.75279999999999</v>
      </c>
      <c r="D3432">
        <f t="shared" si="112"/>
        <v>-2.6579620181817171E-2</v>
      </c>
      <c r="E3432">
        <v>0</v>
      </c>
      <c r="G3432">
        <f t="shared" ca="1" si="113"/>
        <v>2.0832707173803155E-2</v>
      </c>
    </row>
    <row r="3433" spans="2:7">
      <c r="B3433" s="58">
        <v>37896</v>
      </c>
      <c r="C3433" s="43">
        <v>118.91347500000001</v>
      </c>
      <c r="D3433">
        <f t="shared" si="112"/>
        <v>3.7714437517833481E-2</v>
      </c>
      <c r="E3433">
        <v>0</v>
      </c>
      <c r="G3433">
        <f t="shared" ca="1" si="113"/>
        <v>-8.376653224631686E-3</v>
      </c>
    </row>
    <row r="3434" spans="2:7">
      <c r="B3434" s="58">
        <v>37848</v>
      </c>
      <c r="C3434" s="43">
        <v>114.591713</v>
      </c>
      <c r="D3434">
        <f t="shared" si="112"/>
        <v>7.1173533033464118E-2</v>
      </c>
      <c r="E3434">
        <v>0</v>
      </c>
      <c r="G3434">
        <f t="shared" ca="1" si="113"/>
        <v>3.6530474241274778E-2</v>
      </c>
    </row>
    <row r="3435" spans="2:7">
      <c r="B3435" s="58">
        <v>37791</v>
      </c>
      <c r="C3435" s="43">
        <v>106.97772999999999</v>
      </c>
      <c r="D3435">
        <f t="shared" si="112"/>
        <v>0.14709835967029683</v>
      </c>
      <c r="E3435">
        <v>0</v>
      </c>
      <c r="G3435">
        <f t="shared" ca="1" si="113"/>
        <v>1.5778248880963037E-2</v>
      </c>
    </row>
    <row r="3436" spans="2:7">
      <c r="B3436" s="58">
        <v>37761</v>
      </c>
      <c r="C3436" s="43">
        <v>93.259422000000001</v>
      </c>
      <c r="D3436">
        <f t="shared" si="112"/>
        <v>2.8809991296209134E-2</v>
      </c>
      <c r="E3436">
        <v>0</v>
      </c>
      <c r="G3436">
        <f t="shared" ca="1" si="113"/>
        <v>-1.7787409566190342E-2</v>
      </c>
    </row>
    <row r="3437" spans="2:7">
      <c r="B3437" s="58">
        <v>37742</v>
      </c>
      <c r="C3437" s="43">
        <v>90.647857999999999</v>
      </c>
      <c r="D3437">
        <f t="shared" si="112"/>
        <v>1.1231528161896152E-2</v>
      </c>
      <c r="E3437">
        <v>0</v>
      </c>
      <c r="G3437">
        <f t="shared" ca="1" si="113"/>
        <v>1.4620136867418074E-2</v>
      </c>
    </row>
    <row r="3438" spans="2:7">
      <c r="B3438" s="58">
        <v>37729</v>
      </c>
      <c r="C3438" s="43">
        <v>89.641052000000002</v>
      </c>
      <c r="D3438">
        <f t="shared" si="112"/>
        <v>3.5111197753626833E-4</v>
      </c>
      <c r="E3438">
        <v>0</v>
      </c>
      <c r="G3438">
        <f t="shared" ca="1" si="113"/>
        <v>8.1843004390706863E-3</v>
      </c>
    </row>
    <row r="3439" spans="2:7">
      <c r="B3439" s="58">
        <v>37725</v>
      </c>
      <c r="C3439" s="43">
        <v>89.609589</v>
      </c>
      <c r="D3439">
        <f t="shared" si="112"/>
        <v>-6.9496597219324038E-2</v>
      </c>
      <c r="E3439">
        <v>0</v>
      </c>
      <c r="G3439">
        <f t="shared" ca="1" si="113"/>
        <v>3.3810809468098101E-3</v>
      </c>
    </row>
    <row r="3440" spans="2:7">
      <c r="B3440" s="58">
        <v>37698</v>
      </c>
      <c r="C3440" s="43">
        <v>96.302268999999995</v>
      </c>
      <c r="D3440">
        <f t="shared" si="112"/>
        <v>-2.259890916285846E-2</v>
      </c>
      <c r="E3440">
        <v>0</v>
      </c>
      <c r="G3440">
        <f t="shared" ca="1" si="113"/>
        <v>4.297343204601111E-2</v>
      </c>
    </row>
    <row r="3441" spans="2:7">
      <c r="B3441" s="58">
        <v>37694</v>
      </c>
      <c r="C3441" s="43">
        <v>98.528914999999998</v>
      </c>
      <c r="D3441">
        <f t="shared" si="112"/>
        <v>-4.9806081830737342E-2</v>
      </c>
      <c r="E3441">
        <v>0</v>
      </c>
      <c r="G3441">
        <f t="shared" ca="1" si="113"/>
        <v>-2.349803275420391E-2</v>
      </c>
    </row>
    <row r="3442" spans="2:7">
      <c r="B3442" s="58">
        <v>37665</v>
      </c>
      <c r="C3442" s="43">
        <v>103.69348100000001</v>
      </c>
      <c r="D3442">
        <f t="shared" si="112"/>
        <v>-7.1191469157193224E-2</v>
      </c>
      <c r="E3442">
        <v>0</v>
      </c>
      <c r="G3442">
        <f t="shared" ca="1" si="113"/>
        <v>-1.3462341460090536E-2</v>
      </c>
    </row>
    <row r="3443" spans="2:7">
      <c r="B3443" s="58">
        <v>37635</v>
      </c>
      <c r="C3443" s="43">
        <v>111.641396</v>
      </c>
      <c r="D3443">
        <f t="shared" si="112"/>
        <v>-1.4199891536853838E-2</v>
      </c>
      <c r="E3443">
        <v>0</v>
      </c>
      <c r="G3443">
        <f t="shared" ca="1" si="113"/>
        <v>-2.7388360111842393E-2</v>
      </c>
    </row>
    <row r="3444" spans="2:7">
      <c r="B3444" s="58">
        <v>37615</v>
      </c>
      <c r="C3444" s="43">
        <v>113.249527</v>
      </c>
      <c r="D3444">
        <f t="shared" si="112"/>
        <v>0.11307029008777233</v>
      </c>
      <c r="E3444">
        <v>0</v>
      </c>
      <c r="G3444">
        <f t="shared" ca="1" si="113"/>
        <v>7.8903983434656724E-3</v>
      </c>
    </row>
    <row r="3445" spans="2:7">
      <c r="B3445" s="58">
        <v>37579</v>
      </c>
      <c r="C3445" s="43">
        <v>101.745171</v>
      </c>
      <c r="D3445">
        <f t="shared" si="112"/>
        <v>2.7803697450536884E-2</v>
      </c>
      <c r="E3445">
        <v>0</v>
      </c>
      <c r="G3445">
        <f t="shared" ca="1" si="113"/>
        <v>5.3785415616026278E-3</v>
      </c>
    </row>
    <row r="3446" spans="2:7">
      <c r="B3446" s="58">
        <v>37566</v>
      </c>
      <c r="C3446" s="43">
        <v>98.992805000000004</v>
      </c>
      <c r="D3446">
        <f t="shared" si="112"/>
        <v>-9.3971204074123668E-2</v>
      </c>
      <c r="E3446">
        <v>0</v>
      </c>
      <c r="G3446">
        <f t="shared" ca="1" si="113"/>
        <v>-6.5366840419301816E-3</v>
      </c>
    </row>
    <row r="3447" spans="2:7">
      <c r="B3447" s="58">
        <v>37550</v>
      </c>
      <c r="C3447" s="43">
        <v>109.260109</v>
      </c>
      <c r="D3447">
        <f t="shared" si="112"/>
        <v>2.6140427017685142E-2</v>
      </c>
      <c r="E3447">
        <v>0</v>
      </c>
      <c r="G3447">
        <f t="shared" ca="1" si="113"/>
        <v>3.5576752521512978E-3</v>
      </c>
    </row>
    <row r="3448" spans="2:7">
      <c r="B3448" s="58">
        <v>37544</v>
      </c>
      <c r="C3448" s="43">
        <v>106.476761</v>
      </c>
      <c r="D3448">
        <f t="shared" si="112"/>
        <v>1.9845750342632786E-2</v>
      </c>
      <c r="E3448">
        <v>0</v>
      </c>
      <c r="G3448">
        <f t="shared" ca="1" si="113"/>
        <v>2.0763144388797568E-2</v>
      </c>
    </row>
    <row r="3449" spans="2:7">
      <c r="B3449" s="58">
        <v>37531</v>
      </c>
      <c r="C3449" s="43">
        <v>104.40477</v>
      </c>
      <c r="D3449">
        <f t="shared" si="112"/>
        <v>-6.533777377872825E-2</v>
      </c>
      <c r="E3449">
        <v>0</v>
      </c>
      <c r="G3449">
        <f t="shared" ca="1" si="113"/>
        <v>3.5350997524344563E-2</v>
      </c>
    </row>
    <row r="3450" spans="2:7">
      <c r="B3450" s="58">
        <v>37509</v>
      </c>
      <c r="C3450" s="43">
        <v>111.703209</v>
      </c>
      <c r="D3450">
        <f t="shared" si="112"/>
        <v>3.891274562523197E-3</v>
      </c>
      <c r="E3450">
        <v>0</v>
      </c>
      <c r="G3450">
        <f t="shared" ca="1" si="113"/>
        <v>3.1215918411118112E-3</v>
      </c>
    </row>
    <row r="3451" spans="2:7">
      <c r="B3451" s="58">
        <v>37488</v>
      </c>
      <c r="C3451" s="43">
        <v>111.27022599999999</v>
      </c>
      <c r="D3451">
        <f t="shared" si="112"/>
        <v>3.0945374246818116E-2</v>
      </c>
      <c r="E3451">
        <v>0</v>
      </c>
      <c r="G3451">
        <f t="shared" ca="1" si="113"/>
        <v>-2.7992428575914864E-2</v>
      </c>
    </row>
    <row r="3452" spans="2:7">
      <c r="B3452" s="58">
        <v>37483</v>
      </c>
      <c r="C3452" s="43">
        <v>107.930283</v>
      </c>
      <c r="D3452">
        <f t="shared" si="112"/>
        <v>-0.12565846016423546</v>
      </c>
      <c r="E3452">
        <v>0</v>
      </c>
      <c r="G3452">
        <f t="shared" ca="1" si="113"/>
        <v>2.9966307183117134E-2</v>
      </c>
    </row>
    <row r="3453" spans="2:7">
      <c r="B3453" s="58">
        <v>37377</v>
      </c>
      <c r="C3453" s="43">
        <v>123.441788</v>
      </c>
      <c r="D3453">
        <f t="shared" si="112"/>
        <v>-9.0610884929465965E-2</v>
      </c>
      <c r="E3453">
        <v>0</v>
      </c>
      <c r="G3453">
        <f t="shared" ca="1" si="113"/>
        <v>-9.0020794287576211E-3</v>
      </c>
    </row>
    <row r="3454" spans="2:7">
      <c r="B3454" s="58">
        <v>37344</v>
      </c>
      <c r="C3454" s="43">
        <v>135.74144000000001</v>
      </c>
      <c r="D3454">
        <f t="shared" si="112"/>
        <v>-2.5957456118625447E-2</v>
      </c>
      <c r="E3454">
        <v>0</v>
      </c>
      <c r="G3454">
        <f t="shared" ca="1" si="113"/>
        <v>-9.2281153857405422E-3</v>
      </c>
    </row>
    <row r="3455" spans="2:7">
      <c r="B3455" s="58">
        <v>37340</v>
      </c>
      <c r="C3455" s="43">
        <v>139.35884100000001</v>
      </c>
      <c r="D3455">
        <f t="shared" si="112"/>
        <v>6.8902195717174874E-2</v>
      </c>
      <c r="E3455">
        <v>0</v>
      </c>
      <c r="G3455">
        <f t="shared" ca="1" si="113"/>
        <v>-1.5696819610981412E-2</v>
      </c>
    </row>
    <row r="3456" spans="2:7">
      <c r="B3456" s="58">
        <v>37250</v>
      </c>
      <c r="C3456" s="43">
        <v>130.37567100000001</v>
      </c>
      <c r="D3456">
        <f t="shared" si="112"/>
        <v>-2.9968593970049313E-3</v>
      </c>
      <c r="E3456">
        <v>0</v>
      </c>
      <c r="G3456">
        <f t="shared" ca="1" si="113"/>
        <v>-1.1694202901943097E-2</v>
      </c>
    </row>
    <row r="3457" spans="2:7">
      <c r="B3457" s="58">
        <v>37242</v>
      </c>
      <c r="C3457" s="43">
        <v>130.767563</v>
      </c>
      <c r="D3457">
        <f t="shared" si="112"/>
        <v>3.1874695992938885E-2</v>
      </c>
      <c r="E3457">
        <v>0</v>
      </c>
      <c r="G3457">
        <f t="shared" ca="1" si="113"/>
        <v>-1.8351562935107337E-2</v>
      </c>
    </row>
    <row r="3458" spans="2:7">
      <c r="B3458" s="58">
        <v>37225</v>
      </c>
      <c r="C3458" s="43">
        <v>126.72814200000001</v>
      </c>
      <c r="D3458">
        <f t="shared" si="112"/>
        <v>-2.8875309853702905E-2</v>
      </c>
      <c r="E3458">
        <v>0</v>
      </c>
      <c r="G3458">
        <f t="shared" ca="1" si="113"/>
        <v>-1.227009429836327E-2</v>
      </c>
    </row>
    <row r="3459" spans="2:7">
      <c r="B3459" s="58">
        <v>37211</v>
      </c>
      <c r="C3459" s="43">
        <v>130.496262</v>
      </c>
      <c r="D3459">
        <f t="shared" si="112"/>
        <v>2.1713225867006088E-2</v>
      </c>
      <c r="E3459">
        <v>0</v>
      </c>
      <c r="G3459">
        <f t="shared" ca="1" si="113"/>
        <v>1.7966432125458232E-2</v>
      </c>
    </row>
    <row r="3460" spans="2:7">
      <c r="B3460" s="58">
        <v>37190</v>
      </c>
      <c r="C3460" s="43">
        <v>127.722984</v>
      </c>
      <c r="D3460">
        <f t="shared" ref="D3460:D3523" si="114">(C3460-C3461)/C3461</f>
        <v>8.329648829298748E-3</v>
      </c>
      <c r="E3460">
        <v>0</v>
      </c>
      <c r="G3460">
        <f t="shared" ca="1" si="113"/>
        <v>4.4600774547620542E-2</v>
      </c>
    </row>
    <row r="3461" spans="2:7">
      <c r="B3461" s="58">
        <v>37166</v>
      </c>
      <c r="C3461" s="43">
        <v>126.667885</v>
      </c>
      <c r="D3461">
        <f t="shared" si="114"/>
        <v>-6.0795596747610002E-2</v>
      </c>
      <c r="E3461">
        <v>0</v>
      </c>
      <c r="G3461">
        <f t="shared" ref="G3461:G3524" ca="1" si="115">_xlfn.NORM.INV(RAND(),$N$5,$N$6)</f>
        <v>-1.3204887707600295E-2</v>
      </c>
    </row>
    <row r="3462" spans="2:7">
      <c r="B3462" s="58">
        <v>37125</v>
      </c>
      <c r="C3462" s="43">
        <v>134.86721800000001</v>
      </c>
      <c r="D3462">
        <f t="shared" si="114"/>
        <v>3.5169001560630013E-2</v>
      </c>
      <c r="E3462">
        <v>0</v>
      </c>
      <c r="G3462">
        <f t="shared" ca="1" si="115"/>
        <v>1.8927914145693073E-2</v>
      </c>
    </row>
    <row r="3463" spans="2:7">
      <c r="B3463" s="58">
        <v>37118</v>
      </c>
      <c r="C3463" s="43">
        <v>130.28521699999999</v>
      </c>
      <c r="D3463">
        <f t="shared" si="114"/>
        <v>0.10795138866595293</v>
      </c>
      <c r="E3463">
        <v>0</v>
      </c>
      <c r="G3463">
        <f t="shared" ca="1" si="115"/>
        <v>2.1850887935937126E-2</v>
      </c>
    </row>
    <row r="3464" spans="2:7">
      <c r="B3464" s="58">
        <v>37077</v>
      </c>
      <c r="C3464" s="43">
        <v>117.591095</v>
      </c>
      <c r="D3464">
        <f t="shared" si="114"/>
        <v>-6.1607881418090683E-2</v>
      </c>
      <c r="E3464">
        <v>0</v>
      </c>
      <c r="G3464">
        <f t="shared" ca="1" si="115"/>
        <v>1.0776389996782524E-2</v>
      </c>
    </row>
    <row r="3465" spans="2:7">
      <c r="B3465" s="58">
        <v>37022</v>
      </c>
      <c r="C3465" s="43">
        <v>125.311256</v>
      </c>
      <c r="D3465">
        <f t="shared" si="114"/>
        <v>-9.5052653110690166E-4</v>
      </c>
      <c r="E3465">
        <v>0</v>
      </c>
      <c r="G3465">
        <f t="shared" ca="1" si="115"/>
        <v>8.8684472339858236E-3</v>
      </c>
    </row>
    <row r="3466" spans="2:7">
      <c r="B3466" s="58">
        <v>37012</v>
      </c>
      <c r="C3466" s="43">
        <v>125.430481</v>
      </c>
      <c r="D3466">
        <f t="shared" si="114"/>
        <v>1.1899451668816554E-3</v>
      </c>
      <c r="E3466">
        <v>0</v>
      </c>
      <c r="G3466">
        <f t="shared" ca="1" si="115"/>
        <v>-2.0336270140527676E-2</v>
      </c>
    </row>
    <row r="3467" spans="2:7">
      <c r="B3467" s="58">
        <v>36994</v>
      </c>
      <c r="C3467" s="43">
        <v>125.281403</v>
      </c>
      <c r="D3467">
        <f t="shared" si="114"/>
        <v>-3.7554564467742066E-2</v>
      </c>
      <c r="E3467">
        <v>0</v>
      </c>
      <c r="G3467">
        <f t="shared" ca="1" si="115"/>
        <v>4.3973931647832844E-2</v>
      </c>
    </row>
    <row r="3468" spans="2:7">
      <c r="B3468" s="58">
        <v>36986</v>
      </c>
      <c r="C3468" s="43">
        <v>130.16987599999999</v>
      </c>
      <c r="D3468">
        <f t="shared" si="114"/>
        <v>-2.1143581965030547E-2</v>
      </c>
      <c r="E3468">
        <v>0</v>
      </c>
      <c r="G3468">
        <f t="shared" ca="1" si="115"/>
        <v>-2.4314994029815382E-2</v>
      </c>
    </row>
    <row r="3469" spans="2:7">
      <c r="B3469" s="58">
        <v>36956</v>
      </c>
      <c r="C3469" s="43">
        <v>132.981583</v>
      </c>
      <c r="D3469">
        <f t="shared" si="114"/>
        <v>9.4000445624234569E-2</v>
      </c>
      <c r="E3469">
        <v>0</v>
      </c>
      <c r="G3469">
        <f t="shared" ca="1" si="115"/>
        <v>2.1117085745314169E-2</v>
      </c>
    </row>
    <row r="3470" spans="2:7">
      <c r="B3470" s="58">
        <v>36917</v>
      </c>
      <c r="C3470" s="43">
        <v>121.555328</v>
      </c>
      <c r="D3470">
        <f t="shared" si="114"/>
        <v>2.7452070870106263E-2</v>
      </c>
      <c r="E3470">
        <v>0</v>
      </c>
      <c r="G3470">
        <f t="shared" ca="1" si="115"/>
        <v>1.2027244367758341E-2</v>
      </c>
    </row>
    <row r="3471" spans="2:7">
      <c r="B3471" s="58">
        <v>36885</v>
      </c>
      <c r="C3471" s="43">
        <v>118.307541</v>
      </c>
      <c r="D3471">
        <f t="shared" si="114"/>
        <v>-3.9319081261385128E-2</v>
      </c>
      <c r="E3471">
        <v>0</v>
      </c>
      <c r="G3471">
        <f t="shared" ca="1" si="115"/>
        <v>-9.7631211659105904E-3</v>
      </c>
    </row>
    <row r="3472" spans="2:7">
      <c r="B3472" s="58">
        <v>36801</v>
      </c>
      <c r="C3472" s="43">
        <v>123.14967300000001</v>
      </c>
      <c r="D3472">
        <f t="shared" si="114"/>
        <v>-0.12170998121880743</v>
      </c>
      <c r="E3472">
        <v>0</v>
      </c>
      <c r="G3472">
        <f t="shared" ca="1" si="115"/>
        <v>-3.1093384342054123E-2</v>
      </c>
    </row>
    <row r="3473" spans="2:7">
      <c r="B3473" s="58">
        <v>36770</v>
      </c>
      <c r="C3473" s="43">
        <v>140.215271</v>
      </c>
      <c r="D3473">
        <f t="shared" si="114"/>
        <v>0</v>
      </c>
      <c r="E3473">
        <v>0</v>
      </c>
      <c r="G3473">
        <f t="shared" ca="1" si="115"/>
        <v>1.9132318139790997E-2</v>
      </c>
    </row>
    <row r="3474" spans="2:7">
      <c r="B3474" s="58">
        <v>36769</v>
      </c>
      <c r="C3474" s="43">
        <v>140.215271</v>
      </c>
      <c r="D3474">
        <f t="shared" si="114"/>
        <v>1.3358718312238636E-2</v>
      </c>
      <c r="E3474">
        <v>0</v>
      </c>
      <c r="G3474">
        <f t="shared" ca="1" si="115"/>
        <v>-2.7379287162024375E-2</v>
      </c>
    </row>
    <row r="3475" spans="2:7">
      <c r="B3475" s="58">
        <v>36753</v>
      </c>
      <c r="C3475" s="43">
        <v>138.36686700000001</v>
      </c>
      <c r="D3475">
        <f t="shared" si="114"/>
        <v>-2.0561066781161836E-2</v>
      </c>
      <c r="E3475">
        <v>0</v>
      </c>
      <c r="G3475">
        <f t="shared" ca="1" si="115"/>
        <v>-3.3843632915804722E-2</v>
      </c>
    </row>
    <row r="3476" spans="2:7">
      <c r="B3476" s="58">
        <v>36739</v>
      </c>
      <c r="C3476" s="43">
        <v>141.27156099999999</v>
      </c>
      <c r="D3476">
        <f t="shared" si="114"/>
        <v>3.9620137434748359E-3</v>
      </c>
      <c r="E3476">
        <v>0</v>
      </c>
      <c r="G3476">
        <f t="shared" ca="1" si="115"/>
        <v>2.2565907651620431E-2</v>
      </c>
    </row>
    <row r="3477" spans="2:7">
      <c r="B3477" s="58">
        <v>36647</v>
      </c>
      <c r="C3477" s="43">
        <v>140.71404999999999</v>
      </c>
      <c r="D3477">
        <f t="shared" si="114"/>
        <v>-5.1836827802419411E-2</v>
      </c>
      <c r="E3477">
        <v>0</v>
      </c>
      <c r="G3477">
        <f t="shared" ca="1" si="115"/>
        <v>3.7200515289656212E-2</v>
      </c>
    </row>
    <row r="3478" spans="2:7">
      <c r="B3478" s="58">
        <v>36637</v>
      </c>
      <c r="C3478" s="43">
        <v>148.40699799999999</v>
      </c>
      <c r="D3478">
        <f t="shared" si="114"/>
        <v>-1.8891827902384545E-2</v>
      </c>
      <c r="E3478">
        <v>0</v>
      </c>
      <c r="G3478">
        <f t="shared" ca="1" si="115"/>
        <v>-1.0033782114089382E-2</v>
      </c>
    </row>
    <row r="3479" spans="2:7">
      <c r="B3479" s="58">
        <v>36630</v>
      </c>
      <c r="C3479" s="43">
        <v>151.26466400000001</v>
      </c>
      <c r="D3479">
        <f t="shared" si="114"/>
        <v>-0.11605677078029271</v>
      </c>
      <c r="E3479">
        <v>0</v>
      </c>
      <c r="G3479">
        <f t="shared" ca="1" si="115"/>
        <v>2.5574202234430968E-2</v>
      </c>
    </row>
    <row r="3480" spans="2:7">
      <c r="B3480" s="58">
        <v>36605</v>
      </c>
      <c r="C3480" s="43">
        <v>171.124863</v>
      </c>
      <c r="D3480">
        <f t="shared" si="114"/>
        <v>0</v>
      </c>
      <c r="E3480">
        <v>0</v>
      </c>
      <c r="G3480">
        <f t="shared" ca="1" si="115"/>
        <v>9.7952845853043705E-3</v>
      </c>
    </row>
    <row r="3481" spans="2:7">
      <c r="B3481" s="58">
        <v>36602</v>
      </c>
      <c r="C3481" s="43">
        <v>171.124863</v>
      </c>
      <c r="D3481">
        <f t="shared" si="114"/>
        <v>0.15055709733505013</v>
      </c>
      <c r="E3481">
        <v>0</v>
      </c>
      <c r="G3481">
        <f t="shared" ca="1" si="115"/>
        <v>7.8274780358880136E-3</v>
      </c>
    </row>
    <row r="3482" spans="2:7">
      <c r="B3482" s="58">
        <v>36551</v>
      </c>
      <c r="C3482" s="43">
        <v>148.732178</v>
      </c>
      <c r="D3482">
        <f t="shared" si="114"/>
        <v>0.19444419481919492</v>
      </c>
      <c r="E3482">
        <v>0</v>
      </c>
      <c r="G3482">
        <f t="shared" ca="1" si="115"/>
        <v>1.6494074137212777E-2</v>
      </c>
    </row>
    <row r="3483" spans="2:7">
      <c r="B3483" s="58">
        <v>36525</v>
      </c>
      <c r="C3483" s="43">
        <v>124.519989</v>
      </c>
      <c r="D3483">
        <f t="shared" si="114"/>
        <v>-6.7393917228326952E-2</v>
      </c>
      <c r="E3483">
        <v>0</v>
      </c>
      <c r="G3483">
        <f t="shared" ca="1" si="115"/>
        <v>-4.0846292597557076E-3</v>
      </c>
    </row>
    <row r="3484" spans="2:7">
      <c r="B3484" s="58">
        <v>36487</v>
      </c>
      <c r="C3484" s="43">
        <v>133.51831100000001</v>
      </c>
      <c r="D3484">
        <f t="shared" si="114"/>
        <v>-4.5297611891737907E-2</v>
      </c>
      <c r="E3484">
        <v>0</v>
      </c>
      <c r="G3484">
        <f t="shared" ca="1" si="115"/>
        <v>-2.1679553874536336E-2</v>
      </c>
    </row>
    <row r="3485" spans="2:7">
      <c r="B3485" s="58">
        <v>36472</v>
      </c>
      <c r="C3485" s="43">
        <v>139.85333299999999</v>
      </c>
      <c r="D3485">
        <f t="shared" si="114"/>
        <v>2.2553827750337744E-3</v>
      </c>
      <c r="E3485">
        <v>0</v>
      </c>
      <c r="G3485">
        <f t="shared" ca="1" si="115"/>
        <v>-4.785465168063289E-3</v>
      </c>
    </row>
    <row r="3486" spans="2:7">
      <c r="B3486" s="58">
        <v>36452</v>
      </c>
      <c r="C3486" s="43">
        <v>139.53862000000001</v>
      </c>
      <c r="D3486">
        <f t="shared" si="114"/>
        <v>-8.6109980671696285E-2</v>
      </c>
      <c r="E3486">
        <v>0</v>
      </c>
      <c r="G3486">
        <f t="shared" ca="1" si="115"/>
        <v>4.3979755067869684E-3</v>
      </c>
    </row>
    <row r="3487" spans="2:7">
      <c r="B3487" s="58">
        <v>36416</v>
      </c>
      <c r="C3487" s="43">
        <v>152.68644699999999</v>
      </c>
      <c r="D3487">
        <f t="shared" si="114"/>
        <v>0.25320224467706182</v>
      </c>
      <c r="E3487">
        <v>0</v>
      </c>
      <c r="G3487">
        <f t="shared" ca="1" si="115"/>
        <v>3.0478481793098405E-2</v>
      </c>
    </row>
    <row r="3488" spans="2:7">
      <c r="B3488" s="58">
        <v>36277</v>
      </c>
      <c r="C3488" s="43">
        <v>121.837036</v>
      </c>
      <c r="D3488">
        <f t="shared" si="114"/>
        <v>-5.8295777030117374E-2</v>
      </c>
      <c r="E3488">
        <v>0</v>
      </c>
      <c r="G3488">
        <f t="shared" ca="1" si="115"/>
        <v>1.723122523671294E-2</v>
      </c>
    </row>
    <row r="3489" spans="2:7">
      <c r="B3489" s="58">
        <v>36264</v>
      </c>
      <c r="C3489" s="43">
        <v>129.37930299999999</v>
      </c>
      <c r="D3489">
        <f t="shared" si="114"/>
        <v>4.0525667266097581E-3</v>
      </c>
      <c r="E3489">
        <v>0</v>
      </c>
      <c r="G3489">
        <f t="shared" ca="1" si="115"/>
        <v>1.0285670802684147E-2</v>
      </c>
    </row>
    <row r="3490" spans="2:7">
      <c r="B3490" s="58">
        <v>36252</v>
      </c>
      <c r="C3490" s="43">
        <v>128.857101</v>
      </c>
      <c r="D3490">
        <f t="shared" si="114"/>
        <v>-1.8204134595314831E-3</v>
      </c>
      <c r="E3490">
        <v>0</v>
      </c>
      <c r="G3490">
        <f t="shared" ca="1" si="115"/>
        <v>2.0687125617275575E-2</v>
      </c>
    </row>
    <row r="3491" spans="2:7">
      <c r="B3491" s="58">
        <v>36248</v>
      </c>
      <c r="C3491" s="43">
        <v>129.09210200000001</v>
      </c>
      <c r="D3491">
        <f t="shared" si="114"/>
        <v>9.2477968635078192E-2</v>
      </c>
      <c r="E3491">
        <v>0</v>
      </c>
      <c r="G3491">
        <f t="shared" ca="1" si="115"/>
        <v>5.2743828005065111E-3</v>
      </c>
    </row>
    <row r="3492" spans="2:7">
      <c r="B3492" s="58">
        <v>36221</v>
      </c>
      <c r="C3492" s="43">
        <v>118.16449</v>
      </c>
      <c r="D3492">
        <f t="shared" si="114"/>
        <v>6.2370483564109569E-2</v>
      </c>
      <c r="E3492">
        <v>0</v>
      </c>
      <c r="G3492">
        <f t="shared" ca="1" si="115"/>
        <v>7.321453672987685E-3</v>
      </c>
    </row>
    <row r="3493" spans="2:7">
      <c r="B3493" s="58">
        <v>36210</v>
      </c>
      <c r="C3493" s="43">
        <v>111.22719600000001</v>
      </c>
      <c r="D3493">
        <f t="shared" si="114"/>
        <v>9.049778356105756E-2</v>
      </c>
      <c r="E3493">
        <v>0</v>
      </c>
      <c r="G3493">
        <f t="shared" ca="1" si="115"/>
        <v>1.6004685725744438E-2</v>
      </c>
    </row>
    <row r="3494" spans="2:7">
      <c r="B3494" s="58">
        <v>36186</v>
      </c>
      <c r="C3494" s="43">
        <v>101.996719</v>
      </c>
      <c r="D3494">
        <f t="shared" si="114"/>
        <v>3.7436658513271104E-2</v>
      </c>
      <c r="E3494">
        <v>0</v>
      </c>
      <c r="G3494">
        <f t="shared" ca="1" si="115"/>
        <v>-9.6285212044459195E-4</v>
      </c>
    </row>
    <row r="3495" spans="2:7">
      <c r="B3495" s="58">
        <v>36180</v>
      </c>
      <c r="C3495" s="43">
        <v>98.316092999999995</v>
      </c>
      <c r="D3495">
        <f t="shared" si="114"/>
        <v>2.9728010919404989E-2</v>
      </c>
      <c r="E3495">
        <v>0</v>
      </c>
      <c r="G3495">
        <f t="shared" ca="1" si="115"/>
        <v>1.7649222427199299E-2</v>
      </c>
    </row>
    <row r="3496" spans="2:7">
      <c r="B3496" s="58">
        <v>36154</v>
      </c>
      <c r="C3496" s="43">
        <v>95.477729999999994</v>
      </c>
      <c r="D3496">
        <f t="shared" si="114"/>
        <v>-3.0121277665948768E-3</v>
      </c>
      <c r="E3496">
        <v>0</v>
      </c>
      <c r="G3496">
        <f t="shared" ca="1" si="115"/>
        <v>1.6103337936960192E-2</v>
      </c>
    </row>
    <row r="3497" spans="2:7">
      <c r="B3497" s="58">
        <v>36147</v>
      </c>
      <c r="C3497" s="43">
        <v>95.766189999999995</v>
      </c>
      <c r="D3497">
        <f t="shared" si="114"/>
        <v>4.5340526592711219E-2</v>
      </c>
      <c r="E3497">
        <v>0</v>
      </c>
      <c r="G3497">
        <f t="shared" ca="1" si="115"/>
        <v>2.3131551264129451E-2</v>
      </c>
    </row>
    <row r="3498" spans="2:7">
      <c r="B3498" s="58">
        <v>36124</v>
      </c>
      <c r="C3498" s="43">
        <v>91.612433999999993</v>
      </c>
      <c r="D3498">
        <f t="shared" si="114"/>
        <v>-4.0744360923512218E-2</v>
      </c>
      <c r="E3498">
        <v>0</v>
      </c>
      <c r="G3498">
        <f t="shared" ca="1" si="115"/>
        <v>1.2852147706248431E-2</v>
      </c>
    </row>
    <row r="3499" spans="2:7">
      <c r="B3499" s="58">
        <v>36103</v>
      </c>
      <c r="C3499" s="43">
        <v>95.50367</v>
      </c>
      <c r="D3499">
        <f t="shared" si="114"/>
        <v>-3.3413705458076302E-3</v>
      </c>
      <c r="E3499">
        <v>0</v>
      </c>
      <c r="G3499">
        <f t="shared" ca="1" si="115"/>
        <v>7.3539035669517019E-3</v>
      </c>
    </row>
    <row r="3500" spans="2:7">
      <c r="B3500" s="58">
        <v>36089</v>
      </c>
      <c r="C3500" s="43">
        <v>95.823853</v>
      </c>
      <c r="D3500">
        <f t="shared" si="114"/>
        <v>-1.4681913921211499E-2</v>
      </c>
      <c r="E3500">
        <v>0</v>
      </c>
      <c r="G3500">
        <f t="shared" ca="1" si="115"/>
        <v>1.884575800866109E-2</v>
      </c>
    </row>
    <row r="3501" spans="2:7">
      <c r="B3501" s="58">
        <v>36070</v>
      </c>
      <c r="C3501" s="43">
        <v>97.251694000000001</v>
      </c>
      <c r="D3501">
        <f t="shared" si="114"/>
        <v>0</v>
      </c>
      <c r="E3501">
        <v>0</v>
      </c>
      <c r="G3501">
        <f t="shared" ca="1" si="115"/>
        <v>1.5603605985216673E-2</v>
      </c>
    </row>
    <row r="3502" spans="2:7">
      <c r="B3502" s="58">
        <v>36069</v>
      </c>
      <c r="C3502" s="43">
        <v>97.251694000000001</v>
      </c>
      <c r="D3502">
        <f t="shared" si="114"/>
        <v>4.5507599826310162E-2</v>
      </c>
      <c r="E3502">
        <v>0</v>
      </c>
      <c r="G3502">
        <f t="shared" ca="1" si="115"/>
        <v>-1.3061241056746166E-2</v>
      </c>
    </row>
    <row r="3503" spans="2:7">
      <c r="B3503" s="58">
        <v>36033</v>
      </c>
      <c r="C3503" s="43">
        <v>93.018638999999993</v>
      </c>
      <c r="D3503">
        <f t="shared" si="114"/>
        <v>-6.9789201770072105E-3</v>
      </c>
      <c r="E3503">
        <v>0</v>
      </c>
      <c r="G3503">
        <f t="shared" ca="1" si="115"/>
        <v>-1.2634610253443633E-2</v>
      </c>
    </row>
    <row r="3504" spans="2:7">
      <c r="B3504" s="58">
        <v>35922</v>
      </c>
      <c r="C3504" s="43">
        <v>93.672370999999998</v>
      </c>
      <c r="D3504">
        <f t="shared" si="114"/>
        <v>3.2978381303306457E-2</v>
      </c>
      <c r="E3504">
        <v>0</v>
      </c>
      <c r="G3504">
        <f t="shared" ca="1" si="115"/>
        <v>-7.7741204565203075E-3</v>
      </c>
    </row>
    <row r="3505" spans="2:7">
      <c r="B3505" s="58">
        <v>35916</v>
      </c>
      <c r="C3505" s="43">
        <v>90.681831000000003</v>
      </c>
      <c r="D3505">
        <f t="shared" si="114"/>
        <v>-1.9251405479061908E-3</v>
      </c>
      <c r="E3505">
        <v>0</v>
      </c>
      <c r="G3505">
        <f t="shared" ca="1" si="115"/>
        <v>3.158070862859134E-4</v>
      </c>
    </row>
    <row r="3506" spans="2:7">
      <c r="B3506" s="58">
        <v>35899</v>
      </c>
      <c r="C3506" s="43">
        <v>90.856742999999994</v>
      </c>
      <c r="D3506">
        <f t="shared" si="114"/>
        <v>-3.4785337636352089E-2</v>
      </c>
      <c r="E3506">
        <v>0</v>
      </c>
      <c r="G3506">
        <f t="shared" ca="1" si="115"/>
        <v>-1.8793746885874521E-3</v>
      </c>
    </row>
    <row r="3507" spans="2:7">
      <c r="B3507" s="58">
        <v>35893</v>
      </c>
      <c r="C3507" s="43">
        <v>94.131125999999995</v>
      </c>
      <c r="D3507">
        <f t="shared" si="114"/>
        <v>4.1732433101945257E-2</v>
      </c>
      <c r="E3507">
        <v>0</v>
      </c>
      <c r="G3507">
        <f t="shared" ca="1" si="115"/>
        <v>-1.061560757823074E-2</v>
      </c>
    </row>
    <row r="3508" spans="2:7">
      <c r="B3508" s="58">
        <v>35867</v>
      </c>
      <c r="C3508" s="43">
        <v>90.360175999999996</v>
      </c>
      <c r="D3508">
        <f t="shared" si="114"/>
        <v>6.8228139843085886E-2</v>
      </c>
      <c r="E3508">
        <v>0</v>
      </c>
      <c r="G3508">
        <f t="shared" ca="1" si="115"/>
        <v>-1.5314086195547022E-2</v>
      </c>
    </row>
    <row r="3509" spans="2:7">
      <c r="B3509" s="58">
        <v>35842</v>
      </c>
      <c r="C3509" s="43">
        <v>84.588836999999998</v>
      </c>
      <c r="D3509">
        <f t="shared" si="114"/>
        <v>0.11369600947319505</v>
      </c>
      <c r="E3509">
        <v>0</v>
      </c>
      <c r="G3509">
        <f t="shared" ca="1" si="115"/>
        <v>-1.5923862299821616E-2</v>
      </c>
    </row>
    <row r="3510" spans="2:7">
      <c r="B3510" s="58">
        <v>35821</v>
      </c>
      <c r="C3510" s="43">
        <v>75.953254999999999</v>
      </c>
      <c r="D3510">
        <f t="shared" si="114"/>
        <v>-4.9436733114011068E-2</v>
      </c>
      <c r="E3510">
        <v>0</v>
      </c>
      <c r="G3510">
        <f t="shared" ca="1" si="115"/>
        <v>1.5074377605439285E-2</v>
      </c>
    </row>
    <row r="3511" spans="2:7">
      <c r="B3511" s="58">
        <v>35789</v>
      </c>
      <c r="C3511" s="43">
        <v>79.903419</v>
      </c>
      <c r="D3511">
        <f t="shared" si="114"/>
        <v>8.6035282104690275E-2</v>
      </c>
      <c r="E3511">
        <v>0</v>
      </c>
      <c r="G3511">
        <f t="shared" ca="1" si="115"/>
        <v>4.4022912648937158E-2</v>
      </c>
    </row>
    <row r="3512" spans="2:7">
      <c r="B3512" s="58">
        <v>35748</v>
      </c>
      <c r="C3512" s="43">
        <v>73.573502000000005</v>
      </c>
      <c r="D3512">
        <f t="shared" si="114"/>
        <v>6.472223537004918E-3</v>
      </c>
      <c r="E3512">
        <v>0</v>
      </c>
      <c r="G3512">
        <f t="shared" ca="1" si="115"/>
        <v>1.1757298656378838E-2</v>
      </c>
    </row>
    <row r="3513" spans="2:7">
      <c r="B3513" s="58">
        <v>35734</v>
      </c>
      <c r="C3513" s="43">
        <v>73.100380000000001</v>
      </c>
      <c r="D3513">
        <f t="shared" si="114"/>
        <v>-4.544125221577925E-2</v>
      </c>
      <c r="E3513">
        <v>0</v>
      </c>
      <c r="G3513">
        <f t="shared" ca="1" si="115"/>
        <v>-1.666336743815186E-2</v>
      </c>
    </row>
    <row r="3514" spans="2:7">
      <c r="B3514" s="58">
        <v>35711</v>
      </c>
      <c r="C3514" s="43">
        <v>76.580284000000006</v>
      </c>
      <c r="D3514">
        <f t="shared" si="114"/>
        <v>0</v>
      </c>
      <c r="E3514">
        <v>0</v>
      </c>
      <c r="G3514">
        <f t="shared" ca="1" si="115"/>
        <v>1.0529555594574875E-2</v>
      </c>
    </row>
    <row r="3515" spans="2:7">
      <c r="B3515" s="58">
        <v>35710</v>
      </c>
      <c r="C3515" s="43">
        <v>76.580284000000006</v>
      </c>
      <c r="D3515">
        <f t="shared" si="114"/>
        <v>0</v>
      </c>
      <c r="E3515">
        <v>0</v>
      </c>
      <c r="G3515">
        <f t="shared" ca="1" si="115"/>
        <v>3.1608034681546993E-3</v>
      </c>
    </row>
    <row r="3516" spans="2:7">
      <c r="B3516" s="58">
        <v>35709</v>
      </c>
      <c r="C3516" s="43">
        <v>76.580284000000006</v>
      </c>
      <c r="D3516">
        <f t="shared" si="114"/>
        <v>0</v>
      </c>
      <c r="E3516">
        <v>0</v>
      </c>
      <c r="G3516">
        <f t="shared" ca="1" si="115"/>
        <v>2.4508162085108889E-2</v>
      </c>
    </row>
    <row r="3517" spans="2:7">
      <c r="B3517" s="58">
        <v>35706</v>
      </c>
      <c r="C3517" s="43">
        <v>76.580284000000006</v>
      </c>
      <c r="D3517">
        <f t="shared" si="114"/>
        <v>0</v>
      </c>
      <c r="E3517">
        <v>0</v>
      </c>
      <c r="G3517">
        <f t="shared" ca="1" si="115"/>
        <v>-2.6540274759004803E-2</v>
      </c>
    </row>
    <row r="3518" spans="2:7">
      <c r="B3518" s="58">
        <v>35705</v>
      </c>
      <c r="C3518" s="43">
        <v>76.580284000000006</v>
      </c>
      <c r="D3518">
        <f t="shared" si="114"/>
        <v>-8.4091750511488789E-2</v>
      </c>
      <c r="E3518">
        <v>0</v>
      </c>
      <c r="G3518">
        <f t="shared" ca="1" si="115"/>
        <v>-8.4998803118716232E-4</v>
      </c>
    </row>
    <row r="3519" spans="2:7">
      <c r="B3519" s="58">
        <v>35657</v>
      </c>
      <c r="C3519" s="43">
        <v>83.611305000000002</v>
      </c>
      <c r="D3519">
        <f t="shared" si="114"/>
        <v>9.4746163279660081E-2</v>
      </c>
      <c r="E3519">
        <v>0</v>
      </c>
      <c r="G3519">
        <f t="shared" ca="1" si="115"/>
        <v>2.3158397604595204E-2</v>
      </c>
    </row>
    <row r="3520" spans="2:7">
      <c r="B3520" s="58">
        <v>35629</v>
      </c>
      <c r="C3520" s="43">
        <v>76.375061000000002</v>
      </c>
      <c r="D3520">
        <f t="shared" si="114"/>
        <v>0.2157696411030193</v>
      </c>
      <c r="E3520">
        <v>0</v>
      </c>
      <c r="G3520">
        <f t="shared" ca="1" si="115"/>
        <v>1.0196208538256797E-2</v>
      </c>
    </row>
    <row r="3521" spans="2:7">
      <c r="B3521" s="58">
        <v>35551</v>
      </c>
      <c r="C3521" s="43">
        <v>62.820338999999997</v>
      </c>
      <c r="D3521">
        <f t="shared" si="114"/>
        <v>4.6529182705267347E-2</v>
      </c>
      <c r="E3521">
        <v>0</v>
      </c>
      <c r="G3521">
        <f t="shared" ca="1" si="115"/>
        <v>4.5532496658216739E-4</v>
      </c>
    </row>
    <row r="3522" spans="2:7">
      <c r="B3522" s="58">
        <v>35538</v>
      </c>
      <c r="C3522" s="43">
        <v>60.027316999999996</v>
      </c>
      <c r="D3522">
        <f t="shared" si="114"/>
        <v>3.1435911241269403E-3</v>
      </c>
      <c r="E3522">
        <v>0</v>
      </c>
      <c r="G3522">
        <f t="shared" ca="1" si="115"/>
        <v>-2.2751017007981971E-3</v>
      </c>
    </row>
    <row r="3523" spans="2:7">
      <c r="B3523" s="58">
        <v>35536</v>
      </c>
      <c r="C3523" s="43">
        <v>59.839207000000002</v>
      </c>
      <c r="D3523">
        <f t="shared" si="114"/>
        <v>1.7650819037511969E-3</v>
      </c>
      <c r="E3523">
        <v>0</v>
      </c>
      <c r="G3523">
        <f t="shared" ca="1" si="115"/>
        <v>1.4470485754060139E-2</v>
      </c>
    </row>
    <row r="3524" spans="2:7">
      <c r="B3524" s="58">
        <v>35534</v>
      </c>
      <c r="C3524" s="43">
        <v>59.733772000000002</v>
      </c>
      <c r="D3524">
        <f t="shared" ref="D3524:D3587" si="116">(C3524-C3525)/C3525</f>
        <v>6.6280917481291385E-3</v>
      </c>
      <c r="E3524">
        <v>0</v>
      </c>
      <c r="G3524">
        <f t="shared" ca="1" si="115"/>
        <v>1.9921774638539148E-2</v>
      </c>
    </row>
    <row r="3525" spans="2:7">
      <c r="B3525" s="58">
        <v>35528</v>
      </c>
      <c r="C3525" s="43">
        <v>59.340457999999998</v>
      </c>
      <c r="D3525">
        <f t="shared" si="116"/>
        <v>4.4182405679857886E-2</v>
      </c>
      <c r="E3525">
        <v>0</v>
      </c>
      <c r="G3525">
        <f t="shared" ref="G3525:G3588" ca="1" si="117">_xlfn.NORM.INV(RAND(),$N$5,$N$6)</f>
        <v>1.3501585505278509E-3</v>
      </c>
    </row>
    <row r="3526" spans="2:7">
      <c r="B3526" s="58">
        <v>35517</v>
      </c>
      <c r="C3526" s="43">
        <v>56.829590000000003</v>
      </c>
      <c r="D3526">
        <f t="shared" si="116"/>
        <v>-5.6844883771497851E-3</v>
      </c>
      <c r="E3526">
        <v>0</v>
      </c>
      <c r="G3526">
        <f t="shared" ca="1" si="117"/>
        <v>-2.0344871792403078E-2</v>
      </c>
    </row>
    <row r="3527" spans="2:7">
      <c r="B3527" s="58">
        <v>35513</v>
      </c>
      <c r="C3527" s="43">
        <v>57.154483999999997</v>
      </c>
      <c r="D3527">
        <f t="shared" si="116"/>
        <v>-2.7307786931391652E-2</v>
      </c>
      <c r="E3527">
        <v>0</v>
      </c>
      <c r="G3527">
        <f t="shared" ca="1" si="117"/>
        <v>-8.0303519541083581E-3</v>
      </c>
    </row>
    <row r="3528" spans="2:7">
      <c r="B3528" s="58">
        <v>35496</v>
      </c>
      <c r="C3528" s="43">
        <v>58.759064000000002</v>
      </c>
      <c r="D3528">
        <f t="shared" si="116"/>
        <v>0.17002518959399349</v>
      </c>
      <c r="E3528">
        <v>0</v>
      </c>
      <c r="G3528">
        <f t="shared" ca="1" si="117"/>
        <v>1.825341537412177E-2</v>
      </c>
    </row>
    <row r="3529" spans="2:7">
      <c r="B3529" s="58">
        <v>35453</v>
      </c>
      <c r="C3529" s="43">
        <v>50.220340999999998</v>
      </c>
      <c r="D3529">
        <f t="shared" si="116"/>
        <v>8.8387401388046322E-2</v>
      </c>
      <c r="E3529">
        <v>0</v>
      </c>
      <c r="G3529">
        <f t="shared" ca="1" si="117"/>
        <v>-1.2234339077401171E-2</v>
      </c>
    </row>
    <row r="3530" spans="2:7">
      <c r="B3530" s="58">
        <v>35429</v>
      </c>
      <c r="C3530" s="43">
        <v>46.141972000000003</v>
      </c>
      <c r="D3530">
        <f t="shared" si="116"/>
        <v>0</v>
      </c>
      <c r="E3530">
        <v>0</v>
      </c>
      <c r="G3530">
        <f t="shared" ca="1" si="117"/>
        <v>2.0851992174468922E-2</v>
      </c>
    </row>
    <row r="3531" spans="2:7">
      <c r="B3531" s="58">
        <v>35426</v>
      </c>
      <c r="C3531" s="43">
        <v>46.141972000000003</v>
      </c>
      <c r="D3531">
        <f t="shared" si="116"/>
        <v>4.2798689538254319E-3</v>
      </c>
      <c r="E3531">
        <v>0</v>
      </c>
      <c r="G3531">
        <f t="shared" ca="1" si="117"/>
        <v>9.8080066978970901E-3</v>
      </c>
    </row>
    <row r="3532" spans="2:7">
      <c r="B3532" s="58">
        <v>35424</v>
      </c>
      <c r="C3532" s="43">
        <v>45.945332000000001</v>
      </c>
      <c r="D3532">
        <f t="shared" si="116"/>
        <v>1.1799730417715149E-2</v>
      </c>
      <c r="E3532">
        <v>0</v>
      </c>
      <c r="G3532">
        <f t="shared" ca="1" si="117"/>
        <v>1.3876808914886241E-2</v>
      </c>
    </row>
    <row r="3533" spans="2:7">
      <c r="B3533" s="58">
        <v>35381</v>
      </c>
      <c r="C3533" s="43">
        <v>45.409511999999999</v>
      </c>
      <c r="D3533">
        <f t="shared" si="116"/>
        <v>-9.6346507107883273E-3</v>
      </c>
      <c r="E3533">
        <v>0</v>
      </c>
      <c r="G3533">
        <f t="shared" ca="1" si="117"/>
        <v>1.7154306877517244E-2</v>
      </c>
    </row>
    <row r="3534" spans="2:7">
      <c r="B3534" s="58">
        <v>35368</v>
      </c>
      <c r="C3534" s="43">
        <v>45.851272999999999</v>
      </c>
      <c r="D3534">
        <f t="shared" si="116"/>
        <v>8.0883189600293199E-4</v>
      </c>
      <c r="E3534">
        <v>0</v>
      </c>
      <c r="G3534">
        <f t="shared" ca="1" si="117"/>
        <v>-1.5737851699290722E-3</v>
      </c>
    </row>
    <row r="3535" spans="2:7">
      <c r="B3535" s="58">
        <v>35359</v>
      </c>
      <c r="C3535" s="43">
        <v>45.814216999999999</v>
      </c>
      <c r="D3535">
        <f t="shared" si="116"/>
        <v>-1.915885359408482E-2</v>
      </c>
      <c r="E3535">
        <v>0</v>
      </c>
      <c r="G3535">
        <f t="shared" ca="1" si="117"/>
        <v>1.2136510587258639E-2</v>
      </c>
    </row>
    <row r="3536" spans="2:7">
      <c r="B3536" s="58">
        <v>35340</v>
      </c>
      <c r="C3536" s="43">
        <v>46.709110000000003</v>
      </c>
      <c r="D3536">
        <f t="shared" si="116"/>
        <v>-2.8972733571172585E-2</v>
      </c>
      <c r="E3536">
        <v>0</v>
      </c>
      <c r="G3536">
        <f t="shared" ca="1" si="117"/>
        <v>-8.3582667067601916E-3</v>
      </c>
    </row>
    <row r="3537" spans="2:7">
      <c r="B3537" s="58">
        <v>35292</v>
      </c>
      <c r="C3537" s="43">
        <v>48.102778999999998</v>
      </c>
      <c r="D3537">
        <f t="shared" si="116"/>
        <v>0.17624910744111619</v>
      </c>
      <c r="E3537">
        <v>0</v>
      </c>
      <c r="G3537">
        <f t="shared" ca="1" si="117"/>
        <v>1.0162780027870478E-2</v>
      </c>
    </row>
    <row r="3538" spans="2:7">
      <c r="B3538" s="58">
        <v>35160</v>
      </c>
      <c r="C3538" s="43">
        <v>40.895060999999998</v>
      </c>
      <c r="D3538">
        <f t="shared" si="116"/>
        <v>7.3010559366410719E-3</v>
      </c>
      <c r="E3538">
        <v>0</v>
      </c>
      <c r="G3538">
        <f t="shared" ca="1" si="117"/>
        <v>1.5560782240631654E-2</v>
      </c>
    </row>
    <row r="3539" spans="2:7">
      <c r="B3539" s="58">
        <v>35144</v>
      </c>
      <c r="C3539" s="43">
        <v>40.598647999999997</v>
      </c>
      <c r="D3539">
        <f t="shared" si="116"/>
        <v>7.8530253106138814E-3</v>
      </c>
      <c r="E3539">
        <v>0</v>
      </c>
      <c r="G3539">
        <f t="shared" ca="1" si="117"/>
        <v>-1.7252680691544942E-2</v>
      </c>
    </row>
    <row r="3540" spans="2:7">
      <c r="B3540" s="58">
        <v>35129</v>
      </c>
      <c r="C3540" s="43">
        <v>40.282310000000003</v>
      </c>
      <c r="D3540">
        <f t="shared" si="116"/>
        <v>2.2693829661446499E-3</v>
      </c>
      <c r="E3540">
        <v>0</v>
      </c>
      <c r="G3540">
        <f t="shared" ca="1" si="117"/>
        <v>1.0855231757754312E-2</v>
      </c>
    </row>
    <row r="3541" spans="2:7">
      <c r="B3541" s="58">
        <v>35116</v>
      </c>
      <c r="C3541" s="43">
        <v>40.191101000000003</v>
      </c>
      <c r="D3541">
        <f t="shared" si="116"/>
        <v>0.11390193009333024</v>
      </c>
      <c r="E3541">
        <v>0</v>
      </c>
      <c r="G3541">
        <f t="shared" ca="1" si="117"/>
        <v>-3.2258162347777349E-4</v>
      </c>
    </row>
    <row r="3542" spans="2:7">
      <c r="B3542" s="58">
        <v>35090</v>
      </c>
      <c r="C3542" s="43">
        <v>36.081364000000001</v>
      </c>
      <c r="D3542">
        <f t="shared" si="116"/>
        <v>-0.97781118182443783</v>
      </c>
      <c r="E3542">
        <v>0</v>
      </c>
      <c r="G3542">
        <f t="shared" ca="1" si="117"/>
        <v>-1.4244202228482581E-2</v>
      </c>
    </row>
    <row r="3543" spans="2:7">
      <c r="B3543" s="58">
        <v>43577</v>
      </c>
      <c r="C3543" s="43">
        <v>1626.1057129999999</v>
      </c>
      <c r="D3543">
        <f t="shared" si="116"/>
        <v>0.17846402399935396</v>
      </c>
      <c r="E3543">
        <v>-2.882570820592637E-5</v>
      </c>
      <c r="G3543">
        <f t="shared" ca="1" si="117"/>
        <v>8.3695301116849426E-3</v>
      </c>
    </row>
    <row r="3544" spans="2:7">
      <c r="B3544" s="58">
        <v>43229</v>
      </c>
      <c r="C3544" s="43">
        <v>1379.851807</v>
      </c>
      <c r="D3544">
        <f t="shared" si="116"/>
        <v>17.255481158538405</v>
      </c>
      <c r="E3544">
        <v>-3.3350295289651628E-5</v>
      </c>
      <c r="G3544">
        <f t="shared" ca="1" si="117"/>
        <v>2.0377352528875226E-2</v>
      </c>
    </row>
    <row r="3545" spans="2:7">
      <c r="B3545" s="58">
        <v>35739</v>
      </c>
      <c r="C3545" s="43">
        <v>75.585616999999999</v>
      </c>
      <c r="D3545">
        <f t="shared" si="116"/>
        <v>-0.36448551400338453</v>
      </c>
      <c r="E3545">
        <v>-3.7849683916056406E-5</v>
      </c>
      <c r="G3545">
        <f t="shared" ca="1" si="117"/>
        <v>-2.2114421044529958E-2</v>
      </c>
    </row>
    <row r="3546" spans="2:7">
      <c r="B3546" s="58">
        <v>36286</v>
      </c>
      <c r="C3546" s="43">
        <v>118.936104</v>
      </c>
      <c r="D3546">
        <f t="shared" si="116"/>
        <v>-0.85231483956295429</v>
      </c>
      <c r="E3546">
        <v>-4.9065956045463633E-5</v>
      </c>
      <c r="G3546">
        <f t="shared" ca="1" si="117"/>
        <v>-2.3482152695568671E-2</v>
      </c>
    </row>
    <row r="3547" spans="2:7">
      <c r="B3547" s="58">
        <v>42481</v>
      </c>
      <c r="C3547" s="43">
        <v>805.33551</v>
      </c>
      <c r="D3547">
        <f t="shared" si="116"/>
        <v>2.2507281415072296E-2</v>
      </c>
      <c r="E3547">
        <v>-5.5474421479034743E-5</v>
      </c>
      <c r="G3547">
        <f t="shared" ca="1" si="117"/>
        <v>-7.7377232814528794E-3</v>
      </c>
    </row>
    <row r="3548" spans="2:7">
      <c r="B3548" s="58">
        <v>42485</v>
      </c>
      <c r="C3548" s="43">
        <v>787.60858199999996</v>
      </c>
      <c r="D3548">
        <f t="shared" si="116"/>
        <v>7.6251351659815576</v>
      </c>
      <c r="E3548">
        <v>-5.6334455136273999E-5</v>
      </c>
      <c r="G3548">
        <f t="shared" ca="1" si="117"/>
        <v>-1.8400326475259077E-2</v>
      </c>
    </row>
    <row r="3549" spans="2:7">
      <c r="B3549" s="58">
        <v>35885</v>
      </c>
      <c r="C3549" s="43">
        <v>91.315505999999999</v>
      </c>
      <c r="D3549">
        <f t="shared" si="116"/>
        <v>-0.92885235793806631</v>
      </c>
      <c r="E3549">
        <v>-6.2493694646839791E-5</v>
      </c>
      <c r="G3549">
        <f t="shared" ca="1" si="117"/>
        <v>1.9941061802119409E-2</v>
      </c>
    </row>
    <row r="3550" spans="2:7">
      <c r="B3550" s="58">
        <v>43200</v>
      </c>
      <c r="C3550" s="43">
        <v>1283.464966</v>
      </c>
      <c r="D3550">
        <f t="shared" si="116"/>
        <v>1.4819208134032085</v>
      </c>
      <c r="E3550">
        <v>-7.1802803254912822E-5</v>
      </c>
      <c r="G3550">
        <f t="shared" ca="1" si="117"/>
        <v>-1.3088384278113666E-2</v>
      </c>
    </row>
    <row r="3551" spans="2:7">
      <c r="B3551" s="58">
        <v>41569</v>
      </c>
      <c r="C3551" s="43">
        <v>517.12567100000001</v>
      </c>
      <c r="D3551">
        <f t="shared" si="116"/>
        <v>-0.74723040784455808</v>
      </c>
      <c r="E3551">
        <v>-8.2259502673699391E-5</v>
      </c>
      <c r="G3551">
        <f t="shared" ca="1" si="117"/>
        <v>-2.5260506810437577E-2</v>
      </c>
    </row>
    <row r="3552" spans="2:7">
      <c r="B3552" s="58">
        <v>44117</v>
      </c>
      <c r="C3552" s="43">
        <v>2045.838135</v>
      </c>
      <c r="D3552">
        <f t="shared" si="116"/>
        <v>23.910829101028916</v>
      </c>
      <c r="E3552">
        <v>-9.3490346826726641E-5</v>
      </c>
      <c r="G3552">
        <f t="shared" ca="1" si="117"/>
        <v>-1.464505737932094E-2</v>
      </c>
    </row>
    <row r="3553" spans="2:7">
      <c r="B3553" s="58">
        <v>35612</v>
      </c>
      <c r="C3553" s="43">
        <v>82.126457000000002</v>
      </c>
      <c r="D3553">
        <f t="shared" si="116"/>
        <v>-0.88981997670981194</v>
      </c>
      <c r="E3553">
        <v>-1.041334261722503E-4</v>
      </c>
      <c r="G3553">
        <f t="shared" ca="1" si="117"/>
        <v>-1.4356661816851569E-2</v>
      </c>
    </row>
    <row r="3554" spans="2:7">
      <c r="B3554" s="58">
        <v>42424</v>
      </c>
      <c r="C3554" s="43">
        <v>745.384277</v>
      </c>
      <c r="D3554">
        <f t="shared" si="116"/>
        <v>-0.69669001953204468</v>
      </c>
      <c r="E3554">
        <v>-1.1929201382994759E-4</v>
      </c>
      <c r="G3554">
        <f t="shared" ca="1" si="117"/>
        <v>-1.4609311378353669E-2</v>
      </c>
    </row>
    <row r="3555" spans="2:7">
      <c r="B3555" s="58">
        <v>44880</v>
      </c>
      <c r="C3555" s="43">
        <v>2457.5</v>
      </c>
      <c r="D3555">
        <f t="shared" si="116"/>
        <v>0.52851416776952098</v>
      </c>
      <c r="E3555">
        <v>-1.2208031329563395E-4</v>
      </c>
      <c r="G3555">
        <f t="shared" ca="1" si="117"/>
        <v>4.4817572447227302E-3</v>
      </c>
    </row>
    <row r="3556" spans="2:7">
      <c r="B3556" s="58">
        <v>43319</v>
      </c>
      <c r="C3556" s="43">
        <v>1607.7705080000001</v>
      </c>
      <c r="D3556">
        <f t="shared" si="116"/>
        <v>-0.30656544532071434</v>
      </c>
      <c r="E3556">
        <v>-1.4469250046385856E-4</v>
      </c>
      <c r="G3556">
        <f t="shared" ca="1" si="117"/>
        <v>-7.5016107243550756E-3</v>
      </c>
    </row>
    <row r="3557" spans="2:7">
      <c r="B3557" s="58">
        <v>44320</v>
      </c>
      <c r="C3557" s="43">
        <v>2318.561279</v>
      </c>
      <c r="D3557">
        <f t="shared" si="116"/>
        <v>7.5413970106968922</v>
      </c>
      <c r="E3557">
        <v>-1.4529055264996657E-4</v>
      </c>
      <c r="G3557">
        <f t="shared" ca="1" si="117"/>
        <v>-1.7163989691927117E-2</v>
      </c>
    </row>
    <row r="3558" spans="2:7">
      <c r="B3558" s="58">
        <v>40746</v>
      </c>
      <c r="C3558" s="43">
        <v>271.44988999999998</v>
      </c>
      <c r="D3558">
        <f t="shared" si="116"/>
        <v>-0.4514537492945308</v>
      </c>
      <c r="E3558">
        <v>-1.4972897398203203E-4</v>
      </c>
      <c r="G3558">
        <f t="shared" ca="1" si="117"/>
        <v>-1.7466719669050997E-2</v>
      </c>
    </row>
    <row r="3559" spans="2:7">
      <c r="B3559" s="58">
        <v>41773</v>
      </c>
      <c r="C3559" s="43">
        <v>494.85324100000003</v>
      </c>
      <c r="D3559">
        <f t="shared" si="116"/>
        <v>1.3869168151232054E-2</v>
      </c>
      <c r="E3559">
        <v>-1.7313853106571734E-4</v>
      </c>
      <c r="G3559">
        <f t="shared" ca="1" si="117"/>
        <v>-2.371586303559851E-3</v>
      </c>
    </row>
    <row r="3560" spans="2:7">
      <c r="B3560" s="58">
        <v>41668</v>
      </c>
      <c r="C3560" s="43">
        <v>488.08392300000003</v>
      </c>
      <c r="D3560">
        <f t="shared" si="116"/>
        <v>-0.35649661669622057</v>
      </c>
      <c r="E3560">
        <v>-1.754779536797159E-4</v>
      </c>
      <c r="G3560">
        <f t="shared" ca="1" si="117"/>
        <v>2.1641205335568422E-3</v>
      </c>
    </row>
    <row r="3561" spans="2:7">
      <c r="B3561" s="58">
        <v>42360</v>
      </c>
      <c r="C3561" s="43">
        <v>758.47918700000002</v>
      </c>
      <c r="D3561">
        <f t="shared" si="116"/>
        <v>3.1812670103575076E-3</v>
      </c>
      <c r="E3561">
        <v>-1.7603843748832104E-4</v>
      </c>
      <c r="G3561">
        <f t="shared" ca="1" si="117"/>
        <v>-2.6966997233461118E-2</v>
      </c>
    </row>
    <row r="3562" spans="2:7">
      <c r="B3562" s="58">
        <v>42433</v>
      </c>
      <c r="C3562" s="43">
        <v>756.07391399999995</v>
      </c>
      <c r="D3562">
        <f t="shared" si="116"/>
        <v>0.56140085647598814</v>
      </c>
      <c r="E3562">
        <v>-1.7659704170760635E-4</v>
      </c>
      <c r="G3562">
        <f t="shared" ca="1" si="117"/>
        <v>-2.3732385217701917E-2</v>
      </c>
    </row>
    <row r="3563" spans="2:7">
      <c r="B3563" s="58">
        <v>41632</v>
      </c>
      <c r="C3563" s="43">
        <v>484.227936</v>
      </c>
      <c r="D3563">
        <f t="shared" si="116"/>
        <v>8.656857342661077E-3</v>
      </c>
      <c r="E3563">
        <v>-1.770629279548314E-4</v>
      </c>
      <c r="G3563">
        <f t="shared" ca="1" si="117"/>
        <v>-1.3696917986323448E-2</v>
      </c>
    </row>
    <row r="3564" spans="2:7">
      <c r="B3564" s="58">
        <v>41710</v>
      </c>
      <c r="C3564" s="43">
        <v>480.07202100000001</v>
      </c>
      <c r="D3564">
        <f t="shared" si="116"/>
        <v>-0.7712011362429636</v>
      </c>
      <c r="E3564">
        <v>-1.7847052608534989E-4</v>
      </c>
      <c r="G3564">
        <f t="shared" ca="1" si="117"/>
        <v>-7.0464960008788788E-3</v>
      </c>
    </row>
    <row r="3565" spans="2:7">
      <c r="B3565" s="58">
        <v>44251</v>
      </c>
      <c r="C3565" s="43">
        <v>2098.2272950000001</v>
      </c>
      <c r="D3565">
        <f t="shared" si="116"/>
        <v>44.462068288763014</v>
      </c>
      <c r="E3565">
        <v>-1.8345932647143495E-4</v>
      </c>
      <c r="G3565">
        <f t="shared" ca="1" si="117"/>
        <v>-3.3216831494739189E-2</v>
      </c>
    </row>
    <row r="3566" spans="2:7">
      <c r="B3566" s="58">
        <v>35433</v>
      </c>
      <c r="C3566" s="43">
        <v>46.153362000000001</v>
      </c>
      <c r="D3566">
        <f t="shared" si="116"/>
        <v>-0.78454603442727844</v>
      </c>
      <c r="E3566">
        <v>-1.8528260796804344E-4</v>
      </c>
      <c r="G3566">
        <f t="shared" ca="1" si="117"/>
        <v>-3.1414646191250832E-2</v>
      </c>
    </row>
    <row r="3567" spans="2:7">
      <c r="B3567" s="58">
        <v>40413</v>
      </c>
      <c r="C3567" s="43">
        <v>214.214493</v>
      </c>
      <c r="D3567">
        <f t="shared" si="116"/>
        <v>-0.51973840589124609</v>
      </c>
      <c r="E3567">
        <v>-1.8573723948058405E-4</v>
      </c>
      <c r="G3567">
        <f t="shared" ca="1" si="117"/>
        <v>-8.839537451678689E-3</v>
      </c>
    </row>
    <row r="3568" spans="2:7">
      <c r="B3568" s="58">
        <v>41276</v>
      </c>
      <c r="C3568" s="43">
        <v>446.03710899999999</v>
      </c>
      <c r="D3568">
        <f t="shared" si="116"/>
        <v>1.5112258869814124</v>
      </c>
      <c r="E3568">
        <v>-1.885294780511341E-4</v>
      </c>
      <c r="G3568">
        <f t="shared" ca="1" si="117"/>
        <v>-3.1668204404906621E-2</v>
      </c>
    </row>
    <row r="3569" spans="2:7">
      <c r="B3569" s="58">
        <v>38799</v>
      </c>
      <c r="C3569" s="43">
        <v>177.617279</v>
      </c>
      <c r="D3569">
        <f t="shared" si="116"/>
        <v>-0.92939928629439339</v>
      </c>
      <c r="E3569">
        <v>-1.9583222529209718E-4</v>
      </c>
      <c r="G3569">
        <f t="shared" ca="1" si="117"/>
        <v>-7.9262515279654513E-3</v>
      </c>
    </row>
    <row r="3570" spans="2:7">
      <c r="B3570" s="58">
        <v>45055</v>
      </c>
      <c r="C3570" s="43">
        <v>2515.8000489999999</v>
      </c>
      <c r="D3570">
        <f t="shared" si="116"/>
        <v>12.177647597716669</v>
      </c>
      <c r="E3570">
        <v>-1.9870444313614525E-4</v>
      </c>
      <c r="G3570">
        <f t="shared" ca="1" si="117"/>
        <v>-1.1401586501240827E-2</v>
      </c>
    </row>
    <row r="3571" spans="2:7">
      <c r="B3571" s="58">
        <v>39864</v>
      </c>
      <c r="C3571" s="43">
        <v>190.91419999999999</v>
      </c>
      <c r="D3571">
        <f t="shared" si="116"/>
        <v>3.0171650632258126E-2</v>
      </c>
      <c r="E3571">
        <v>-2.0065197884411954E-4</v>
      </c>
      <c r="G3571">
        <f t="shared" ca="1" si="117"/>
        <v>-2.0018195790857403E-2</v>
      </c>
    </row>
    <row r="3572" spans="2:7">
      <c r="B3572" s="58">
        <v>39671</v>
      </c>
      <c r="C3572" s="43">
        <v>185.32270800000001</v>
      </c>
      <c r="D3572">
        <f t="shared" si="116"/>
        <v>0.3120914597928503</v>
      </c>
      <c r="E3572">
        <v>-2.0686654170006536E-4</v>
      </c>
      <c r="G3572">
        <f t="shared" ca="1" si="117"/>
        <v>1.5308599266584873E-2</v>
      </c>
    </row>
    <row r="3573" spans="2:7">
      <c r="B3573" s="58">
        <v>36740</v>
      </c>
      <c r="C3573" s="43">
        <v>141.24221800000001</v>
      </c>
      <c r="D3573">
        <f t="shared" si="116"/>
        <v>-0.22877351469429838</v>
      </c>
      <c r="E3573">
        <v>-2.077063479179863E-4</v>
      </c>
      <c r="G3573">
        <f t="shared" ca="1" si="117"/>
        <v>1.3309639317983532E-3</v>
      </c>
    </row>
    <row r="3574" spans="2:7">
      <c r="B3574" s="58">
        <v>39920</v>
      </c>
      <c r="C3574" s="43">
        <v>183.13973999999999</v>
      </c>
      <c r="D3574">
        <f t="shared" si="116"/>
        <v>3.4996078377609225</v>
      </c>
      <c r="E3574">
        <v>-2.09168068740611E-4</v>
      </c>
      <c r="G3574">
        <f t="shared" ca="1" si="117"/>
        <v>2.5991229339653407E-2</v>
      </c>
    </row>
    <row r="3575" spans="2:7">
      <c r="B3575" s="58">
        <v>35122</v>
      </c>
      <c r="C3575" s="43">
        <v>40.701267000000001</v>
      </c>
      <c r="D3575">
        <f t="shared" si="116"/>
        <v>-0.75919634405875913</v>
      </c>
      <c r="E3575">
        <v>-2.0990025696994194E-4</v>
      </c>
      <c r="G3575">
        <f t="shared" ca="1" si="117"/>
        <v>-8.2772189494266755E-3</v>
      </c>
    </row>
    <row r="3576" spans="2:7">
      <c r="B3576" s="58">
        <v>39023</v>
      </c>
      <c r="C3576" s="43">
        <v>169.02262899999999</v>
      </c>
      <c r="D3576">
        <f t="shared" si="116"/>
        <v>-9.0956786553073224E-2</v>
      </c>
      <c r="E3576">
        <v>-2.1021167229384733E-4</v>
      </c>
      <c r="G3576">
        <f t="shared" ca="1" si="117"/>
        <v>9.567712203563979E-3</v>
      </c>
    </row>
    <row r="3577" spans="2:7">
      <c r="B3577" s="58">
        <v>40212</v>
      </c>
      <c r="C3577" s="43">
        <v>185.93464700000001</v>
      </c>
      <c r="D3577">
        <f t="shared" si="116"/>
        <v>-0.91782748838230022</v>
      </c>
      <c r="E3577">
        <v>-2.1151883265558839E-4</v>
      </c>
      <c r="G3577">
        <f t="shared" ca="1" si="117"/>
        <v>-1.1989979829413721E-2</v>
      </c>
    </row>
    <row r="3578" spans="2:7">
      <c r="B3578" s="58">
        <v>44410</v>
      </c>
      <c r="C3578" s="43">
        <v>2262.7353520000001</v>
      </c>
      <c r="D3578">
        <f t="shared" si="116"/>
        <v>15.593220443264455</v>
      </c>
      <c r="E3578">
        <v>-2.1445146704272155E-4</v>
      </c>
      <c r="G3578">
        <f t="shared" ca="1" si="117"/>
        <v>1.2785417692639531E-2</v>
      </c>
    </row>
    <row r="3579" spans="2:7">
      <c r="B3579" s="58">
        <v>37361</v>
      </c>
      <c r="C3579" s="43">
        <v>136.36505099999999</v>
      </c>
      <c r="D3579">
        <f t="shared" si="116"/>
        <v>4.2804865913116379E-2</v>
      </c>
      <c r="E3579">
        <v>-2.2363632175290816E-4</v>
      </c>
      <c r="G3579">
        <f t="shared" ca="1" si="117"/>
        <v>-9.2745122785057709E-3</v>
      </c>
    </row>
    <row r="3580" spans="2:7">
      <c r="B3580" s="58">
        <v>37239</v>
      </c>
      <c r="C3580" s="43">
        <v>130.767563</v>
      </c>
      <c r="D3580">
        <f t="shared" si="116"/>
        <v>3.9329420776331878E-2</v>
      </c>
      <c r="E3580">
        <v>-2.298206902429088E-4</v>
      </c>
      <c r="G3580">
        <f t="shared" ca="1" si="117"/>
        <v>-2.7697478722771493E-2</v>
      </c>
    </row>
    <row r="3581" spans="2:7">
      <c r="B3581" s="58">
        <v>37391</v>
      </c>
      <c r="C3581" s="43">
        <v>125.819168</v>
      </c>
      <c r="D3581">
        <f t="shared" si="116"/>
        <v>-0.16300514141228742</v>
      </c>
      <c r="E3581">
        <v>-2.4243208631803163E-4</v>
      </c>
      <c r="G3581">
        <f t="shared" ca="1" si="117"/>
        <v>-1.6639059613937763E-2</v>
      </c>
    </row>
    <row r="3582" spans="2:7">
      <c r="B3582" s="58">
        <v>39408</v>
      </c>
      <c r="C3582" s="43">
        <v>150.32250999999999</v>
      </c>
      <c r="D3582">
        <f t="shared" si="116"/>
        <v>0.88130260108143799</v>
      </c>
      <c r="E3582">
        <v>-2.4761282343536208E-4</v>
      </c>
      <c r="G3582">
        <f t="shared" ca="1" si="117"/>
        <v>-1.5814499345785996E-2</v>
      </c>
    </row>
    <row r="3583" spans="2:7">
      <c r="B3583" s="58">
        <v>35788</v>
      </c>
      <c r="C3583" s="43">
        <v>79.903419</v>
      </c>
      <c r="D3583">
        <f t="shared" si="116"/>
        <v>-0.96508210638540282</v>
      </c>
      <c r="E3583">
        <v>-2.4962661109017355E-4</v>
      </c>
      <c r="G3583">
        <f t="shared" ca="1" si="117"/>
        <v>-1.5840525087667413E-2</v>
      </c>
    </row>
    <row r="3584" spans="2:7">
      <c r="B3584" s="58">
        <v>44333</v>
      </c>
      <c r="C3584" s="43">
        <v>2288.3229980000001</v>
      </c>
      <c r="D3584">
        <f t="shared" si="116"/>
        <v>0.58749749983623611</v>
      </c>
      <c r="E3584">
        <v>-2.5257753346822926E-4</v>
      </c>
      <c r="G3584">
        <f t="shared" ca="1" si="117"/>
        <v>-1.1645963158400318E-2</v>
      </c>
    </row>
    <row r="3585" spans="2:7">
      <c r="B3585" s="58">
        <v>43256</v>
      </c>
      <c r="C3585" s="43">
        <v>1441.4655760000001</v>
      </c>
      <c r="D3585">
        <f t="shared" si="116"/>
        <v>32.324924478461725</v>
      </c>
      <c r="E3585">
        <v>-2.5568334596667061E-4</v>
      </c>
      <c r="G3585">
        <f t="shared" ca="1" si="117"/>
        <v>-7.1503078314684677E-3</v>
      </c>
    </row>
    <row r="3586" spans="2:7">
      <c r="B3586" s="58">
        <v>35178</v>
      </c>
      <c r="C3586" s="43">
        <v>43.254879000000003</v>
      </c>
      <c r="D3586">
        <f t="shared" si="116"/>
        <v>-0.666877438225423</v>
      </c>
      <c r="E3586">
        <v>-2.6362328080631174E-4</v>
      </c>
      <c r="G3586">
        <f t="shared" ca="1" si="117"/>
        <v>2.3812839312830174E-2</v>
      </c>
    </row>
    <row r="3587" spans="2:7">
      <c r="B3587" s="58">
        <v>38733</v>
      </c>
      <c r="C3587" s="43">
        <v>129.84674100000001</v>
      </c>
      <c r="D3587">
        <f t="shared" si="116"/>
        <v>-7.061131072092078E-3</v>
      </c>
      <c r="E3587">
        <v>-2.6797494387676389E-4</v>
      </c>
      <c r="G3587">
        <f t="shared" ca="1" si="117"/>
        <v>3.1788074941257058E-2</v>
      </c>
    </row>
    <row r="3588" spans="2:7">
      <c r="B3588" s="58">
        <v>39150</v>
      </c>
      <c r="C3588" s="43">
        <v>130.770126</v>
      </c>
      <c r="D3588">
        <f t="shared" ref="D3588:D3651" si="118">(C3588-C3589)/C3589</f>
        <v>0.17557451395744608</v>
      </c>
      <c r="E3588">
        <v>-2.7215169672421152E-4</v>
      </c>
      <c r="G3588">
        <f t="shared" ca="1" si="117"/>
        <v>-6.6323356755653819E-3</v>
      </c>
    </row>
    <row r="3589" spans="2:7">
      <c r="B3589" s="58">
        <v>37489</v>
      </c>
      <c r="C3589" s="43">
        <v>111.239334</v>
      </c>
      <c r="D3589">
        <f t="shared" si="118"/>
        <v>-1.6350642217050716E-2</v>
      </c>
      <c r="E3589">
        <v>-2.7763042379364244E-4</v>
      </c>
      <c r="G3589">
        <f t="shared" ref="G3589:G3652" ca="1" si="119">_xlfn.NORM.INV(RAND(),$N$5,$N$6)</f>
        <v>-5.521393218193644E-3</v>
      </c>
    </row>
    <row r="3590" spans="2:7">
      <c r="B3590" s="58">
        <v>37803</v>
      </c>
      <c r="C3590" s="43">
        <v>113.088402</v>
      </c>
      <c r="D3590">
        <f t="shared" si="118"/>
        <v>-0.74757780472794355</v>
      </c>
      <c r="E3590">
        <v>-2.8077222625645469E-4</v>
      </c>
      <c r="G3590">
        <f t="shared" ca="1" si="119"/>
        <v>1.8398196284332704E-3</v>
      </c>
    </row>
    <row r="3591" spans="2:7">
      <c r="B3591" s="58">
        <v>41219</v>
      </c>
      <c r="C3591" s="43">
        <v>448.01290899999998</v>
      </c>
      <c r="D3591">
        <f t="shared" si="118"/>
        <v>-0.42080903368113676</v>
      </c>
      <c r="E3591">
        <v>-2.8158667762218233E-4</v>
      </c>
      <c r="G3591">
        <f t="shared" ca="1" si="119"/>
        <v>6.3555449465632803E-3</v>
      </c>
    </row>
    <row r="3592" spans="2:7">
      <c r="B3592" s="58">
        <v>42548</v>
      </c>
      <c r="C3592" s="43">
        <v>773.51501499999995</v>
      </c>
      <c r="D3592">
        <f t="shared" si="118"/>
        <v>5.5911771967590091</v>
      </c>
      <c r="E3592">
        <v>-2.9107831039847185E-4</v>
      </c>
      <c r="G3592">
        <f t="shared" ca="1" si="119"/>
        <v>-1.2174839754039801E-2</v>
      </c>
    </row>
    <row r="3593" spans="2:7">
      <c r="B3593" s="58">
        <v>38645</v>
      </c>
      <c r="C3593" s="43">
        <v>117.35612500000001</v>
      </c>
      <c r="D3593">
        <f t="shared" si="118"/>
        <v>0.14163370531496094</v>
      </c>
      <c r="E3593">
        <v>-2.9636024218740426E-4</v>
      </c>
      <c r="G3593">
        <f t="shared" ca="1" si="119"/>
        <v>2.854077216117247E-2</v>
      </c>
    </row>
    <row r="3594" spans="2:7">
      <c r="B3594" s="58">
        <v>37686</v>
      </c>
      <c r="C3594" s="43">
        <v>102.796654</v>
      </c>
      <c r="D3594">
        <f t="shared" si="118"/>
        <v>-0.94969051231209523</v>
      </c>
      <c r="E3594">
        <v>-3.0041561334559621E-4</v>
      </c>
      <c r="G3594">
        <f t="shared" ca="1" si="119"/>
        <v>4.3992342876860617E-3</v>
      </c>
    </row>
    <row r="3595" spans="2:7">
      <c r="B3595" s="58">
        <v>43871</v>
      </c>
      <c r="C3595" s="43">
        <v>2043.2856449999999</v>
      </c>
      <c r="D3595">
        <f t="shared" si="118"/>
        <v>17.319221988212856</v>
      </c>
      <c r="E3595">
        <v>-3.0077101736802214E-4</v>
      </c>
      <c r="G3595">
        <f t="shared" ca="1" si="119"/>
        <v>-1.7405926434169107E-3</v>
      </c>
    </row>
    <row r="3596" spans="2:7">
      <c r="B3596" s="58">
        <v>38532</v>
      </c>
      <c r="C3596" s="43">
        <v>111.537796</v>
      </c>
      <c r="D3596">
        <f t="shared" si="118"/>
        <v>-0.95298967331936213</v>
      </c>
      <c r="E3596">
        <v>-3.0703029464761638E-4</v>
      </c>
      <c r="G3596">
        <f t="shared" ca="1" si="119"/>
        <v>-1.2597914302147902E-2</v>
      </c>
    </row>
    <row r="3597" spans="2:7">
      <c r="B3597" s="58">
        <v>44509</v>
      </c>
      <c r="C3597" s="43">
        <v>2372.6232909999999</v>
      </c>
      <c r="D3597">
        <f t="shared" si="118"/>
        <v>0.76284119930688499</v>
      </c>
      <c r="E3597">
        <v>-3.0839631265054739E-4</v>
      </c>
      <c r="G3597">
        <f t="shared" ca="1" si="119"/>
        <v>1.1817136577405225E-2</v>
      </c>
    </row>
    <row r="3598" spans="2:7">
      <c r="B3598" s="58">
        <v>43215</v>
      </c>
      <c r="C3598" s="43">
        <v>1345.9086910000001</v>
      </c>
      <c r="D3598">
        <f t="shared" si="118"/>
        <v>10.943046605994242</v>
      </c>
      <c r="E3598">
        <v>-3.0863888069148282E-4</v>
      </c>
      <c r="G3598">
        <f t="shared" ca="1" si="119"/>
        <v>2.9242741143548797E-2</v>
      </c>
    </row>
    <row r="3599" spans="2:7">
      <c r="B3599" s="58">
        <v>38589</v>
      </c>
      <c r="C3599" s="43">
        <v>112.693916</v>
      </c>
      <c r="D3599">
        <f t="shared" si="118"/>
        <v>2.8373855412630607E-2</v>
      </c>
      <c r="E3599">
        <v>-3.0868798875852518E-4</v>
      </c>
      <c r="G3599">
        <f t="shared" ca="1" si="119"/>
        <v>5.9510078897449473E-3</v>
      </c>
    </row>
    <row r="3600" spans="2:7">
      <c r="B3600" s="58">
        <v>38552</v>
      </c>
      <c r="C3600" s="43">
        <v>109.58457900000001</v>
      </c>
      <c r="D3600">
        <f t="shared" si="118"/>
        <v>-0.8008846193335194</v>
      </c>
      <c r="E3600">
        <v>-3.1264695522124577E-4</v>
      </c>
      <c r="G3600">
        <f t="shared" ca="1" si="119"/>
        <v>4.5187305369865328E-3</v>
      </c>
    </row>
    <row r="3601" spans="2:7">
      <c r="B3601" s="58">
        <v>41806</v>
      </c>
      <c r="C3601" s="43">
        <v>550.35717799999998</v>
      </c>
      <c r="D3601">
        <f t="shared" si="118"/>
        <v>-0.74020674074623183</v>
      </c>
      <c r="E3601">
        <v>-3.1530299845443566E-4</v>
      </c>
      <c r="G3601">
        <f t="shared" ca="1" si="119"/>
        <v>3.1450572605004237E-2</v>
      </c>
    </row>
    <row r="3602" spans="2:7">
      <c r="B3602" s="58">
        <v>44617</v>
      </c>
      <c r="C3602" s="43">
        <v>2118.4428710000002</v>
      </c>
      <c r="D3602">
        <f t="shared" si="118"/>
        <v>8.1172259409662377</v>
      </c>
      <c r="E3602">
        <v>-3.2246781396406081E-4</v>
      </c>
      <c r="G3602">
        <f t="shared" ca="1" si="119"/>
        <v>1.1886610373192615E-2</v>
      </c>
    </row>
    <row r="3603" spans="2:7">
      <c r="B3603" s="58">
        <v>40658</v>
      </c>
      <c r="C3603" s="43">
        <v>232.35607899999999</v>
      </c>
      <c r="D3603">
        <f t="shared" si="118"/>
        <v>1.8166092421699923E-2</v>
      </c>
      <c r="E3603">
        <v>-3.4609018824464157E-4</v>
      </c>
      <c r="G3603">
        <f t="shared" ca="1" si="119"/>
        <v>2.2232664521261252E-2</v>
      </c>
    </row>
    <row r="3604" spans="2:7">
      <c r="B3604" s="58">
        <v>40660</v>
      </c>
      <c r="C3604" s="43">
        <v>228.21038799999999</v>
      </c>
      <c r="D3604">
        <f t="shared" si="118"/>
        <v>3.0086648912608815E-2</v>
      </c>
      <c r="E3604">
        <v>-3.5284361417434103E-4</v>
      </c>
      <c r="G3604">
        <f t="shared" ca="1" si="119"/>
        <v>3.0566332177168688E-2</v>
      </c>
    </row>
    <row r="3605" spans="2:7">
      <c r="B3605" s="58">
        <v>40436</v>
      </c>
      <c r="C3605" s="43">
        <v>221.54484600000001</v>
      </c>
      <c r="D3605">
        <f t="shared" si="118"/>
        <v>-0.90297688469804283</v>
      </c>
      <c r="E3605">
        <v>-3.5966682157881623E-4</v>
      </c>
      <c r="G3605">
        <f t="shared" ca="1" si="119"/>
        <v>2.6513122731955836E-2</v>
      </c>
    </row>
    <row r="3606" spans="2:7">
      <c r="B3606" s="58">
        <v>44539</v>
      </c>
      <c r="C3606" s="43">
        <v>2283.4233399999998</v>
      </c>
      <c r="D3606">
        <f t="shared" si="118"/>
        <v>0.1710534049430828</v>
      </c>
      <c r="E3606">
        <v>-3.6339137919589524E-4</v>
      </c>
      <c r="G3606">
        <f t="shared" ca="1" si="119"/>
        <v>1.1723689300909923E-2</v>
      </c>
    </row>
    <row r="3607" spans="2:7">
      <c r="B3607" s="58">
        <v>43858</v>
      </c>
      <c r="C3607" s="43">
        <v>1949.8883060000001</v>
      </c>
      <c r="D3607">
        <f t="shared" si="118"/>
        <v>0.40601824094019762</v>
      </c>
      <c r="E3607">
        <v>-3.6390837437194141E-4</v>
      </c>
      <c r="G3607">
        <f t="shared" ca="1" si="119"/>
        <v>1.2936594881342404E-3</v>
      </c>
    </row>
    <row r="3608" spans="2:7">
      <c r="B3608" s="58">
        <v>43234</v>
      </c>
      <c r="C3608" s="43">
        <v>1386.8157960000001</v>
      </c>
      <c r="D3608">
        <f t="shared" si="118"/>
        <v>5.4612211340557888</v>
      </c>
      <c r="E3608">
        <v>-3.6550972291461004E-4</v>
      </c>
      <c r="G3608">
        <f t="shared" ca="1" si="119"/>
        <v>-7.0831746757427814E-3</v>
      </c>
    </row>
    <row r="3609" spans="2:7">
      <c r="B3609" s="58">
        <v>40158</v>
      </c>
      <c r="C3609" s="43">
        <v>214.63679500000001</v>
      </c>
      <c r="D3609">
        <f t="shared" si="118"/>
        <v>3.1167319878768994E-2</v>
      </c>
      <c r="E3609">
        <v>-3.6605666180626134E-4</v>
      </c>
      <c r="G3609">
        <f t="shared" ca="1" si="119"/>
        <v>1.9143853737098083E-2</v>
      </c>
    </row>
    <row r="3610" spans="2:7">
      <c r="B3610" s="58">
        <v>40182</v>
      </c>
      <c r="C3610" s="43">
        <v>208.149338</v>
      </c>
      <c r="D3610">
        <f t="shared" si="118"/>
        <v>0.62273073560095527</v>
      </c>
      <c r="E3610">
        <v>-3.7738935116203245E-4</v>
      </c>
      <c r="G3610">
        <f t="shared" ca="1" si="119"/>
        <v>7.0161482845463481E-3</v>
      </c>
    </row>
    <row r="3611" spans="2:7">
      <c r="B3611" s="58">
        <v>36649</v>
      </c>
      <c r="C3611" s="43">
        <v>128.271027</v>
      </c>
      <c r="D3611">
        <f t="shared" si="118"/>
        <v>-0.80853779913169488</v>
      </c>
      <c r="E3611">
        <v>-3.8872075312932773E-4</v>
      </c>
      <c r="G3611">
        <f t="shared" ca="1" si="119"/>
        <v>2.5760466755583713E-2</v>
      </c>
    </row>
    <row r="3612" spans="2:7">
      <c r="B3612" s="58">
        <v>41990</v>
      </c>
      <c r="C3612" s="43">
        <v>669.95483400000001</v>
      </c>
      <c r="D3612">
        <f t="shared" si="118"/>
        <v>2.3188363098036415</v>
      </c>
      <c r="E3612">
        <v>-3.9131797624577641E-4</v>
      </c>
      <c r="G3612">
        <f t="shared" ca="1" si="119"/>
        <v>1.3991303661306357E-2</v>
      </c>
    </row>
    <row r="3613" spans="2:7">
      <c r="B3613" s="58">
        <v>40393</v>
      </c>
      <c r="C3613" s="43">
        <v>201.86438000000001</v>
      </c>
      <c r="D3613">
        <f t="shared" si="118"/>
        <v>-0.62888550818304867</v>
      </c>
      <c r="E3613">
        <v>-3.9449541384337078E-4</v>
      </c>
      <c r="G3613">
        <f t="shared" ca="1" si="119"/>
        <v>6.2332426457650195E-3</v>
      </c>
    </row>
    <row r="3614" spans="2:7">
      <c r="B3614" s="58">
        <v>41828</v>
      </c>
      <c r="C3614" s="43">
        <v>543.94097899999997</v>
      </c>
      <c r="D3614">
        <f t="shared" si="118"/>
        <v>-0.31722619383975731</v>
      </c>
      <c r="E3614">
        <v>-3.9829629172873646E-4</v>
      </c>
      <c r="G3614">
        <f t="shared" ca="1" si="119"/>
        <v>-2.6052332310055385E-2</v>
      </c>
    </row>
    <row r="3615" spans="2:7">
      <c r="B3615" s="58">
        <v>42797</v>
      </c>
      <c r="C3615" s="43">
        <v>796.66351299999997</v>
      </c>
      <c r="D3615">
        <f t="shared" si="118"/>
        <v>8.7851472005582032</v>
      </c>
      <c r="E3615">
        <v>-3.9869067837638685E-4</v>
      </c>
      <c r="G3615">
        <f t="shared" ca="1" si="119"/>
        <v>-2.6397761321390403E-2</v>
      </c>
    </row>
    <row r="3616" spans="2:7">
      <c r="B3616" s="58">
        <v>38184</v>
      </c>
      <c r="C3616" s="43">
        <v>81.415588</v>
      </c>
      <c r="D3616">
        <f t="shared" si="118"/>
        <v>-0.8923369676684676</v>
      </c>
      <c r="E3616">
        <v>-4.0447628939463919E-4</v>
      </c>
      <c r="G3616">
        <f t="shared" ca="1" si="119"/>
        <v>2.3262820065799144E-3</v>
      </c>
    </row>
    <row r="3617" spans="2:7">
      <c r="B3617" s="58">
        <v>42432</v>
      </c>
      <c r="C3617" s="43">
        <v>756.20745799999997</v>
      </c>
      <c r="D3617">
        <f t="shared" si="118"/>
        <v>4.3417712943953353</v>
      </c>
      <c r="E3617">
        <v>-4.1218909465818925E-4</v>
      </c>
      <c r="G3617">
        <f t="shared" ca="1" si="119"/>
        <v>1.0550382412672048E-2</v>
      </c>
    </row>
    <row r="3618" spans="2:7">
      <c r="B3618" s="58">
        <v>36766</v>
      </c>
      <c r="C3618" s="43">
        <v>141.56492600000001</v>
      </c>
      <c r="D3618">
        <f t="shared" si="118"/>
        <v>-0.71733060739513277</v>
      </c>
      <c r="E3618">
        <v>-4.1416125468531588E-4</v>
      </c>
      <c r="G3618">
        <f t="shared" ca="1" si="119"/>
        <v>-3.2806426445458607E-2</v>
      </c>
    </row>
    <row r="3619" spans="2:7">
      <c r="B3619" s="58">
        <v>41443</v>
      </c>
      <c r="C3619" s="43">
        <v>500.81448399999999</v>
      </c>
      <c r="D3619">
        <f t="shared" si="118"/>
        <v>1.6889480590689392</v>
      </c>
      <c r="E3619">
        <v>-4.1924493693861484E-4</v>
      </c>
      <c r="G3619">
        <f t="shared" ca="1" si="119"/>
        <v>-1.0757686054479878E-2</v>
      </c>
    </row>
    <row r="3620" spans="2:7">
      <c r="B3620" s="58">
        <v>40309</v>
      </c>
      <c r="C3620" s="43">
        <v>186.249222</v>
      </c>
      <c r="D3620">
        <f t="shared" si="118"/>
        <v>-0.62540309108724812</v>
      </c>
      <c r="E3620">
        <v>-4.2190690403283036E-4</v>
      </c>
      <c r="G3620">
        <f t="shared" ca="1" si="119"/>
        <v>4.4585667052382452E-3</v>
      </c>
    </row>
    <row r="3621" spans="2:7">
      <c r="B3621" s="58">
        <v>41422</v>
      </c>
      <c r="C3621" s="43">
        <v>497.19903599999998</v>
      </c>
      <c r="D3621">
        <f t="shared" si="118"/>
        <v>-0.80531919798344098</v>
      </c>
      <c r="E3621">
        <v>-4.2247712436673136E-4</v>
      </c>
      <c r="G3621">
        <f t="shared" ca="1" si="119"/>
        <v>-1.4094674747872704E-2</v>
      </c>
    </row>
    <row r="3622" spans="2:7">
      <c r="B3622" s="58">
        <v>44432</v>
      </c>
      <c r="C3622" s="43">
        <v>2553.9191890000002</v>
      </c>
      <c r="D3622">
        <f t="shared" si="118"/>
        <v>4.2288692792215405</v>
      </c>
      <c r="E3622">
        <v>-4.3648531288819806E-4</v>
      </c>
      <c r="G3622">
        <f t="shared" ca="1" si="119"/>
        <v>1.7584953883223665E-2</v>
      </c>
    </row>
    <row r="3623" spans="2:7">
      <c r="B3623" s="58">
        <v>41675</v>
      </c>
      <c r="C3623" s="43">
        <v>488.42666600000001</v>
      </c>
      <c r="D3623">
        <f t="shared" si="118"/>
        <v>2.5594806185092169</v>
      </c>
      <c r="E3623">
        <v>-4.3880264566286786E-4</v>
      </c>
      <c r="G3623">
        <f t="shared" ca="1" si="119"/>
        <v>2.1182496874266571E-2</v>
      </c>
    </row>
    <row r="3624" spans="2:7">
      <c r="B3624" s="58">
        <v>37351</v>
      </c>
      <c r="C3624" s="43">
        <v>137.21852100000001</v>
      </c>
      <c r="D3624">
        <f t="shared" si="118"/>
        <v>7.5053799493551926E-2</v>
      </c>
      <c r="E3624">
        <v>-4.3882971177405014E-4</v>
      </c>
      <c r="G3624">
        <f t="shared" ca="1" si="119"/>
        <v>-4.6355657896858832E-2</v>
      </c>
    </row>
    <row r="3625" spans="2:7">
      <c r="B3625" s="58">
        <v>36299</v>
      </c>
      <c r="C3625" s="43">
        <v>127.63874800000001</v>
      </c>
      <c r="D3625">
        <f t="shared" si="118"/>
        <v>-0.50942831792085652</v>
      </c>
      <c r="E3625">
        <v>-4.5460810294376474E-4</v>
      </c>
      <c r="G3625">
        <f t="shared" ca="1" si="119"/>
        <v>-1.1887149181246434E-2</v>
      </c>
    </row>
    <row r="3626" spans="2:7">
      <c r="B3626" s="58">
        <v>40791</v>
      </c>
      <c r="C3626" s="43">
        <v>260.18368500000003</v>
      </c>
      <c r="D3626">
        <f t="shared" si="118"/>
        <v>1.8464230985111665</v>
      </c>
      <c r="E3626">
        <v>-4.6813064010745199E-4</v>
      </c>
      <c r="G3626">
        <f t="shared" ca="1" si="119"/>
        <v>-1.4127184865213242E-2</v>
      </c>
    </row>
    <row r="3627" spans="2:7">
      <c r="B3627" s="58">
        <v>35933</v>
      </c>
      <c r="C3627" s="43">
        <v>91.407241999999997</v>
      </c>
      <c r="D3627">
        <f t="shared" si="118"/>
        <v>-0.85672221048990971</v>
      </c>
      <c r="E3627">
        <v>-4.7027756042526361E-4</v>
      </c>
      <c r="G3627">
        <f t="shared" ca="1" si="119"/>
        <v>3.6666634296448871E-3</v>
      </c>
    </row>
    <row r="3628" spans="2:7">
      <c r="B3628" s="58">
        <v>41919</v>
      </c>
      <c r="C3628" s="43">
        <v>637.97216800000001</v>
      </c>
      <c r="D3628">
        <f t="shared" si="118"/>
        <v>0.4470876206818819</v>
      </c>
      <c r="E3628">
        <v>-4.7535267266861662E-4</v>
      </c>
      <c r="G3628">
        <f t="shared" ca="1" si="119"/>
        <v>2.5243681795332193E-2</v>
      </c>
    </row>
    <row r="3629" spans="2:7">
      <c r="B3629" s="58">
        <v>41235</v>
      </c>
      <c r="C3629" s="43">
        <v>440.86630200000002</v>
      </c>
      <c r="D3629">
        <f t="shared" si="118"/>
        <v>2.5653383225682864</v>
      </c>
      <c r="E3629">
        <v>-4.7650466746607405E-4</v>
      </c>
      <c r="G3629">
        <f t="shared" ca="1" si="119"/>
        <v>-1.3623875053613012E-2</v>
      </c>
    </row>
    <row r="3630" spans="2:7">
      <c r="B3630" s="58">
        <v>37147</v>
      </c>
      <c r="C3630" s="43">
        <v>123.65342699999999</v>
      </c>
      <c r="D3630">
        <f t="shared" si="118"/>
        <v>0.52587553428380707</v>
      </c>
      <c r="E3630">
        <v>-4.8700355488598602E-4</v>
      </c>
      <c r="G3630">
        <f t="shared" ca="1" si="119"/>
        <v>1.2578376992443303E-2</v>
      </c>
    </row>
    <row r="3631" spans="2:7">
      <c r="B3631" s="58">
        <v>35832</v>
      </c>
      <c r="C3631" s="43">
        <v>81.037689</v>
      </c>
      <c r="D3631">
        <f t="shared" si="118"/>
        <v>-0.48558059506425261</v>
      </c>
      <c r="E3631">
        <v>-4.9261430671586879E-4</v>
      </c>
      <c r="G3631">
        <f t="shared" ca="1" si="119"/>
        <v>3.6802284479788092E-3</v>
      </c>
    </row>
    <row r="3632" spans="2:7">
      <c r="B3632" s="58">
        <v>36375</v>
      </c>
      <c r="C3632" s="43">
        <v>157.53233299999999</v>
      </c>
      <c r="D3632">
        <f t="shared" si="118"/>
        <v>0.32025162669596247</v>
      </c>
      <c r="E3632">
        <v>-4.969460916593296E-4</v>
      </c>
      <c r="G3632">
        <f t="shared" ca="1" si="119"/>
        <v>-5.311569640920547E-3</v>
      </c>
    </row>
    <row r="3633" spans="2:7">
      <c r="B3633" s="58">
        <v>37039</v>
      </c>
      <c r="C3633" s="43">
        <v>119.319931</v>
      </c>
      <c r="D3633">
        <f t="shared" si="118"/>
        <v>-0.9247938420244538</v>
      </c>
      <c r="E3633">
        <v>-4.9944900531753082E-4</v>
      </c>
      <c r="G3633">
        <f t="shared" ca="1" si="119"/>
        <v>8.3452180926491554E-3</v>
      </c>
    </row>
    <row r="3634" spans="2:7">
      <c r="B3634" s="58">
        <v>43542</v>
      </c>
      <c r="C3634" s="43">
        <v>1586.571289</v>
      </c>
      <c r="D3634">
        <f t="shared" si="118"/>
        <v>-5.4237034938509322E-2</v>
      </c>
      <c r="E3634">
        <v>-5.0039637969954401E-4</v>
      </c>
      <c r="G3634">
        <f t="shared" ca="1" si="119"/>
        <v>2.9651564783414724E-2</v>
      </c>
    </row>
    <row r="3635" spans="2:7">
      <c r="B3635" s="58">
        <v>43445</v>
      </c>
      <c r="C3635" s="43">
        <v>1677.5570070000001</v>
      </c>
      <c r="D3635">
        <f t="shared" si="118"/>
        <v>1.1541801459667809</v>
      </c>
      <c r="E3635">
        <v>-5.0096585355022282E-4</v>
      </c>
      <c r="G3635">
        <f t="shared" ca="1" si="119"/>
        <v>2.0221365586373066E-2</v>
      </c>
    </row>
    <row r="3636" spans="2:7">
      <c r="B3636" s="58">
        <v>42534</v>
      </c>
      <c r="C3636" s="43">
        <v>778.74499500000002</v>
      </c>
      <c r="D3636">
        <f t="shared" si="118"/>
        <v>0.16299132215175102</v>
      </c>
      <c r="E3636">
        <v>-5.1443259183625795E-4</v>
      </c>
      <c r="G3636">
        <f t="shared" ca="1" si="119"/>
        <v>-1.2455230165485588E-2</v>
      </c>
    </row>
    <row r="3637" spans="2:7">
      <c r="B3637" s="58">
        <v>41991</v>
      </c>
      <c r="C3637" s="43">
        <v>669.60516399999995</v>
      </c>
      <c r="D3637">
        <f t="shared" si="118"/>
        <v>12.650968785229308</v>
      </c>
      <c r="E3637">
        <v>-5.2193070674979279E-4</v>
      </c>
      <c r="G3637">
        <f t="shared" ca="1" si="119"/>
        <v>-7.9728909958174839E-3</v>
      </c>
    </row>
    <row r="3638" spans="2:7">
      <c r="B3638" s="58">
        <v>35279</v>
      </c>
      <c r="C3638" s="43">
        <v>49.051842000000001</v>
      </c>
      <c r="D3638">
        <f t="shared" si="118"/>
        <v>-0.93578121724007723</v>
      </c>
      <c r="E3638">
        <v>-5.2264284409641064E-4</v>
      </c>
      <c r="G3638">
        <f t="shared" ca="1" si="119"/>
        <v>2.7937686044491056E-3</v>
      </c>
    </row>
    <row r="3639" spans="2:7">
      <c r="B3639" s="58">
        <v>42368</v>
      </c>
      <c r="C3639" s="43">
        <v>763.82391399999995</v>
      </c>
      <c r="D3639">
        <f t="shared" si="118"/>
        <v>0.56357131680352968</v>
      </c>
      <c r="E3639">
        <v>-5.2471594700634013E-4</v>
      </c>
      <c r="G3639">
        <f t="shared" ca="1" si="119"/>
        <v>-6.0377894827103023E-3</v>
      </c>
    </row>
    <row r="3640" spans="2:7">
      <c r="B3640" s="58">
        <v>41670</v>
      </c>
      <c r="C3640" s="43">
        <v>488.51236</v>
      </c>
      <c r="D3640">
        <f t="shared" si="118"/>
        <v>-0.59043218593243618</v>
      </c>
      <c r="E3640">
        <v>-5.2578583548978702E-4</v>
      </c>
      <c r="G3640">
        <f t="shared" ca="1" si="119"/>
        <v>7.3311185669901657E-4</v>
      </c>
    </row>
    <row r="3641" spans="2:7">
      <c r="B3641" s="58">
        <v>43167</v>
      </c>
      <c r="C3641" s="43">
        <v>1192.7508539999999</v>
      </c>
      <c r="D3641">
        <f t="shared" si="118"/>
        <v>-0.53762179846218938</v>
      </c>
      <c r="E3641">
        <v>-5.4100209666799236E-4</v>
      </c>
      <c r="G3641">
        <f t="shared" ca="1" si="119"/>
        <v>-2.9253927853428039E-2</v>
      </c>
    </row>
    <row r="3642" spans="2:7">
      <c r="B3642" s="58">
        <v>44971</v>
      </c>
      <c r="C3642" s="43">
        <v>2579.6000979999999</v>
      </c>
      <c r="D3642">
        <f t="shared" si="118"/>
        <v>5.8299726714788935</v>
      </c>
      <c r="E3642">
        <v>-5.423874467261182E-4</v>
      </c>
      <c r="G3642">
        <f t="shared" ca="1" si="119"/>
        <v>2.5510372334718277E-2</v>
      </c>
    </row>
    <row r="3643" spans="2:7">
      <c r="B3643" s="58">
        <v>41085</v>
      </c>
      <c r="C3643" s="43">
        <v>377.68820199999999</v>
      </c>
      <c r="D3643">
        <f t="shared" si="118"/>
        <v>-0.49746717273068081</v>
      </c>
      <c r="E3643">
        <v>-5.430922637918033E-4</v>
      </c>
      <c r="G3643">
        <f t="shared" ca="1" si="119"/>
        <v>1.5901182558735551E-2</v>
      </c>
    </row>
    <row r="3644" spans="2:7">
      <c r="B3644" s="58">
        <v>42751</v>
      </c>
      <c r="C3644" s="43">
        <v>751.56921399999999</v>
      </c>
      <c r="D3644">
        <f t="shared" si="118"/>
        <v>-0.62311750187105552</v>
      </c>
      <c r="E3644">
        <v>-5.4373126893555025E-4</v>
      </c>
      <c r="G3644">
        <f t="shared" ca="1" si="119"/>
        <v>1.6317399651650241E-2</v>
      </c>
    </row>
    <row r="3645" spans="2:7">
      <c r="B3645" s="58">
        <v>43984</v>
      </c>
      <c r="C3645" s="43">
        <v>1994.173828</v>
      </c>
      <c r="D3645">
        <f t="shared" si="118"/>
        <v>16.906959704591451</v>
      </c>
      <c r="E3645">
        <v>-5.4529835515460369E-4</v>
      </c>
      <c r="G3645">
        <f t="shared" ca="1" si="119"/>
        <v>-1.2006202022296136E-2</v>
      </c>
    </row>
    <row r="3646" spans="2:7">
      <c r="B3646" s="58">
        <v>37606</v>
      </c>
      <c r="C3646" s="43">
        <v>111.36306</v>
      </c>
      <c r="D3646">
        <f t="shared" si="118"/>
        <v>2.1309586140873127</v>
      </c>
      <c r="E3646">
        <v>-5.5454416137874101E-4</v>
      </c>
      <c r="G3646">
        <f t="shared" ca="1" si="119"/>
        <v>-1.3112680128064481E-2</v>
      </c>
    </row>
    <row r="3647" spans="2:7">
      <c r="B3647" s="58">
        <v>35079</v>
      </c>
      <c r="C3647" s="43">
        <v>35.568359000000001</v>
      </c>
      <c r="D3647">
        <f t="shared" si="118"/>
        <v>-0.71755614843001969</v>
      </c>
      <c r="E3647">
        <v>-5.6060543476211546E-4</v>
      </c>
      <c r="G3647">
        <f t="shared" ca="1" si="119"/>
        <v>2.4880066883816509E-2</v>
      </c>
    </row>
    <row r="3648" spans="2:7">
      <c r="B3648" s="58">
        <v>39157</v>
      </c>
      <c r="C3648" s="43">
        <v>125.930725</v>
      </c>
      <c r="D3648">
        <f t="shared" si="118"/>
        <v>-0.93366519032856221</v>
      </c>
      <c r="E3648">
        <v>-5.6492795779676096E-4</v>
      </c>
      <c r="G3648">
        <f t="shared" ca="1" si="119"/>
        <v>-2.2612003916742434E-2</v>
      </c>
    </row>
    <row r="3649" spans="2:7">
      <c r="B3649" s="58">
        <v>43812</v>
      </c>
      <c r="C3649" s="43">
        <v>1898.410889</v>
      </c>
      <c r="D3649">
        <f t="shared" si="118"/>
        <v>-0.29231142374400915</v>
      </c>
      <c r="E3649">
        <v>-5.7291786747668916E-4</v>
      </c>
      <c r="G3649">
        <f t="shared" ca="1" si="119"/>
        <v>-7.1985710280895862E-3</v>
      </c>
    </row>
    <row r="3650" spans="2:7">
      <c r="B3650" s="58">
        <v>44833</v>
      </c>
      <c r="C3650" s="43">
        <v>2682.5512699999999</v>
      </c>
      <c r="D3650">
        <f t="shared" si="118"/>
        <v>59.494659150964388</v>
      </c>
      <c r="E3650">
        <v>-5.736742767980305E-4</v>
      </c>
      <c r="G3650">
        <f t="shared" ca="1" si="119"/>
        <v>-2.6592488080697339E-2</v>
      </c>
    </row>
    <row r="3651" spans="2:7">
      <c r="B3651" s="58">
        <v>35201</v>
      </c>
      <c r="C3651" s="43">
        <v>44.343604999999997</v>
      </c>
      <c r="D3651">
        <f t="shared" si="118"/>
        <v>-0.5829317002439548</v>
      </c>
      <c r="E3651">
        <v>-5.7819311338967716E-4</v>
      </c>
      <c r="G3651">
        <f t="shared" ca="1" si="119"/>
        <v>-1.7270448577508393E-2</v>
      </c>
    </row>
    <row r="3652" spans="2:7">
      <c r="B3652" s="58">
        <v>37594</v>
      </c>
      <c r="C3652" s="43">
        <v>106.322166</v>
      </c>
      <c r="D3652">
        <f t="shared" ref="D3652:D3715" si="120">(C3652-C3653)/C3653</f>
        <v>-0.94803487916025908</v>
      </c>
      <c r="E3652">
        <v>-5.8104613119379692E-4</v>
      </c>
      <c r="G3652">
        <f t="shared" ca="1" si="119"/>
        <v>9.3329455133260471E-3</v>
      </c>
    </row>
    <row r="3653" spans="2:7">
      <c r="B3653" s="58">
        <v>44116</v>
      </c>
      <c r="C3653" s="43">
        <v>2046.029419</v>
      </c>
      <c r="D3653">
        <f t="shared" si="120"/>
        <v>0.74524082740285535</v>
      </c>
      <c r="E3653">
        <v>-5.8410818131679422E-4</v>
      </c>
      <c r="G3653">
        <f t="shared" ref="G3653:G3716" ca="1" si="121">_xlfn.NORM.INV(RAND(),$N$5,$N$6)</f>
        <v>-6.0425866054905891E-3</v>
      </c>
    </row>
    <row r="3654" spans="2:7">
      <c r="B3654" s="58">
        <v>42997</v>
      </c>
      <c r="C3654" s="43">
        <v>1172.3479</v>
      </c>
      <c r="D3654">
        <f t="shared" si="120"/>
        <v>23.22959875394309</v>
      </c>
      <c r="E3654">
        <v>-5.8577449102855577E-4</v>
      </c>
      <c r="G3654">
        <f t="shared" ca="1" si="121"/>
        <v>-2.8135179708455669E-3</v>
      </c>
    </row>
    <row r="3655" spans="2:7">
      <c r="B3655" s="58">
        <v>35306</v>
      </c>
      <c r="C3655" s="43">
        <v>48.384948999999999</v>
      </c>
      <c r="D3655">
        <f t="shared" si="120"/>
        <v>-0.9358578540248812</v>
      </c>
      <c r="E3655">
        <v>-5.8851425165172544E-4</v>
      </c>
      <c r="G3655">
        <f t="shared" ca="1" si="121"/>
        <v>-2.1076993931149592E-3</v>
      </c>
    </row>
    <row r="3656" spans="2:7">
      <c r="B3656" s="58">
        <v>42745</v>
      </c>
      <c r="C3656" s="43">
        <v>754.33941700000003</v>
      </c>
      <c r="D3656">
        <f t="shared" si="120"/>
        <v>0.54510479385283539</v>
      </c>
      <c r="E3656">
        <v>-6.0178434995816386E-4</v>
      </c>
      <c r="G3656">
        <f t="shared" ca="1" si="121"/>
        <v>-4.1989110732719846E-2</v>
      </c>
    </row>
    <row r="3657" spans="2:7">
      <c r="B3657" s="58">
        <v>41673</v>
      </c>
      <c r="C3657" s="43">
        <v>488.21246300000001</v>
      </c>
      <c r="D3657">
        <f t="shared" si="120"/>
        <v>-0.59257409569877062</v>
      </c>
      <c r="E3657">
        <v>-6.1389848969223054E-4</v>
      </c>
      <c r="G3657">
        <f t="shared" ca="1" si="121"/>
        <v>6.1838244928934553E-3</v>
      </c>
    </row>
    <row r="3658" spans="2:7">
      <c r="B3658" s="58">
        <v>43175</v>
      </c>
      <c r="C3658" s="43">
        <v>1198.2852780000001</v>
      </c>
      <c r="D3658">
        <f t="shared" si="120"/>
        <v>3.6179591280276551</v>
      </c>
      <c r="E3658">
        <v>-6.1522675659802064E-4</v>
      </c>
      <c r="G3658">
        <f t="shared" ca="1" si="121"/>
        <v>-1.0927659062818192E-3</v>
      </c>
    </row>
    <row r="3659" spans="2:7">
      <c r="B3659" s="58">
        <v>40715</v>
      </c>
      <c r="C3659" s="43">
        <v>259.48373400000003</v>
      </c>
      <c r="D3659">
        <f t="shared" si="120"/>
        <v>-0.36090214708370744</v>
      </c>
      <c r="E3659">
        <v>-6.1976627725885997E-4</v>
      </c>
      <c r="G3659">
        <f t="shared" ca="1" si="121"/>
        <v>-1.4770418221577451E-2</v>
      </c>
    </row>
    <row r="3660" spans="2:7">
      <c r="B3660" s="58">
        <v>41386</v>
      </c>
      <c r="C3660" s="43">
        <v>406.01565599999998</v>
      </c>
      <c r="D3660">
        <f t="shared" si="120"/>
        <v>-0.82060271211649483</v>
      </c>
      <c r="E3660">
        <v>-6.2091538934585979E-4</v>
      </c>
      <c r="G3660">
        <f t="shared" ca="1" si="121"/>
        <v>1.0468891126936589E-2</v>
      </c>
    </row>
    <row r="3661" spans="2:7">
      <c r="B3661" s="58">
        <v>44407</v>
      </c>
      <c r="C3661" s="43">
        <v>2263.220703</v>
      </c>
      <c r="D3661">
        <f t="shared" si="120"/>
        <v>14.919789298817212</v>
      </c>
      <c r="E3661">
        <v>-6.2096320020262519E-4</v>
      </c>
      <c r="G3661">
        <f t="shared" ca="1" si="121"/>
        <v>1.3680773611048883E-3</v>
      </c>
    </row>
    <row r="3662" spans="2:7">
      <c r="B3662" s="58">
        <v>36784</v>
      </c>
      <c r="C3662" s="43">
        <v>142.16398599999999</v>
      </c>
      <c r="D3662">
        <f t="shared" si="120"/>
        <v>-0.70206133718202179</v>
      </c>
      <c r="E3662">
        <v>-6.2235805203824182E-4</v>
      </c>
      <c r="G3662">
        <f t="shared" ca="1" si="121"/>
        <v>-1.4228581474093402E-2</v>
      </c>
    </row>
    <row r="3663" spans="2:7">
      <c r="B3663" s="58">
        <v>41625</v>
      </c>
      <c r="C3663" s="43">
        <v>477.158569</v>
      </c>
      <c r="D3663">
        <f t="shared" si="120"/>
        <v>-0.32039158392096762</v>
      </c>
      <c r="E3663">
        <v>-6.281111789941268E-4</v>
      </c>
      <c r="G3663">
        <f t="shared" ca="1" si="121"/>
        <v>1.3019593238585252E-2</v>
      </c>
    </row>
    <row r="3664" spans="2:7">
      <c r="B3664" s="58">
        <v>42261</v>
      </c>
      <c r="C3664" s="43">
        <v>702.10809300000005</v>
      </c>
      <c r="D3664">
        <f t="shared" si="120"/>
        <v>18.459023029173732</v>
      </c>
      <c r="E3664">
        <v>-6.2864018351984328E-4</v>
      </c>
      <c r="G3664">
        <f t="shared" ca="1" si="121"/>
        <v>5.9345026840579252E-3</v>
      </c>
    </row>
    <row r="3665" spans="2:7">
      <c r="B3665" s="58">
        <v>35089</v>
      </c>
      <c r="C3665" s="43">
        <v>36.081364000000001</v>
      </c>
      <c r="D3665">
        <f t="shared" si="120"/>
        <v>-0.9824156942744664</v>
      </c>
      <c r="E3665">
        <v>-6.3161682606841158E-4</v>
      </c>
      <c r="G3665">
        <f t="shared" ca="1" si="121"/>
        <v>9.247027426917985E-3</v>
      </c>
    </row>
    <row r="3666" spans="2:7">
      <c r="B3666" s="58">
        <v>44154</v>
      </c>
      <c r="C3666" s="43">
        <v>2051.9072270000001</v>
      </c>
      <c r="D3666">
        <f t="shared" si="120"/>
        <v>1.6090893784992719</v>
      </c>
      <c r="E3666">
        <v>-6.3306036866954765E-4</v>
      </c>
      <c r="G3666">
        <f t="shared" ca="1" si="121"/>
        <v>3.9786446807901759E-3</v>
      </c>
    </row>
    <row r="3667" spans="2:7">
      <c r="B3667" s="58">
        <v>42794</v>
      </c>
      <c r="C3667" s="43">
        <v>786.44574</v>
      </c>
      <c r="D3667">
        <f t="shared" si="120"/>
        <v>-0.5142265559958511</v>
      </c>
      <c r="E3667">
        <v>-6.3474682560856334E-4</v>
      </c>
      <c r="G3667">
        <f t="shared" ca="1" si="121"/>
        <v>2.3247659124140264E-2</v>
      </c>
    </row>
    <row r="3668" spans="2:7">
      <c r="B3668" s="58">
        <v>43432</v>
      </c>
      <c r="C3668" s="43">
        <v>1618.955811</v>
      </c>
      <c r="D3668">
        <f t="shared" si="120"/>
        <v>4.0415411158133114</v>
      </c>
      <c r="E3668">
        <v>-6.3484691168787602E-4</v>
      </c>
      <c r="G3668">
        <f t="shared" ca="1" si="121"/>
        <v>-6.8241316719472251E-3</v>
      </c>
    </row>
    <row r="3669" spans="2:7">
      <c r="B3669" s="58">
        <v>40928</v>
      </c>
      <c r="C3669" s="43">
        <v>321.123199</v>
      </c>
      <c r="D3669">
        <f t="shared" si="120"/>
        <v>0.95673107565832016</v>
      </c>
      <c r="E3669">
        <v>-6.3888514635319351E-4</v>
      </c>
      <c r="G3669">
        <f t="shared" ca="1" si="121"/>
        <v>4.1922346400606082E-2</v>
      </c>
    </row>
    <row r="3670" spans="2:7">
      <c r="B3670" s="58">
        <v>39069</v>
      </c>
      <c r="C3670" s="43">
        <v>164.112076</v>
      </c>
      <c r="D3670">
        <f t="shared" si="120"/>
        <v>0.70230514780688691</v>
      </c>
      <c r="E3670">
        <v>-6.4995599072986991E-4</v>
      </c>
      <c r="G3670">
        <f t="shared" ca="1" si="121"/>
        <v>-3.046012207201447E-2</v>
      </c>
    </row>
    <row r="3671" spans="2:7">
      <c r="B3671" s="58">
        <v>37768</v>
      </c>
      <c r="C3671" s="43">
        <v>96.405792000000005</v>
      </c>
      <c r="D3671">
        <f t="shared" si="120"/>
        <v>-0.60459437991913578</v>
      </c>
      <c r="E3671">
        <v>-6.5254297604503569E-4</v>
      </c>
      <c r="G3671">
        <f t="shared" ca="1" si="121"/>
        <v>2.1900506493721203E-2</v>
      </c>
    </row>
    <row r="3672" spans="2:7">
      <c r="B3672" s="58">
        <v>40450</v>
      </c>
      <c r="C3672" s="43">
        <v>243.81492600000001</v>
      </c>
      <c r="D3672">
        <f t="shared" si="120"/>
        <v>1.9468902922141482</v>
      </c>
      <c r="E3672">
        <v>-6.5281903561297395E-4</v>
      </c>
      <c r="G3672">
        <f t="shared" ca="1" si="121"/>
        <v>1.3441550526936243E-2</v>
      </c>
    </row>
    <row r="3673" spans="2:7">
      <c r="B3673" s="58">
        <v>35724</v>
      </c>
      <c r="C3673" s="43">
        <v>82.736343000000005</v>
      </c>
      <c r="D3673">
        <f t="shared" si="120"/>
        <v>-0.73587072585690116</v>
      </c>
      <c r="E3673">
        <v>-6.5410888884985107E-4</v>
      </c>
      <c r="G3673">
        <f t="shared" ca="1" si="121"/>
        <v>2.0363164304213553E-2</v>
      </c>
    </row>
    <row r="3674" spans="2:7">
      <c r="B3674" s="58">
        <v>40982</v>
      </c>
      <c r="C3674" s="43">
        <v>313.24185199999999</v>
      </c>
      <c r="D3674">
        <f t="shared" si="120"/>
        <v>-0.51571720215650396</v>
      </c>
      <c r="E3674">
        <v>-6.546560214577827E-4</v>
      </c>
      <c r="G3674">
        <f t="shared" ca="1" si="121"/>
        <v>3.3400433492615303E-3</v>
      </c>
    </row>
    <row r="3675" spans="2:7">
      <c r="B3675" s="58">
        <v>41912</v>
      </c>
      <c r="C3675" s="43">
        <v>646.81597899999997</v>
      </c>
      <c r="D3675">
        <f t="shared" si="120"/>
        <v>0.29927226260025275</v>
      </c>
      <c r="E3675">
        <v>-6.6980815274838136E-4</v>
      </c>
      <c r="G3675">
        <f t="shared" ca="1" si="121"/>
        <v>1.3554733571589024E-2</v>
      </c>
    </row>
    <row r="3676" spans="2:7">
      <c r="B3676" s="58">
        <v>41428</v>
      </c>
      <c r="C3676" s="43">
        <v>497.82943699999998</v>
      </c>
      <c r="D3676">
        <f t="shared" si="120"/>
        <v>3.0491374286484838E-3</v>
      </c>
      <c r="E3676">
        <v>-6.7502237357927662E-4</v>
      </c>
      <c r="G3676">
        <f t="shared" ca="1" si="121"/>
        <v>1.2131317422474305E-2</v>
      </c>
    </row>
    <row r="3677" spans="2:7">
      <c r="B3677" s="58">
        <v>41430</v>
      </c>
      <c r="C3677" s="43">
        <v>496.316101</v>
      </c>
      <c r="D3677">
        <f t="shared" si="120"/>
        <v>2.0849108491862487</v>
      </c>
      <c r="E3677">
        <v>-6.7701885244706404E-4</v>
      </c>
      <c r="G3677">
        <f t="shared" ca="1" si="121"/>
        <v>3.0538557043564346E-3</v>
      </c>
    </row>
    <row r="3678" spans="2:7">
      <c r="B3678" s="58">
        <v>39385</v>
      </c>
      <c r="C3678" s="43">
        <v>160.88507100000001</v>
      </c>
      <c r="D3678">
        <f t="shared" si="120"/>
        <v>-0.78693638608765204</v>
      </c>
      <c r="E3678">
        <v>-6.8353625905301699E-4</v>
      </c>
      <c r="G3678">
        <f t="shared" ca="1" si="121"/>
        <v>3.0916838419952183E-2</v>
      </c>
    </row>
    <row r="3679" spans="2:7">
      <c r="B3679" s="58">
        <v>42146</v>
      </c>
      <c r="C3679" s="43">
        <v>755.10345500000005</v>
      </c>
      <c r="D3679">
        <f t="shared" si="120"/>
        <v>-0.10330784706651493</v>
      </c>
      <c r="E3679">
        <v>-6.9409160140485873E-4</v>
      </c>
      <c r="G3679">
        <f t="shared" ca="1" si="121"/>
        <v>6.5734298346150528E-3</v>
      </c>
    </row>
    <row r="3680" spans="2:7">
      <c r="B3680" s="58">
        <v>42594</v>
      </c>
      <c r="C3680" s="43">
        <v>842.09887700000002</v>
      </c>
      <c r="D3680">
        <f t="shared" si="120"/>
        <v>21.977704257151334</v>
      </c>
      <c r="E3680">
        <v>-6.947429564508592E-4</v>
      </c>
      <c r="G3680">
        <f t="shared" ca="1" si="121"/>
        <v>1.62753513230104E-2</v>
      </c>
    </row>
    <row r="3681" spans="2:7">
      <c r="B3681" s="58">
        <v>35095</v>
      </c>
      <c r="C3681" s="43">
        <v>36.648521000000002</v>
      </c>
      <c r="D3681">
        <f t="shared" si="120"/>
        <v>-0.60143315630523608</v>
      </c>
      <c r="E3681">
        <v>-6.9951130461682774E-4</v>
      </c>
      <c r="G3681">
        <f t="shared" ca="1" si="121"/>
        <v>-6.7464326347284982E-4</v>
      </c>
    </row>
    <row r="3682" spans="2:7">
      <c r="B3682" s="58">
        <v>38111</v>
      </c>
      <c r="C3682" s="43">
        <v>91.950751999999994</v>
      </c>
      <c r="D3682">
        <f t="shared" si="120"/>
        <v>-0.96601276916395629</v>
      </c>
      <c r="E3682">
        <v>-7.0071010420143817E-4</v>
      </c>
      <c r="G3682">
        <f t="shared" ca="1" si="121"/>
        <v>2.4924591734534166E-2</v>
      </c>
    </row>
    <row r="3683" spans="2:7">
      <c r="B3683" s="58">
        <v>44903</v>
      </c>
      <c r="C3683" s="43">
        <v>2705.4499510000001</v>
      </c>
      <c r="D3683">
        <f t="shared" si="120"/>
        <v>0.14254531316444596</v>
      </c>
      <c r="E3683">
        <v>-7.0184753770985463E-4</v>
      </c>
      <c r="G3683">
        <f t="shared" ca="1" si="121"/>
        <v>-1.0773879800299436E-2</v>
      </c>
    </row>
    <row r="3684" spans="2:7">
      <c r="B3684" s="58">
        <v>44302</v>
      </c>
      <c r="C3684" s="43">
        <v>2367.9147950000001</v>
      </c>
      <c r="D3684">
        <f t="shared" si="120"/>
        <v>9.5019622988428765</v>
      </c>
      <c r="E3684">
        <v>-7.1121831967435589E-4</v>
      </c>
      <c r="G3684">
        <f t="shared" ca="1" si="121"/>
        <v>-3.3691359052963202E-3</v>
      </c>
    </row>
    <row r="3685" spans="2:7">
      <c r="B3685" s="58">
        <v>40597</v>
      </c>
      <c r="C3685" s="43">
        <v>225.473557</v>
      </c>
      <c r="D3685">
        <f t="shared" si="120"/>
        <v>1.8433266485252502</v>
      </c>
      <c r="E3685">
        <v>-7.1338374680710752E-4</v>
      </c>
      <c r="G3685">
        <f t="shared" ca="1" si="121"/>
        <v>-3.2146951588721238E-3</v>
      </c>
    </row>
    <row r="3686" spans="2:7">
      <c r="B3686" s="58">
        <v>35793</v>
      </c>
      <c r="C3686" s="43">
        <v>79.299210000000002</v>
      </c>
      <c r="D3686">
        <f t="shared" si="120"/>
        <v>-0.13270739338330301</v>
      </c>
      <c r="E3686">
        <v>-7.1797805403590973E-4</v>
      </c>
      <c r="G3686">
        <f t="shared" ca="1" si="121"/>
        <v>4.2360999002560511E-2</v>
      </c>
    </row>
    <row r="3687" spans="2:7">
      <c r="B3687" s="58">
        <v>35873</v>
      </c>
      <c r="C3687" s="43">
        <v>91.433052000000004</v>
      </c>
      <c r="D3687">
        <f t="shared" si="120"/>
        <v>-0.95300822258706552</v>
      </c>
      <c r="E3687">
        <v>-7.2108960367021457E-4</v>
      </c>
      <c r="G3687">
        <f t="shared" ca="1" si="121"/>
        <v>-1.4506164374108909E-2</v>
      </c>
    </row>
    <row r="3688" spans="2:7">
      <c r="B3688" s="58">
        <v>43787</v>
      </c>
      <c r="C3688" s="43">
        <v>1945.724487</v>
      </c>
      <c r="D3688">
        <f t="shared" si="120"/>
        <v>8.1052244986822046</v>
      </c>
      <c r="E3688">
        <v>-7.2891997022968248E-4</v>
      </c>
      <c r="G3688">
        <f t="shared" ca="1" si="121"/>
        <v>6.6438778468704798E-4</v>
      </c>
    </row>
    <row r="3689" spans="2:7">
      <c r="B3689" s="58">
        <v>40154</v>
      </c>
      <c r="C3689" s="43">
        <v>213.69319200000001</v>
      </c>
      <c r="D3689">
        <f t="shared" si="120"/>
        <v>0.44333275163661906</v>
      </c>
      <c r="E3689">
        <v>-7.3507465415493655E-4</v>
      </c>
      <c r="G3689">
        <f t="shared" ca="1" si="121"/>
        <v>2.324568153853959E-3</v>
      </c>
    </row>
    <row r="3690" spans="2:7">
      <c r="B3690" s="58">
        <v>39323</v>
      </c>
      <c r="C3690" s="43">
        <v>148.05538899999999</v>
      </c>
      <c r="D3690">
        <f t="shared" si="120"/>
        <v>-0.91955486133224495</v>
      </c>
      <c r="E3690">
        <v>-7.4190778551587347E-4</v>
      </c>
      <c r="G3690">
        <f t="shared" ca="1" si="121"/>
        <v>5.4476226698190891E-3</v>
      </c>
    </row>
    <row r="3691" spans="2:7">
      <c r="B3691" s="58">
        <v>43825</v>
      </c>
      <c r="C3691" s="43">
        <v>1840.4516599999999</v>
      </c>
      <c r="D3691">
        <f t="shared" si="120"/>
        <v>1.168075467000643</v>
      </c>
      <c r="E3691">
        <v>-7.450847739128119E-4</v>
      </c>
      <c r="G3691">
        <f t="shared" ca="1" si="121"/>
        <v>-1.6902659419969202E-3</v>
      </c>
    </row>
    <row r="3692" spans="2:7">
      <c r="B3692" s="58">
        <v>42831</v>
      </c>
      <c r="C3692" s="43">
        <v>848.88726799999995</v>
      </c>
      <c r="D3692">
        <f t="shared" si="120"/>
        <v>3.0082639942604614</v>
      </c>
      <c r="E3692">
        <v>-7.4842346453473762E-4</v>
      </c>
      <c r="G3692">
        <f t="shared" ca="1" si="121"/>
        <v>8.5818062842981362E-3</v>
      </c>
    </row>
    <row r="3693" spans="2:7">
      <c r="B3693" s="58">
        <v>40403</v>
      </c>
      <c r="C3693" s="43">
        <v>211.78427099999999</v>
      </c>
      <c r="D3693">
        <f t="shared" si="120"/>
        <v>0.46661526945617432</v>
      </c>
      <c r="E3693">
        <v>-7.5191218057539414E-4</v>
      </c>
      <c r="G3693">
        <f t="shared" ca="1" si="121"/>
        <v>3.8452814579613588E-3</v>
      </c>
    </row>
    <row r="3694" spans="2:7">
      <c r="B3694" s="58">
        <v>39490</v>
      </c>
      <c r="C3694" s="43">
        <v>144.40342699999999</v>
      </c>
      <c r="D3694">
        <f t="shared" si="120"/>
        <v>-0.2741880114537853</v>
      </c>
      <c r="E3694">
        <v>-7.727842651965353E-4</v>
      </c>
      <c r="G3694">
        <f t="shared" ca="1" si="121"/>
        <v>-2.8133639123165818E-3</v>
      </c>
    </row>
    <row r="3695" spans="2:7">
      <c r="B3695" s="58">
        <v>39976</v>
      </c>
      <c r="C3695" s="43">
        <v>198.95431500000001</v>
      </c>
      <c r="D3695">
        <f t="shared" si="120"/>
        <v>-0.23437339972791466</v>
      </c>
      <c r="E3695">
        <v>-7.8144779826090605E-4</v>
      </c>
      <c r="G3695">
        <f t="shared" ca="1" si="121"/>
        <v>1.0203336837490379E-2</v>
      </c>
    </row>
    <row r="3696" spans="2:7">
      <c r="B3696" s="58">
        <v>40764</v>
      </c>
      <c r="C3696" s="43">
        <v>259.85815400000001</v>
      </c>
      <c r="D3696">
        <f t="shared" si="120"/>
        <v>-0.17259175597059323</v>
      </c>
      <c r="E3696">
        <v>-7.8200341847574741E-4</v>
      </c>
      <c r="G3696">
        <f t="shared" ca="1" si="121"/>
        <v>3.1026348893475813E-2</v>
      </c>
    </row>
    <row r="3697" spans="2:7">
      <c r="B3697" s="58">
        <v>40973</v>
      </c>
      <c r="C3697" s="43">
        <v>314.06280500000003</v>
      </c>
      <c r="D3697">
        <f t="shared" si="120"/>
        <v>0.61746690546828309</v>
      </c>
      <c r="E3697">
        <v>-7.8364892970824893E-4</v>
      </c>
      <c r="G3697">
        <f t="shared" ca="1" si="121"/>
        <v>1.2952297118865102E-2</v>
      </c>
    </row>
    <row r="3698" spans="2:7">
      <c r="B3698" s="58">
        <v>39871</v>
      </c>
      <c r="C3698" s="43">
        <v>194.16954000000001</v>
      </c>
      <c r="D3698">
        <f t="shared" si="120"/>
        <v>-0.92805164927214923</v>
      </c>
      <c r="E3698">
        <v>-7.8806036215692862E-4</v>
      </c>
      <c r="G3698">
        <f t="shared" ca="1" si="121"/>
        <v>1.7881875100955399E-2</v>
      </c>
    </row>
    <row r="3699" spans="2:7">
      <c r="B3699" s="58">
        <v>44462</v>
      </c>
      <c r="C3699" s="43">
        <v>2698.735107</v>
      </c>
      <c r="D3699">
        <f t="shared" si="120"/>
        <v>2.7646796596137748</v>
      </c>
      <c r="E3699">
        <v>-7.900379774672257E-4</v>
      </c>
      <c r="G3699">
        <f t="shared" ca="1" si="121"/>
        <v>-7.0322946924614811E-4</v>
      </c>
    </row>
    <row r="3700" spans="2:7">
      <c r="B3700" s="58">
        <v>41981</v>
      </c>
      <c r="C3700" s="43">
        <v>716.85650599999997</v>
      </c>
      <c r="D3700">
        <f t="shared" si="120"/>
        <v>0.50762394418647405</v>
      </c>
      <c r="E3700">
        <v>-7.9205241351428056E-4</v>
      </c>
      <c r="G3700">
        <f t="shared" ca="1" si="121"/>
        <v>-1.0445635440616795E-2</v>
      </c>
    </row>
    <row r="3701" spans="2:7">
      <c r="B3701" s="58">
        <v>41694</v>
      </c>
      <c r="C3701" s="43">
        <v>475.48761000000002</v>
      </c>
      <c r="D3701">
        <f t="shared" si="120"/>
        <v>8.1127181036914442E-4</v>
      </c>
      <c r="E3701">
        <v>-8.1008570040899252E-4</v>
      </c>
      <c r="G3701">
        <f t="shared" ca="1" si="121"/>
        <v>2.7624393202051872E-2</v>
      </c>
    </row>
    <row r="3702" spans="2:7">
      <c r="B3702" s="58">
        <v>41695</v>
      </c>
      <c r="C3702" s="43">
        <v>475.10217299999999</v>
      </c>
      <c r="D3702">
        <f t="shared" si="120"/>
        <v>4.200414452856565</v>
      </c>
      <c r="E3702">
        <v>-8.1061418193425572E-4</v>
      </c>
      <c r="G3702">
        <f t="shared" ca="1" si="121"/>
        <v>-2.2094745903872632E-2</v>
      </c>
    </row>
    <row r="3703" spans="2:7">
      <c r="B3703" s="58">
        <v>35874</v>
      </c>
      <c r="C3703" s="43">
        <v>91.358520999999996</v>
      </c>
      <c r="D3703">
        <f t="shared" si="120"/>
        <v>-0.82371601098834324</v>
      </c>
      <c r="E3703">
        <v>-8.151428654050337E-4</v>
      </c>
      <c r="G3703">
        <f t="shared" ca="1" si="121"/>
        <v>-8.5008450610038443E-3</v>
      </c>
    </row>
    <row r="3704" spans="2:7">
      <c r="B3704" s="58">
        <v>41736</v>
      </c>
      <c r="C3704" s="43">
        <v>518.24627699999996</v>
      </c>
      <c r="D3704">
        <f t="shared" si="120"/>
        <v>2.6714897601255574</v>
      </c>
      <c r="E3704">
        <v>-8.2655036375114575E-4</v>
      </c>
      <c r="G3704">
        <f t="shared" ca="1" si="121"/>
        <v>-1.245550037867452E-2</v>
      </c>
    </row>
    <row r="3705" spans="2:7">
      <c r="B3705" s="58">
        <v>36734</v>
      </c>
      <c r="C3705" s="43">
        <v>141.15422100000001</v>
      </c>
      <c r="D3705">
        <f t="shared" si="120"/>
        <v>0.78132800057243101</v>
      </c>
      <c r="E3705">
        <v>-8.3059887757582342E-4</v>
      </c>
      <c r="G3705">
        <f t="shared" ca="1" si="121"/>
        <v>1.7760422170288129E-2</v>
      </c>
    </row>
    <row r="3706" spans="2:7">
      <c r="B3706" s="58">
        <v>38194</v>
      </c>
      <c r="C3706" s="43">
        <v>79.241005000000001</v>
      </c>
      <c r="D3706">
        <f t="shared" si="120"/>
        <v>-2.1086788166077598E-2</v>
      </c>
      <c r="E3706">
        <v>-8.3098687947846632E-4</v>
      </c>
      <c r="G3706">
        <f t="shared" ca="1" si="121"/>
        <v>-2.2389994936458314E-2</v>
      </c>
    </row>
    <row r="3707" spans="2:7">
      <c r="B3707" s="58">
        <v>38258</v>
      </c>
      <c r="C3707" s="43">
        <v>80.947936999999996</v>
      </c>
      <c r="D3707">
        <f t="shared" si="120"/>
        <v>-0.27190359149834442</v>
      </c>
      <c r="E3707">
        <v>-8.3163291403479892E-4</v>
      </c>
      <c r="G3707">
        <f t="shared" ca="1" si="121"/>
        <v>-1.2818633848214026E-2</v>
      </c>
    </row>
    <row r="3708" spans="2:7">
      <c r="B3708" s="58">
        <v>37645</v>
      </c>
      <c r="C3708" s="43">
        <v>111.177498</v>
      </c>
      <c r="D3708">
        <f t="shared" si="120"/>
        <v>-0.53645580886623057</v>
      </c>
      <c r="E3708">
        <v>-8.3335860214747768E-4</v>
      </c>
      <c r="G3708">
        <f t="shared" ca="1" si="121"/>
        <v>-1.5622154050109343E-4</v>
      </c>
    </row>
    <row r="3709" spans="2:7">
      <c r="B3709" s="58">
        <v>40567</v>
      </c>
      <c r="C3709" s="43">
        <v>239.842285</v>
      </c>
      <c r="D3709">
        <f t="shared" si="120"/>
        <v>-0.89510034248786441</v>
      </c>
      <c r="E3709">
        <v>-8.3863516891023162E-4</v>
      </c>
      <c r="G3709">
        <f t="shared" ca="1" si="121"/>
        <v>6.2785451637654161E-3</v>
      </c>
    </row>
    <row r="3710" spans="2:7">
      <c r="B3710" s="58">
        <v>44334</v>
      </c>
      <c r="C3710" s="43">
        <v>2286.3972170000002</v>
      </c>
      <c r="D3710">
        <f t="shared" si="120"/>
        <v>47.379965697242199</v>
      </c>
      <c r="E3710">
        <v>-8.4156869536470712E-4</v>
      </c>
      <c r="G3710">
        <f t="shared" ca="1" si="121"/>
        <v>-1.2960655944799448E-2</v>
      </c>
    </row>
    <row r="3711" spans="2:7">
      <c r="B3711" s="58">
        <v>35331</v>
      </c>
      <c r="C3711" s="43">
        <v>47.259174000000002</v>
      </c>
      <c r="D3711">
        <f t="shared" si="120"/>
        <v>-0.73900293878659795</v>
      </c>
      <c r="E3711">
        <v>-8.4392742346772677E-4</v>
      </c>
      <c r="G3711">
        <f t="shared" ca="1" si="121"/>
        <v>5.392836353782713E-3</v>
      </c>
    </row>
    <row r="3712" spans="2:7">
      <c r="B3712" s="58">
        <v>39780</v>
      </c>
      <c r="C3712" s="43">
        <v>181.07167100000001</v>
      </c>
      <c r="D3712">
        <f t="shared" si="120"/>
        <v>3.1506018706853842</v>
      </c>
      <c r="E3712">
        <v>-8.4543025559334238E-4</v>
      </c>
      <c r="G3712">
        <f t="shared" ca="1" si="121"/>
        <v>2.3174023488728251E-2</v>
      </c>
    </row>
    <row r="3713" spans="2:7">
      <c r="B3713" s="58">
        <v>35207</v>
      </c>
      <c r="C3713" s="43">
        <v>43.625400999999997</v>
      </c>
      <c r="D3713">
        <f t="shared" si="120"/>
        <v>-0.81535016047267428</v>
      </c>
      <c r="E3713">
        <v>-8.4816618331449371E-4</v>
      </c>
      <c r="G3713">
        <f t="shared" ca="1" si="121"/>
        <v>2.8528186872972101E-2</v>
      </c>
    </row>
    <row r="3714" spans="2:7">
      <c r="B3714" s="58">
        <v>40534</v>
      </c>
      <c r="C3714" s="43">
        <v>236.26016200000001</v>
      </c>
      <c r="D3714">
        <f t="shared" si="120"/>
        <v>-0.8549500616292367</v>
      </c>
      <c r="E3714">
        <v>-8.5095502698995934E-4</v>
      </c>
      <c r="G3714">
        <f t="shared" ca="1" si="121"/>
        <v>-2.7531723448408164E-3</v>
      </c>
    </row>
    <row r="3715" spans="2:7">
      <c r="B3715" s="58">
        <v>43322</v>
      </c>
      <c r="C3715" s="43">
        <v>1628.8194579999999</v>
      </c>
      <c r="D3715">
        <f t="shared" si="120"/>
        <v>1.0582788970476307</v>
      </c>
      <c r="E3715">
        <v>-8.5512909759665314E-4</v>
      </c>
      <c r="G3715">
        <f t="shared" ca="1" si="121"/>
        <v>-3.8780469377466202E-2</v>
      </c>
    </row>
    <row r="3716" spans="2:7">
      <c r="B3716" s="58">
        <v>42802</v>
      </c>
      <c r="C3716" s="43">
        <v>791.35022000000004</v>
      </c>
      <c r="D3716">
        <f t="shared" ref="D3716:D3779" si="122">(C3716-C3717)/C3717</f>
        <v>8.9915035312856268</v>
      </c>
      <c r="E3716">
        <v>-8.6000633823378058E-4</v>
      </c>
      <c r="G3716">
        <f t="shared" ca="1" si="121"/>
        <v>-1.7686660219282242E-2</v>
      </c>
    </row>
    <row r="3717" spans="2:7">
      <c r="B3717" s="58">
        <v>35690</v>
      </c>
      <c r="C3717" s="43">
        <v>79.202315999999996</v>
      </c>
      <c r="D3717">
        <f t="shared" si="122"/>
        <v>-0.55197833032331345</v>
      </c>
      <c r="E3717">
        <v>-8.6284072072319111E-4</v>
      </c>
      <c r="G3717">
        <f t="shared" ref="G3717:G3780" ca="1" si="123">_xlfn.NORM.INV(RAND(),$N$5,$N$6)</f>
        <v>-8.5591283008065993E-3</v>
      </c>
    </row>
    <row r="3718" spans="2:7">
      <c r="B3718" s="58">
        <v>39962</v>
      </c>
      <c r="C3718" s="43">
        <v>176.78233299999999</v>
      </c>
      <c r="D3718">
        <f t="shared" si="122"/>
        <v>0.31487620731811999</v>
      </c>
      <c r="E3718">
        <v>-8.6567138383378337E-4</v>
      </c>
      <c r="G3718">
        <f t="shared" ca="1" si="123"/>
        <v>1.8817395869055911E-2</v>
      </c>
    </row>
    <row r="3719" spans="2:7">
      <c r="B3719" s="58">
        <v>36564</v>
      </c>
      <c r="C3719" s="43">
        <v>134.447891</v>
      </c>
      <c r="D3719">
        <f t="shared" si="122"/>
        <v>-0.92205235930961382</v>
      </c>
      <c r="E3719">
        <v>-8.6632824944551175E-4</v>
      </c>
      <c r="G3719">
        <f t="shared" ca="1" si="123"/>
        <v>-4.394949029098822E-2</v>
      </c>
    </row>
    <row r="3720" spans="2:7">
      <c r="B3720" s="58">
        <v>43629</v>
      </c>
      <c r="C3720" s="43">
        <v>1724.848755</v>
      </c>
      <c r="D3720">
        <f t="shared" si="122"/>
        <v>15.095036141143504</v>
      </c>
      <c r="E3720">
        <v>-8.6634221691439864E-4</v>
      </c>
      <c r="G3720">
        <f t="shared" ca="1" si="123"/>
        <v>1.4853689763140939E-2</v>
      </c>
    </row>
    <row r="3721" spans="2:7">
      <c r="B3721" s="58">
        <v>37785</v>
      </c>
      <c r="C3721" s="43">
        <v>107.166504</v>
      </c>
      <c r="D3721">
        <f t="shared" si="122"/>
        <v>-0.83082453339234597</v>
      </c>
      <c r="E3721">
        <v>-8.800783718935927E-4</v>
      </c>
      <c r="G3721">
        <f t="shared" ca="1" si="123"/>
        <v>7.1490223411532763E-3</v>
      </c>
    </row>
    <row r="3722" spans="2:7">
      <c r="B3722" s="58">
        <v>41928</v>
      </c>
      <c r="C3722" s="43">
        <v>633.46362299999998</v>
      </c>
      <c r="D3722">
        <f t="shared" si="122"/>
        <v>1.3389372478755008</v>
      </c>
      <c r="E3722">
        <v>-8.8872699605432382E-4</v>
      </c>
      <c r="G3722">
        <f t="shared" ca="1" si="123"/>
        <v>-3.9097587028166646E-2</v>
      </c>
    </row>
    <row r="3723" spans="2:7">
      <c r="B3723" s="58">
        <v>40728</v>
      </c>
      <c r="C3723" s="43">
        <v>270.83395400000001</v>
      </c>
      <c r="D3723">
        <f t="shared" si="122"/>
        <v>4.3543195687964467</v>
      </c>
      <c r="E3723">
        <v>-8.9061574600108088E-4</v>
      </c>
      <c r="G3723">
        <f t="shared" ca="1" si="123"/>
        <v>-1.2817822700085279E-2</v>
      </c>
    </row>
    <row r="3724" spans="2:7">
      <c r="B3724" s="58">
        <v>35464</v>
      </c>
      <c r="C3724" s="43">
        <v>50.582329000000001</v>
      </c>
      <c r="D3724">
        <f t="shared" si="122"/>
        <v>-0.95878545691916894</v>
      </c>
      <c r="E3724">
        <v>-9.0055049069556249E-4</v>
      </c>
      <c r="G3724">
        <f t="shared" ca="1" si="123"/>
        <v>-1.3224039655876896E-2</v>
      </c>
    </row>
    <row r="3725" spans="2:7">
      <c r="B3725" s="58">
        <v>43152</v>
      </c>
      <c r="C3725" s="43">
        <v>1227.2932129999999</v>
      </c>
      <c r="D3725">
        <f t="shared" si="122"/>
        <v>0.58379935163105501</v>
      </c>
      <c r="E3725">
        <v>-9.0121764699813568E-4</v>
      </c>
      <c r="G3725">
        <f t="shared" ca="1" si="123"/>
        <v>1.5190530198123215E-2</v>
      </c>
    </row>
    <row r="3726" spans="2:7">
      <c r="B3726" s="58">
        <v>42088</v>
      </c>
      <c r="C3726" s="43">
        <v>774.90448000000004</v>
      </c>
      <c r="D3726">
        <f t="shared" si="122"/>
        <v>15.383073408324066</v>
      </c>
      <c r="E3726">
        <v>-9.0167296893706758E-4</v>
      </c>
      <c r="G3726">
        <f t="shared" ca="1" si="123"/>
        <v>5.4231899124336158E-3</v>
      </c>
    </row>
    <row r="3727" spans="2:7">
      <c r="B3727" s="58">
        <v>35328</v>
      </c>
      <c r="C3727" s="43">
        <v>47.299090999999997</v>
      </c>
      <c r="D3727">
        <f t="shared" si="122"/>
        <v>-0.5327073546488672</v>
      </c>
      <c r="E3727">
        <v>-9.0264794191295748E-4</v>
      </c>
      <c r="G3727">
        <f t="shared" ca="1" si="123"/>
        <v>2.7463312500148589E-2</v>
      </c>
    </row>
    <row r="3728" spans="2:7">
      <c r="B3728" s="58">
        <v>37585</v>
      </c>
      <c r="C3728" s="43">
        <v>101.219421</v>
      </c>
      <c r="D3728">
        <f t="shared" si="122"/>
        <v>-0.96086243923256232</v>
      </c>
      <c r="E3728">
        <v>-9.1579294663837458E-4</v>
      </c>
      <c r="G3728">
        <f t="shared" ca="1" si="123"/>
        <v>3.9589529905943596E-2</v>
      </c>
    </row>
    <row r="3729" spans="2:7">
      <c r="B3729" s="58">
        <v>44806</v>
      </c>
      <c r="C3729" s="43">
        <v>2586.2475589999999</v>
      </c>
      <c r="D3729">
        <f t="shared" si="122"/>
        <v>0.22869883419514556</v>
      </c>
      <c r="E3729">
        <v>-9.2096264581177688E-4</v>
      </c>
      <c r="G3729">
        <f t="shared" ca="1" si="123"/>
        <v>-3.3574882602796216E-2</v>
      </c>
    </row>
    <row r="3730" spans="2:7">
      <c r="B3730" s="58">
        <v>44036</v>
      </c>
      <c r="C3730" s="43">
        <v>2104.866943</v>
      </c>
      <c r="D3730">
        <f t="shared" si="122"/>
        <v>2.2944766023287537E-2</v>
      </c>
      <c r="E3730">
        <v>-9.2693308547497379E-4</v>
      </c>
      <c r="G3730">
        <f t="shared" ca="1" si="123"/>
        <v>-9.0196744168981723E-3</v>
      </c>
    </row>
    <row r="3731" spans="2:7">
      <c r="B3731" s="58">
        <v>44120</v>
      </c>
      <c r="C3731" s="43">
        <v>2057.6545409999999</v>
      </c>
      <c r="D3731">
        <f t="shared" si="122"/>
        <v>14.881654776091969</v>
      </c>
      <c r="E3731">
        <v>-9.2911420897587229E-4</v>
      </c>
      <c r="G3731">
        <f t="shared" ca="1" si="123"/>
        <v>-1.7187411300081275E-2</v>
      </c>
    </row>
    <row r="3732" spans="2:7">
      <c r="B3732" s="58">
        <v>37270</v>
      </c>
      <c r="C3732" s="43">
        <v>129.561722</v>
      </c>
      <c r="D3732">
        <f t="shared" si="122"/>
        <v>1.6308600376391212E-3</v>
      </c>
      <c r="E3732">
        <v>-9.305965672874785E-4</v>
      </c>
      <c r="G3732">
        <f t="shared" ca="1" si="123"/>
        <v>1.6218501290790374E-2</v>
      </c>
    </row>
    <row r="3733" spans="2:7">
      <c r="B3733" s="58">
        <v>37218</v>
      </c>
      <c r="C3733" s="43">
        <v>129.35076900000001</v>
      </c>
      <c r="D3733">
        <f t="shared" si="122"/>
        <v>-0.83870187497038262</v>
      </c>
      <c r="E3733">
        <v>-9.3140290587351337E-4</v>
      </c>
      <c r="G3733">
        <f t="shared" ca="1" si="123"/>
        <v>-5.0452677466214825E-3</v>
      </c>
    </row>
    <row r="3734" spans="2:7">
      <c r="B3734" s="58">
        <v>42222</v>
      </c>
      <c r="C3734" s="43">
        <v>801.93597399999999</v>
      </c>
      <c r="D3734">
        <f t="shared" si="122"/>
        <v>2.8392922342171332</v>
      </c>
      <c r="E3734">
        <v>-9.3557893156784907E-4</v>
      </c>
      <c r="G3734">
        <f t="shared" ca="1" si="123"/>
        <v>2.2679612581281497E-2</v>
      </c>
    </row>
    <row r="3735" spans="2:7">
      <c r="B3735" s="58">
        <v>40371</v>
      </c>
      <c r="C3735" s="43">
        <v>208.875992</v>
      </c>
      <c r="D3735">
        <f t="shared" si="122"/>
        <v>-0.47243710715520426</v>
      </c>
      <c r="E3735">
        <v>-9.5300141253936853E-4</v>
      </c>
      <c r="G3735">
        <f t="shared" ca="1" si="123"/>
        <v>-2.1682159659712336E-2</v>
      </c>
    </row>
    <row r="3736" spans="2:7">
      <c r="B3736" s="58">
        <v>41366</v>
      </c>
      <c r="C3736" s="43">
        <v>395.92623900000001</v>
      </c>
      <c r="D3736">
        <f t="shared" si="122"/>
        <v>-0.8513887909093113</v>
      </c>
      <c r="E3736">
        <v>-9.5486639714155712E-4</v>
      </c>
      <c r="G3736">
        <f t="shared" ca="1" si="123"/>
        <v>3.3954102068929716E-2</v>
      </c>
    </row>
    <row r="3737" spans="2:7">
      <c r="B3737" s="58">
        <v>44791</v>
      </c>
      <c r="C3737" s="43">
        <v>2664.1748050000001</v>
      </c>
      <c r="D3737">
        <f t="shared" si="122"/>
        <v>3.4932428862775609E-2</v>
      </c>
      <c r="E3737">
        <v>-9.6841170239157738E-4</v>
      </c>
      <c r="G3737">
        <f t="shared" ca="1" si="123"/>
        <v>-3.7659491534602858E-2</v>
      </c>
    </row>
    <row r="3738" spans="2:7">
      <c r="B3738" s="58">
        <v>44958</v>
      </c>
      <c r="C3738" s="43">
        <v>2574.25</v>
      </c>
      <c r="D3738">
        <f t="shared" si="122"/>
        <v>0.14344248997575276</v>
      </c>
      <c r="E3738">
        <v>-9.7021441738624238E-4</v>
      </c>
      <c r="G3738">
        <f t="shared" ca="1" si="123"/>
        <v>-2.6344705212011474E-2</v>
      </c>
    </row>
    <row r="3739" spans="2:7">
      <c r="B3739" s="58">
        <v>44559</v>
      </c>
      <c r="C3739" s="43">
        <v>2251.3156739999999</v>
      </c>
      <c r="D3739">
        <f t="shared" si="122"/>
        <v>2.8858480615599022E-2</v>
      </c>
      <c r="E3739">
        <v>-9.7439086703556585E-4</v>
      </c>
      <c r="G3739">
        <f t="shared" ca="1" si="123"/>
        <v>1.056857944957806E-3</v>
      </c>
    </row>
    <row r="3740" spans="2:7">
      <c r="B3740" s="58">
        <v>44734</v>
      </c>
      <c r="C3740" s="43">
        <v>2188.1684570000002</v>
      </c>
      <c r="D3740">
        <f t="shared" si="122"/>
        <v>9.7675447361346901</v>
      </c>
      <c r="E3740">
        <v>-9.7508921408041198E-4</v>
      </c>
      <c r="G3740">
        <f t="shared" ca="1" si="123"/>
        <v>-1.0074522758521779E-3</v>
      </c>
    </row>
    <row r="3741" spans="2:7">
      <c r="B3741" s="58">
        <v>40396</v>
      </c>
      <c r="C3741" s="43">
        <v>203.218887</v>
      </c>
      <c r="D3741">
        <f t="shared" si="122"/>
        <v>-0.74526476831990218</v>
      </c>
      <c r="E3741">
        <v>-9.7928359774061987E-4</v>
      </c>
      <c r="G3741">
        <f t="shared" ca="1" si="123"/>
        <v>2.4129730502586648E-2</v>
      </c>
    </row>
    <row r="3742" spans="2:7">
      <c r="B3742" s="58">
        <v>42102</v>
      </c>
      <c r="C3742" s="43">
        <v>797.76513699999998</v>
      </c>
      <c r="D3742">
        <f t="shared" si="122"/>
        <v>-0.27908205763197769</v>
      </c>
      <c r="E3742">
        <v>-9.853647577481551E-4</v>
      </c>
      <c r="G3742">
        <f t="shared" ca="1" si="123"/>
        <v>-4.1366420187442946E-3</v>
      </c>
    </row>
    <row r="3743" spans="2:7">
      <c r="B3743" s="58">
        <v>42986</v>
      </c>
      <c r="C3743" s="43">
        <v>1106.596313</v>
      </c>
      <c r="D3743">
        <f t="shared" si="122"/>
        <v>1.334650000009072</v>
      </c>
      <c r="E3743">
        <v>-9.9281026141056919E-4</v>
      </c>
      <c r="G3743">
        <f t="shared" ca="1" si="123"/>
        <v>-1.8771653395533831E-2</v>
      </c>
    </row>
    <row r="3744" spans="2:7">
      <c r="B3744" s="58">
        <v>41766</v>
      </c>
      <c r="C3744" s="43">
        <v>473.98809799999998</v>
      </c>
      <c r="D3744">
        <f t="shared" si="122"/>
        <v>-0.33543066307267522</v>
      </c>
      <c r="E3744">
        <v>-9.933705351386447E-4</v>
      </c>
      <c r="G3744">
        <f t="shared" ca="1" si="123"/>
        <v>-1.0268493828604616E-2</v>
      </c>
    </row>
    <row r="3745" spans="2:7">
      <c r="B3745" s="58">
        <v>42307</v>
      </c>
      <c r="C3745" s="43">
        <v>713.22595200000001</v>
      </c>
      <c r="D3745">
        <f t="shared" si="122"/>
        <v>2.7350958797269573</v>
      </c>
      <c r="E3745">
        <v>-9.9836159467806798E-4</v>
      </c>
      <c r="G3745">
        <f t="shared" ca="1" si="123"/>
        <v>1.1322974175729273E-2</v>
      </c>
    </row>
    <row r="3746" spans="2:7">
      <c r="B3746" s="58">
        <v>39728</v>
      </c>
      <c r="C3746" s="43">
        <v>190.95251500000001</v>
      </c>
      <c r="D3746">
        <f t="shared" si="122"/>
        <v>1.049616081212287</v>
      </c>
      <c r="E3746">
        <v>-1.0016115235276987E-3</v>
      </c>
      <c r="G3746">
        <f t="shared" ca="1" si="123"/>
        <v>-2.3824859655613408E-2</v>
      </c>
    </row>
    <row r="3747" spans="2:7">
      <c r="B3747" s="58">
        <v>37762</v>
      </c>
      <c r="C3747" s="43">
        <v>93.165015999999994</v>
      </c>
      <c r="D3747">
        <f t="shared" si="122"/>
        <v>-0.93430919919700328</v>
      </c>
      <c r="E3747">
        <v>-1.0122945003884587E-3</v>
      </c>
      <c r="G3747">
        <f t="shared" ca="1" si="123"/>
        <v>2.0932752504533487E-2</v>
      </c>
    </row>
    <row r="3748" spans="2:7">
      <c r="B3748" s="58">
        <v>43384</v>
      </c>
      <c r="C3748" s="43">
        <v>1418.2353519999999</v>
      </c>
      <c r="D3748">
        <f t="shared" si="122"/>
        <v>9.0405999258294134</v>
      </c>
      <c r="E3748">
        <v>-1.0150482237505272E-3</v>
      </c>
      <c r="G3748">
        <f t="shared" ca="1" si="123"/>
        <v>-2.3413611549392956E-2</v>
      </c>
    </row>
    <row r="3749" spans="2:7">
      <c r="B3749" s="58">
        <v>39239</v>
      </c>
      <c r="C3749" s="43">
        <v>141.25006099999999</v>
      </c>
      <c r="D3749">
        <f t="shared" si="122"/>
        <v>-0.71321686013532826</v>
      </c>
      <c r="E3749">
        <v>-1.0213199992901026E-3</v>
      </c>
      <c r="G3749">
        <f t="shared" ca="1" si="123"/>
        <v>2.6896461124652452E-2</v>
      </c>
    </row>
    <row r="3750" spans="2:7">
      <c r="B3750" s="58">
        <v>41415</v>
      </c>
      <c r="C3750" s="43">
        <v>492.53265399999998</v>
      </c>
      <c r="D3750">
        <f t="shared" si="122"/>
        <v>-0.80718348442932497</v>
      </c>
      <c r="E3750">
        <v>-1.0229110863847442E-3</v>
      </c>
      <c r="G3750">
        <f t="shared" ca="1" si="123"/>
        <v>-1.1028437023382843E-2</v>
      </c>
    </row>
    <row r="3751" spans="2:7">
      <c r="B3751" s="58">
        <v>44799</v>
      </c>
      <c r="C3751" s="43">
        <v>2554.4111330000001</v>
      </c>
      <c r="D3751">
        <f t="shared" si="122"/>
        <v>12.780732746484775</v>
      </c>
      <c r="E3751">
        <v>-1.0294404628885246E-3</v>
      </c>
      <c r="G3751">
        <f t="shared" ca="1" si="123"/>
        <v>1.4033914686176123E-2</v>
      </c>
    </row>
    <row r="3752" spans="2:7">
      <c r="B3752" s="58">
        <v>39668</v>
      </c>
      <c r="C3752" s="43">
        <v>185.361053</v>
      </c>
      <c r="D3752">
        <f t="shared" si="122"/>
        <v>-0.92754805343171876</v>
      </c>
      <c r="E3752">
        <v>-1.0316326958181973E-3</v>
      </c>
      <c r="G3752">
        <f t="shared" ca="1" si="123"/>
        <v>-3.1316439343503082E-2</v>
      </c>
    </row>
    <row r="3753" spans="2:7">
      <c r="B3753" s="58">
        <v>44928</v>
      </c>
      <c r="C3753" s="43">
        <v>2558.3999020000001</v>
      </c>
      <c r="D3753">
        <f t="shared" si="122"/>
        <v>9.3381774056784703E-2</v>
      </c>
      <c r="E3753">
        <v>-1.0347892267996179E-3</v>
      </c>
      <c r="G3753">
        <f t="shared" ca="1" si="123"/>
        <v>2.3936253863184792E-2</v>
      </c>
    </row>
    <row r="3754" spans="2:7">
      <c r="B3754" s="58">
        <v>44392</v>
      </c>
      <c r="C3754" s="43">
        <v>2339.89624</v>
      </c>
      <c r="D3754">
        <f t="shared" si="122"/>
        <v>11.741924203764189</v>
      </c>
      <c r="E3754">
        <v>-1.035318686376822E-3</v>
      </c>
      <c r="G3754">
        <f t="shared" ca="1" si="123"/>
        <v>1.8494771924464125E-3</v>
      </c>
    </row>
    <row r="3755" spans="2:7">
      <c r="B3755" s="58">
        <v>39902</v>
      </c>
      <c r="C3755" s="43">
        <v>183.63758899999999</v>
      </c>
      <c r="D3755">
        <f t="shared" si="122"/>
        <v>-0.93184150511990316</v>
      </c>
      <c r="E3755">
        <v>-1.0418806504956734E-3</v>
      </c>
      <c r="G3755">
        <f t="shared" ca="1" si="123"/>
        <v>-8.3251498232547842E-3</v>
      </c>
    </row>
    <row r="3756" spans="2:7">
      <c r="B3756" s="58">
        <v>44446</v>
      </c>
      <c r="C3756" s="43">
        <v>2694.2729490000002</v>
      </c>
      <c r="D3756">
        <f t="shared" si="122"/>
        <v>4.4734966792313902</v>
      </c>
      <c r="E3756">
        <v>-1.0429734404703332E-3</v>
      </c>
      <c r="G3756">
        <f t="shared" ca="1" si="123"/>
        <v>-3.3828868474492409E-2</v>
      </c>
    </row>
    <row r="3757" spans="2:7">
      <c r="B3757" s="58">
        <v>41590</v>
      </c>
      <c r="C3757" s="43">
        <v>492.23980699999998</v>
      </c>
      <c r="D3757">
        <f t="shared" si="122"/>
        <v>-0.39110499243793639</v>
      </c>
      <c r="E3757">
        <v>-1.0433808061081466E-3</v>
      </c>
      <c r="G3757">
        <f t="shared" ca="1" si="123"/>
        <v>-3.83898151677282E-2</v>
      </c>
    </row>
    <row r="3758" spans="2:7">
      <c r="B3758" s="58">
        <v>42552</v>
      </c>
      <c r="C3758" s="43">
        <v>808.41491699999995</v>
      </c>
      <c r="D3758">
        <f t="shared" si="122"/>
        <v>0.13424150391587056</v>
      </c>
      <c r="E3758">
        <v>-1.0571620441244709E-3</v>
      </c>
      <c r="G3758">
        <f t="shared" ca="1" si="123"/>
        <v>1.3512982042287545E-2</v>
      </c>
    </row>
    <row r="3759" spans="2:7">
      <c r="B3759" s="58">
        <v>42402</v>
      </c>
      <c r="C3759" s="43">
        <v>712.73614499999996</v>
      </c>
      <c r="D3759">
        <f t="shared" si="122"/>
        <v>8.2684118581280579</v>
      </c>
      <c r="E3759">
        <v>-1.0610892626206608E-3</v>
      </c>
      <c r="G3759">
        <f t="shared" ca="1" si="123"/>
        <v>-1.6527685491598883E-2</v>
      </c>
    </row>
    <row r="3760" spans="2:7">
      <c r="B3760" s="58">
        <v>35713</v>
      </c>
      <c r="C3760" s="43">
        <v>76.89949</v>
      </c>
      <c r="D3760">
        <f t="shared" si="122"/>
        <v>-0.50683656672193433</v>
      </c>
      <c r="E3760">
        <v>-1.0732233901255422E-3</v>
      </c>
      <c r="G3760">
        <f t="shared" ca="1" si="123"/>
        <v>2.6609136306051918E-2</v>
      </c>
    </row>
    <row r="3761" spans="2:7">
      <c r="B3761" s="58">
        <v>36402</v>
      </c>
      <c r="C3761" s="43">
        <v>155.93104600000001</v>
      </c>
      <c r="D3761">
        <f t="shared" si="122"/>
        <v>-0.28335785272013891</v>
      </c>
      <c r="E3761">
        <v>-1.0777947873932322E-3</v>
      </c>
      <c r="G3761">
        <f t="shared" ca="1" si="123"/>
        <v>-1.5165122101842695E-2</v>
      </c>
    </row>
    <row r="3762" spans="2:7">
      <c r="B3762" s="58">
        <v>40156</v>
      </c>
      <c r="C3762" s="43">
        <v>217.58564799999999</v>
      </c>
      <c r="D3762">
        <f t="shared" si="122"/>
        <v>-0.89792247414562498</v>
      </c>
      <c r="E3762">
        <v>-1.0829278297292864E-3</v>
      </c>
      <c r="G3762">
        <f t="shared" ca="1" si="123"/>
        <v>2.9480499255042748E-2</v>
      </c>
    </row>
    <row r="3763" spans="2:7">
      <c r="B3763" s="58">
        <v>43878</v>
      </c>
      <c r="C3763" s="43">
        <v>2131.57251</v>
      </c>
      <c r="D3763">
        <f t="shared" si="122"/>
        <v>13.509569050099236</v>
      </c>
      <c r="E3763">
        <v>-1.08656106484294E-3</v>
      </c>
      <c r="G3763">
        <f t="shared" ca="1" si="123"/>
        <v>1.8462759653610723E-2</v>
      </c>
    </row>
    <row r="3764" spans="2:7">
      <c r="B3764" s="58">
        <v>36437</v>
      </c>
      <c r="C3764" s="43">
        <v>146.908051</v>
      </c>
      <c r="D3764">
        <f t="shared" si="122"/>
        <v>0.9415482606299922</v>
      </c>
      <c r="E3764">
        <v>-1.0899218393320305E-3</v>
      </c>
      <c r="G3764">
        <f t="shared" ca="1" si="123"/>
        <v>4.0288493498911613E-3</v>
      </c>
    </row>
    <row r="3765" spans="2:7">
      <c r="B3765" s="58">
        <v>35811</v>
      </c>
      <c r="C3765" s="43">
        <v>75.665413000000001</v>
      </c>
      <c r="D3765">
        <f t="shared" si="122"/>
        <v>-0.95605882363213268</v>
      </c>
      <c r="E3765">
        <v>-1.0913016313271436E-3</v>
      </c>
      <c r="G3765">
        <f t="shared" ca="1" si="123"/>
        <v>9.2722636432978917E-3</v>
      </c>
    </row>
    <row r="3766" spans="2:7">
      <c r="B3766" s="58">
        <v>43726</v>
      </c>
      <c r="C3766" s="43">
        <v>1721.970581</v>
      </c>
      <c r="D3766">
        <f t="shared" si="122"/>
        <v>5.6390484767042546</v>
      </c>
      <c r="E3766">
        <v>-1.0922117893280327E-3</v>
      </c>
      <c r="G3766">
        <f t="shared" ca="1" si="123"/>
        <v>-4.2856503593342948E-2</v>
      </c>
    </row>
    <row r="3767" spans="2:7">
      <c r="B3767" s="58">
        <v>40760</v>
      </c>
      <c r="C3767" s="43">
        <v>259.37008700000001</v>
      </c>
      <c r="D3767">
        <f t="shared" si="122"/>
        <v>0.57904540542718419</v>
      </c>
      <c r="E3767">
        <v>-1.0968020446617175E-3</v>
      </c>
      <c r="G3767">
        <f t="shared" ca="1" si="123"/>
        <v>1.8162364125779689E-3</v>
      </c>
    </row>
    <row r="3768" spans="2:7">
      <c r="B3768" s="58">
        <v>39365</v>
      </c>
      <c r="C3768" s="43">
        <v>164.25752299999999</v>
      </c>
      <c r="D3768">
        <f t="shared" si="122"/>
        <v>0.4206202251941013</v>
      </c>
      <c r="E3768">
        <v>-1.1143343926915386E-3</v>
      </c>
      <c r="G3768">
        <f t="shared" ca="1" si="123"/>
        <v>-3.5586382564104964E-3</v>
      </c>
    </row>
    <row r="3769" spans="2:7">
      <c r="B3769" s="58">
        <v>37952</v>
      </c>
      <c r="C3769" s="43">
        <v>115.62381000000001</v>
      </c>
      <c r="D3769">
        <f t="shared" si="122"/>
        <v>-0.27209950828548779</v>
      </c>
      <c r="E3769">
        <v>-1.1143574928639956E-3</v>
      </c>
      <c r="G3769">
        <f t="shared" ca="1" si="123"/>
        <v>1.9291456670310677E-2</v>
      </c>
    </row>
    <row r="3770" spans="2:7">
      <c r="B3770" s="58">
        <v>38940</v>
      </c>
      <c r="C3770" s="43">
        <v>158.84562700000001</v>
      </c>
      <c r="D3770">
        <f t="shared" si="122"/>
        <v>0.76410409231441601</v>
      </c>
      <c r="E3770">
        <v>-1.119098116197763E-3</v>
      </c>
      <c r="G3770">
        <f t="shared" ca="1" si="123"/>
        <v>-1.6037582775403222E-2</v>
      </c>
    </row>
    <row r="3771" spans="2:7">
      <c r="B3771" s="58">
        <v>38429</v>
      </c>
      <c r="C3771" s="43">
        <v>90.043227999999999</v>
      </c>
      <c r="D3771">
        <f t="shared" si="122"/>
        <v>0.48146856050265069</v>
      </c>
      <c r="E3771">
        <v>-1.1211691211296341E-3</v>
      </c>
      <c r="G3771">
        <f t="shared" ca="1" si="123"/>
        <v>2.095945029346758E-4</v>
      </c>
    </row>
    <row r="3772" spans="2:7">
      <c r="B3772" s="58">
        <v>35564</v>
      </c>
      <c r="C3772" s="43">
        <v>60.779708999999997</v>
      </c>
      <c r="D3772">
        <f t="shared" si="122"/>
        <v>-0.97369144339784597</v>
      </c>
      <c r="E3772">
        <v>-1.1241926085006611E-3</v>
      </c>
      <c r="G3772">
        <f t="shared" ca="1" si="123"/>
        <v>7.9640280112455442E-3</v>
      </c>
    </row>
    <row r="3773" spans="2:7">
      <c r="B3773" s="58">
        <v>44418</v>
      </c>
      <c r="C3773" s="43">
        <v>2310.2639159999999</v>
      </c>
      <c r="D3773">
        <f t="shared" si="122"/>
        <v>20.198625080278326</v>
      </c>
      <c r="E3773">
        <v>-1.1322027483066364E-3</v>
      </c>
      <c r="G3773">
        <f t="shared" ca="1" si="123"/>
        <v>-3.7969665615701587E-2</v>
      </c>
    </row>
    <row r="3774" spans="2:7">
      <c r="B3774" s="58">
        <v>37524</v>
      </c>
      <c r="C3774" s="43">
        <v>108.981781</v>
      </c>
      <c r="D3774">
        <f t="shared" si="122"/>
        <v>-0.48121494940807369</v>
      </c>
      <c r="E3774">
        <v>-1.1338659285822215E-3</v>
      </c>
      <c r="G3774">
        <f t="shared" ca="1" si="123"/>
        <v>2.558983220464088E-2</v>
      </c>
    </row>
    <row r="3775" spans="2:7">
      <c r="B3775" s="58">
        <v>40420</v>
      </c>
      <c r="C3775" s="43">
        <v>210.071167</v>
      </c>
      <c r="D3775">
        <f t="shared" si="122"/>
        <v>-0.69708320985424677</v>
      </c>
      <c r="E3775">
        <v>-1.1366257437686034E-3</v>
      </c>
      <c r="G3775">
        <f t="shared" ca="1" si="123"/>
        <v>-2.5972496716705703E-2</v>
      </c>
    </row>
    <row r="3776" spans="2:7">
      <c r="B3776" s="58">
        <v>42270</v>
      </c>
      <c r="C3776" s="43">
        <v>693.49462900000003</v>
      </c>
      <c r="D3776">
        <f t="shared" si="122"/>
        <v>-0.12264945293670196</v>
      </c>
      <c r="E3776">
        <v>-1.1453818504298505E-3</v>
      </c>
      <c r="G3776">
        <f t="shared" ca="1" si="123"/>
        <v>-1.7251348912189907E-2</v>
      </c>
    </row>
    <row r="3777" spans="2:7">
      <c r="B3777" s="58">
        <v>42803</v>
      </c>
      <c r="C3777" s="43">
        <v>790.44189500000005</v>
      </c>
      <c r="D3777">
        <f t="shared" si="122"/>
        <v>-0.69401470380704022</v>
      </c>
      <c r="E3777">
        <v>-1.1478167024455881E-3</v>
      </c>
      <c r="G3777">
        <f t="shared" ca="1" si="123"/>
        <v>-1.366435848736818E-2</v>
      </c>
    </row>
    <row r="3778" spans="2:7">
      <c r="B3778" s="58">
        <v>44809</v>
      </c>
      <c r="C3778" s="43">
        <v>2583.267578</v>
      </c>
      <c r="D3778">
        <f t="shared" si="122"/>
        <v>11.791662290568873</v>
      </c>
      <c r="E3778">
        <v>-1.1522412035266235E-3</v>
      </c>
      <c r="G3778">
        <f t="shared" ca="1" si="123"/>
        <v>-6.4517709889843674E-3</v>
      </c>
    </row>
    <row r="3779" spans="2:7">
      <c r="B3779" s="58">
        <v>40071</v>
      </c>
      <c r="C3779" s="43">
        <v>201.94932600000001</v>
      </c>
      <c r="D3779">
        <f t="shared" si="122"/>
        <v>0.55979922941876281</v>
      </c>
      <c r="E3779">
        <v>-1.1544655154759999E-3</v>
      </c>
      <c r="G3779">
        <f t="shared" ca="1" si="123"/>
        <v>1.6457720016880881E-2</v>
      </c>
    </row>
    <row r="3780" spans="2:7">
      <c r="B3780" s="58">
        <v>37217</v>
      </c>
      <c r="C3780" s="43">
        <v>129.47135900000001</v>
      </c>
      <c r="D3780">
        <f t="shared" ref="D3780:D3843" si="124">(C3780-C3781)/C3781</f>
        <v>-0.3434349024871608</v>
      </c>
      <c r="E3780">
        <v>-1.1630499844640608E-3</v>
      </c>
      <c r="G3780">
        <f t="shared" ca="1" si="123"/>
        <v>-1.489313880966754E-2</v>
      </c>
    </row>
    <row r="3781" spans="2:7">
      <c r="B3781" s="58">
        <v>39806</v>
      </c>
      <c r="C3781" s="43">
        <v>197.195007</v>
      </c>
      <c r="D3781">
        <f t="shared" si="124"/>
        <v>-0.90365442149707287</v>
      </c>
      <c r="E3781">
        <v>-1.1638963939832306E-3</v>
      </c>
      <c r="G3781">
        <f t="shared" ref="G3781:G3844" ca="1" si="125">_xlfn.NORM.INV(RAND(),$N$5,$N$6)</f>
        <v>-7.1672586346977181E-3</v>
      </c>
    </row>
    <row r="3782" spans="2:7">
      <c r="B3782" s="58">
        <v>44077</v>
      </c>
      <c r="C3782" s="43">
        <v>2046.7468260000001</v>
      </c>
      <c r="D3782">
        <f t="shared" si="124"/>
        <v>9.2534443260279229</v>
      </c>
      <c r="E3782">
        <v>-1.1672445758224344E-3</v>
      </c>
      <c r="G3782">
        <f t="shared" ca="1" si="125"/>
        <v>1.9973101521892085E-2</v>
      </c>
    </row>
    <row r="3783" spans="2:7">
      <c r="B3783" s="58">
        <v>40045</v>
      </c>
      <c r="C3783" s="43">
        <v>199.61554000000001</v>
      </c>
      <c r="D3783">
        <f t="shared" si="124"/>
        <v>-0.91138990848665802</v>
      </c>
      <c r="E3783">
        <v>-1.16787210547996E-3</v>
      </c>
      <c r="G3783">
        <f t="shared" ca="1" si="125"/>
        <v>2.9736675260882427E-2</v>
      </c>
    </row>
    <row r="3784" spans="2:7">
      <c r="B3784" s="58">
        <v>44354</v>
      </c>
      <c r="C3784" s="43">
        <v>2252.7404790000001</v>
      </c>
      <c r="D3784">
        <f t="shared" si="124"/>
        <v>19.864567025223835</v>
      </c>
      <c r="E3784">
        <v>-1.1741625879727715E-3</v>
      </c>
      <c r="G3784">
        <f t="shared" ca="1" si="125"/>
        <v>6.4052033800777106E-3</v>
      </c>
    </row>
    <row r="3785" spans="2:7">
      <c r="B3785" s="58">
        <v>37812</v>
      </c>
      <c r="C3785" s="43">
        <v>107.969673</v>
      </c>
      <c r="D3785">
        <f t="shared" si="124"/>
        <v>0.27138447311622493</v>
      </c>
      <c r="E3785">
        <v>-1.1764912886266031E-3</v>
      </c>
      <c r="G3785">
        <f t="shared" ca="1" si="125"/>
        <v>1.5826028666473386E-2</v>
      </c>
    </row>
    <row r="3786" spans="2:7">
      <c r="B3786" s="58">
        <v>38279</v>
      </c>
      <c r="C3786" s="43">
        <v>84.922912999999994</v>
      </c>
      <c r="D3786">
        <f t="shared" si="124"/>
        <v>-0.43136362875160167</v>
      </c>
      <c r="E3786">
        <v>-1.1885002209496187E-3</v>
      </c>
      <c r="G3786">
        <f t="shared" ca="1" si="125"/>
        <v>2.4729853936505562E-3</v>
      </c>
    </row>
    <row r="3787" spans="2:7">
      <c r="B3787" s="58">
        <v>39091</v>
      </c>
      <c r="C3787" s="43">
        <v>149.34484900000001</v>
      </c>
      <c r="D3787">
        <f t="shared" si="124"/>
        <v>-0.61385821389837347</v>
      </c>
      <c r="E3787">
        <v>-1.1897988688021725E-3</v>
      </c>
      <c r="G3787">
        <f t="shared" ca="1" si="125"/>
        <v>1.9486775496372316E-2</v>
      </c>
    </row>
    <row r="3788" spans="2:7">
      <c r="B3788" s="58">
        <v>41317</v>
      </c>
      <c r="C3788" s="43">
        <v>386.76168799999999</v>
      </c>
      <c r="D3788">
        <f t="shared" si="124"/>
        <v>-0.21380986503481877</v>
      </c>
      <c r="E3788">
        <v>-1.1942257078557167E-3</v>
      </c>
      <c r="G3788">
        <f t="shared" ca="1" si="125"/>
        <v>1.7587304817067897E-2</v>
      </c>
    </row>
    <row r="3789" spans="2:7">
      <c r="B3789" s="58">
        <v>41416</v>
      </c>
      <c r="C3789" s="43">
        <v>491.94421399999999</v>
      </c>
      <c r="D3789">
        <f t="shared" si="124"/>
        <v>-0.37888291879428232</v>
      </c>
      <c r="E3789">
        <v>-1.1947228173017569E-3</v>
      </c>
      <c r="G3789">
        <f t="shared" ca="1" si="125"/>
        <v>-5.9878466536731918E-3</v>
      </c>
    </row>
    <row r="3790" spans="2:7">
      <c r="B3790" s="58">
        <v>42801</v>
      </c>
      <c r="C3790" s="43">
        <v>792.03137200000003</v>
      </c>
      <c r="D3790">
        <f t="shared" si="124"/>
        <v>18.70243908275744</v>
      </c>
      <c r="E3790">
        <v>-1.2025612313454062E-3</v>
      </c>
      <c r="G3790">
        <f t="shared" ca="1" si="125"/>
        <v>4.510515760781715E-4</v>
      </c>
    </row>
    <row r="3791" spans="2:7">
      <c r="B3791" s="58">
        <v>35156</v>
      </c>
      <c r="C3791" s="43">
        <v>40.199660999999999</v>
      </c>
      <c r="D3791">
        <f t="shared" si="124"/>
        <v>-0.94637303188768052</v>
      </c>
      <c r="E3791">
        <v>-1.2039817314196388E-3</v>
      </c>
      <c r="G3791">
        <f t="shared" ca="1" si="125"/>
        <v>5.106077626180352E-3</v>
      </c>
    </row>
    <row r="3792" spans="2:7">
      <c r="B3792" s="58">
        <v>42737</v>
      </c>
      <c r="C3792" s="43">
        <v>749.61651600000005</v>
      </c>
      <c r="D3792">
        <f t="shared" si="124"/>
        <v>-0.35801958777821524</v>
      </c>
      <c r="E3792">
        <v>-1.2100907232076891E-3</v>
      </c>
      <c r="G3792">
        <f t="shared" ca="1" si="125"/>
        <v>1.8821035635392266E-2</v>
      </c>
    </row>
    <row r="3793" spans="2:7">
      <c r="B3793" s="58">
        <v>43063</v>
      </c>
      <c r="C3793" s="43">
        <v>1167.6625979999999</v>
      </c>
      <c r="D3793">
        <f t="shared" si="124"/>
        <v>-0.30759489873162088</v>
      </c>
      <c r="E3793">
        <v>-1.2231119133258306E-3</v>
      </c>
      <c r="G3793">
        <f t="shared" ca="1" si="125"/>
        <v>-1.7993009494754457E-2</v>
      </c>
    </row>
    <row r="3794" spans="2:7">
      <c r="B3794" s="58">
        <v>43651</v>
      </c>
      <c r="C3794" s="43">
        <v>1686.386475</v>
      </c>
      <c r="D3794">
        <f t="shared" si="124"/>
        <v>8.0566826297706715</v>
      </c>
      <c r="E3794">
        <v>-1.2265171769684175E-3</v>
      </c>
      <c r="G3794">
        <f t="shared" ca="1" si="125"/>
        <v>-5.6305380952506217E-3</v>
      </c>
    </row>
    <row r="3795" spans="2:7">
      <c r="B3795" s="58">
        <v>39680</v>
      </c>
      <c r="C3795" s="43">
        <v>186.203552</v>
      </c>
      <c r="D3795">
        <f t="shared" si="124"/>
        <v>-0.92810812591367031</v>
      </c>
      <c r="E3795">
        <v>-1.2325156401483447E-3</v>
      </c>
      <c r="G3795">
        <f t="shared" ca="1" si="125"/>
        <v>1.0154358503027058E-2</v>
      </c>
    </row>
    <row r="3796" spans="2:7">
      <c r="B3796" s="58">
        <v>44938</v>
      </c>
      <c r="C3796" s="43">
        <v>2590.0500489999999</v>
      </c>
      <c r="D3796">
        <f t="shared" si="124"/>
        <v>0.87698683070685057</v>
      </c>
      <c r="E3796">
        <v>-1.2339539188277473E-3</v>
      </c>
      <c r="G3796">
        <f t="shared" ca="1" si="125"/>
        <v>-1.3536476335533159E-2</v>
      </c>
    </row>
    <row r="3797" spans="2:7">
      <c r="B3797" s="58">
        <v>43228</v>
      </c>
      <c r="C3797" s="43">
        <v>1379.897827</v>
      </c>
      <c r="D3797">
        <f t="shared" si="124"/>
        <v>8.478431352103831</v>
      </c>
      <c r="E3797">
        <v>-1.235365735395609E-3</v>
      </c>
      <c r="G3797">
        <f t="shared" ca="1" si="125"/>
        <v>3.6726066826681739E-3</v>
      </c>
    </row>
    <row r="3798" spans="2:7">
      <c r="B3798" s="58">
        <v>39296</v>
      </c>
      <c r="C3798" s="43">
        <v>145.582932</v>
      </c>
      <c r="D3798">
        <f t="shared" si="124"/>
        <v>-0.91235310152939086</v>
      </c>
      <c r="E3798">
        <v>-1.2380680178577211E-3</v>
      </c>
      <c r="G3798">
        <f t="shared" ca="1" si="125"/>
        <v>-1.2002352920914136E-2</v>
      </c>
    </row>
    <row r="3799" spans="2:7">
      <c r="B3799" s="58">
        <v>43640</v>
      </c>
      <c r="C3799" s="43">
        <v>1661.016357</v>
      </c>
      <c r="D3799">
        <f t="shared" si="124"/>
        <v>19.502499046106248</v>
      </c>
      <c r="E3799">
        <v>-1.2452280916970236E-3</v>
      </c>
      <c r="G3799">
        <f t="shared" ca="1" si="125"/>
        <v>-1.6109482518931715E-2</v>
      </c>
    </row>
    <row r="3800" spans="2:7">
      <c r="B3800" s="58">
        <v>38257</v>
      </c>
      <c r="C3800" s="43">
        <v>81.015311999999994</v>
      </c>
      <c r="D3800">
        <f t="shared" si="124"/>
        <v>-0.68876839356727948</v>
      </c>
      <c r="E3800">
        <v>-1.2458520857646165E-3</v>
      </c>
      <c r="G3800">
        <f t="shared" ca="1" si="125"/>
        <v>-9.9580475604451168E-3</v>
      </c>
    </row>
    <row r="3801" spans="2:7">
      <c r="B3801" s="58">
        <v>40788</v>
      </c>
      <c r="C3801" s="43">
        <v>260.305542</v>
      </c>
      <c r="D3801">
        <f t="shared" si="124"/>
        <v>0.74897256432452108</v>
      </c>
      <c r="E3801">
        <v>-1.2486581554938671E-3</v>
      </c>
      <c r="G3801">
        <f t="shared" ca="1" si="125"/>
        <v>2.2626825338617731E-2</v>
      </c>
    </row>
    <row r="3802" spans="2:7">
      <c r="B3802" s="58">
        <v>39475</v>
      </c>
      <c r="C3802" s="43">
        <v>148.833405</v>
      </c>
      <c r="D3802">
        <f t="shared" si="124"/>
        <v>-0.81138750041184782</v>
      </c>
      <c r="E3802">
        <v>-1.2490040651114487E-3</v>
      </c>
      <c r="G3802">
        <f t="shared" ca="1" si="125"/>
        <v>-1.1548769909960187E-2</v>
      </c>
    </row>
    <row r="3803" spans="2:7">
      <c r="B3803" s="58">
        <v>42653</v>
      </c>
      <c r="C3803" s="43">
        <v>789.09619099999998</v>
      </c>
      <c r="D3803">
        <f t="shared" si="124"/>
        <v>-0.25311416432645023</v>
      </c>
      <c r="E3803">
        <v>-1.2538646811277128E-3</v>
      </c>
      <c r="G3803">
        <f t="shared" ca="1" si="125"/>
        <v>4.1989302015879434E-3</v>
      </c>
    </row>
    <row r="3804" spans="2:7">
      <c r="B3804" s="58">
        <v>42936</v>
      </c>
      <c r="C3804" s="43">
        <v>1056.5151370000001</v>
      </c>
      <c r="D3804">
        <f t="shared" si="124"/>
        <v>4.6404392473042311</v>
      </c>
      <c r="E3804">
        <v>-1.2560785529604356E-3</v>
      </c>
      <c r="G3804">
        <f t="shared" ca="1" si="125"/>
        <v>-8.5572021290202561E-3</v>
      </c>
    </row>
    <row r="3805" spans="2:7">
      <c r="B3805" s="58">
        <v>40311</v>
      </c>
      <c r="C3805" s="43">
        <v>187.31079099999999</v>
      </c>
      <c r="D3805">
        <f t="shared" si="124"/>
        <v>2.6123128725308478</v>
      </c>
      <c r="E3805">
        <v>-1.2577455584563283E-3</v>
      </c>
      <c r="G3805">
        <f t="shared" ca="1" si="125"/>
        <v>-6.5035045415472517E-4</v>
      </c>
    </row>
    <row r="3806" spans="2:7">
      <c r="B3806" s="58">
        <v>35475</v>
      </c>
      <c r="C3806" s="43">
        <v>51.853423999999997</v>
      </c>
      <c r="D3806">
        <f t="shared" si="124"/>
        <v>-0.97761320064759849</v>
      </c>
      <c r="E3806">
        <v>-1.2627942837175248E-3</v>
      </c>
      <c r="G3806">
        <f t="shared" ca="1" si="125"/>
        <v>-2.2459093986997611E-4</v>
      </c>
    </row>
    <row r="3807" spans="2:7">
      <c r="B3807" s="58">
        <v>44293</v>
      </c>
      <c r="C3807" s="43">
        <v>2316.25</v>
      </c>
      <c r="D3807">
        <f t="shared" si="124"/>
        <v>-0.12200071492510892</v>
      </c>
      <c r="E3807">
        <v>-1.266607378661708E-3</v>
      </c>
      <c r="G3807">
        <f t="shared" ca="1" si="125"/>
        <v>8.0668203989900291E-3</v>
      </c>
    </row>
    <row r="3808" spans="2:7">
      <c r="B3808" s="58">
        <v>45068</v>
      </c>
      <c r="C3808" s="43">
        <v>2638.1000979999999</v>
      </c>
      <c r="D3808">
        <f t="shared" si="124"/>
        <v>0.16276177901637617</v>
      </c>
      <c r="E3808">
        <v>-1.2681871934510738E-3</v>
      </c>
      <c r="G3808">
        <f t="shared" ca="1" si="125"/>
        <v>9.6742819049544654E-3</v>
      </c>
    </row>
    <row r="3809" spans="2:7">
      <c r="B3809" s="58">
        <v>44356</v>
      </c>
      <c r="C3809" s="43">
        <v>2268.82251</v>
      </c>
      <c r="D3809">
        <f t="shared" si="124"/>
        <v>2.3959949864786133E-2</v>
      </c>
      <c r="E3809">
        <v>-1.2716914511834133E-3</v>
      </c>
      <c r="G3809">
        <f t="shared" ca="1" si="125"/>
        <v>2.6810321721148993E-2</v>
      </c>
    </row>
    <row r="3810" spans="2:7">
      <c r="B3810" s="58">
        <v>44742</v>
      </c>
      <c r="C3810" s="43">
        <v>2215.733643</v>
      </c>
      <c r="D3810">
        <f t="shared" si="124"/>
        <v>15.345905197136943</v>
      </c>
      <c r="E3810">
        <v>-1.2759647330380843E-3</v>
      </c>
      <c r="G3810">
        <f t="shared" ca="1" si="125"/>
        <v>3.11090497356152E-2</v>
      </c>
    </row>
    <row r="3811" spans="2:7">
      <c r="B3811" s="58">
        <v>38722</v>
      </c>
      <c r="C3811" s="43">
        <v>135.55282600000001</v>
      </c>
      <c r="D3811">
        <f t="shared" si="124"/>
        <v>2.070094978899228</v>
      </c>
      <c r="E3811">
        <v>-1.2810596588584534E-3</v>
      </c>
      <c r="G3811">
        <f t="shared" ca="1" si="125"/>
        <v>-2.6032529242844469E-2</v>
      </c>
    </row>
    <row r="3812" spans="2:7">
      <c r="B3812" s="58">
        <v>35192</v>
      </c>
      <c r="C3812" s="43">
        <v>44.152648999999997</v>
      </c>
      <c r="D3812">
        <f t="shared" si="124"/>
        <v>-0.67166449095782566</v>
      </c>
      <c r="E3812">
        <v>-1.2892887091072221E-3</v>
      </c>
      <c r="G3812">
        <f t="shared" ca="1" si="125"/>
        <v>1.2991524037895743E-2</v>
      </c>
    </row>
    <row r="3813" spans="2:7">
      <c r="B3813" s="58">
        <v>38726</v>
      </c>
      <c r="C3813" s="43">
        <v>134.47418200000001</v>
      </c>
      <c r="D3813">
        <f t="shared" si="124"/>
        <v>-0.94158891518314658</v>
      </c>
      <c r="E3813">
        <v>-1.292115659981174E-3</v>
      </c>
      <c r="G3813">
        <f t="shared" ca="1" si="125"/>
        <v>2.9960225697965876E-3</v>
      </c>
    </row>
    <row r="3814" spans="2:7">
      <c r="B3814" s="58">
        <v>44740</v>
      </c>
      <c r="C3814" s="43">
        <v>2302.203125</v>
      </c>
      <c r="D3814">
        <f t="shared" si="124"/>
        <v>15.892136429871551</v>
      </c>
      <c r="E3814">
        <v>-1.2927302796625643E-3</v>
      </c>
      <c r="G3814">
        <f t="shared" ca="1" si="125"/>
        <v>5.6924029992019929E-3</v>
      </c>
    </row>
    <row r="3815" spans="2:7">
      <c r="B3815" s="58">
        <v>36952</v>
      </c>
      <c r="C3815" s="43">
        <v>136.28845200000001</v>
      </c>
      <c r="D3815">
        <f t="shared" si="124"/>
        <v>7.4310141040102015E-2</v>
      </c>
      <c r="E3815">
        <v>-1.2977194991033308E-3</v>
      </c>
      <c r="G3815">
        <f t="shared" ca="1" si="125"/>
        <v>1.9816009502662341E-2</v>
      </c>
    </row>
    <row r="3816" spans="2:7">
      <c r="B3816" s="58">
        <v>36241</v>
      </c>
      <c r="C3816" s="43">
        <v>126.861366</v>
      </c>
      <c r="D3816">
        <f t="shared" si="124"/>
        <v>-0.92540588737167262</v>
      </c>
      <c r="E3816">
        <v>-1.3167032233876528E-3</v>
      </c>
      <c r="G3816">
        <f t="shared" ca="1" si="125"/>
        <v>-3.7858439747556335E-3</v>
      </c>
    </row>
    <row r="3817" spans="2:7">
      <c r="B3817" s="58">
        <v>43465</v>
      </c>
      <c r="C3817" s="43">
        <v>1700.688721</v>
      </c>
      <c r="D3817">
        <f t="shared" si="124"/>
        <v>0.69289935923986301</v>
      </c>
      <c r="E3817">
        <v>-1.3173795724421644E-3</v>
      </c>
      <c r="G3817">
        <f t="shared" ca="1" si="125"/>
        <v>8.0014870023289476E-3</v>
      </c>
    </row>
    <row r="3818" spans="2:7">
      <c r="B3818" s="58">
        <v>42926</v>
      </c>
      <c r="C3818" s="43">
        <v>1004.601196</v>
      </c>
      <c r="D3818">
        <f t="shared" si="124"/>
        <v>3.813228145721971</v>
      </c>
      <c r="E3818">
        <v>-1.3207214532831718E-3</v>
      </c>
      <c r="G3818">
        <f t="shared" ca="1" si="125"/>
        <v>-3.8758008446924369E-2</v>
      </c>
    </row>
    <row r="3819" spans="2:7">
      <c r="B3819" s="58">
        <v>40382</v>
      </c>
      <c r="C3819" s="43">
        <v>208.71672100000001</v>
      </c>
      <c r="D3819">
        <f t="shared" si="124"/>
        <v>4.1857509415533185</v>
      </c>
      <c r="E3819">
        <v>-1.334186238214845E-3</v>
      </c>
      <c r="G3819">
        <f t="shared" ca="1" si="125"/>
        <v>-3.5151630627711693E-3</v>
      </c>
    </row>
    <row r="3820" spans="2:7">
      <c r="B3820" s="58">
        <v>35153</v>
      </c>
      <c r="C3820" s="43">
        <v>40.248119000000003</v>
      </c>
      <c r="D3820">
        <f t="shared" si="124"/>
        <v>-0.89108698405334197</v>
      </c>
      <c r="E3820">
        <v>-1.3433985750823955E-3</v>
      </c>
      <c r="G3820">
        <f t="shared" ca="1" si="125"/>
        <v>4.9044060934826557E-3</v>
      </c>
    </row>
    <row r="3821" spans="2:7">
      <c r="B3821" s="58">
        <v>41110</v>
      </c>
      <c r="C3821" s="43">
        <v>369.543701</v>
      </c>
      <c r="D3821">
        <f t="shared" si="124"/>
        <v>1.2362641043696134</v>
      </c>
      <c r="E3821">
        <v>-1.3435327006034005E-3</v>
      </c>
      <c r="G3821">
        <f t="shared" ca="1" si="125"/>
        <v>-6.0381138809817905E-3</v>
      </c>
    </row>
    <row r="3822" spans="2:7">
      <c r="B3822" s="58">
        <v>39520</v>
      </c>
      <c r="C3822" s="43">
        <v>165.250473</v>
      </c>
      <c r="D3822">
        <f t="shared" si="124"/>
        <v>-0.92043607111549108</v>
      </c>
      <c r="E3822">
        <v>-1.3501767396636014E-3</v>
      </c>
      <c r="G3822">
        <f t="shared" ca="1" si="125"/>
        <v>-6.9880988313439007E-3</v>
      </c>
    </row>
    <row r="3823" spans="2:7">
      <c r="B3823" s="58">
        <v>44012</v>
      </c>
      <c r="C3823" s="43">
        <v>2076.9521479999999</v>
      </c>
      <c r="D3823">
        <f t="shared" si="124"/>
        <v>14.566987192346581</v>
      </c>
      <c r="E3823">
        <v>-1.3511443714778325E-3</v>
      </c>
      <c r="G3823">
        <f t="shared" ca="1" si="125"/>
        <v>3.2536899548357652E-2</v>
      </c>
    </row>
    <row r="3824" spans="2:7">
      <c r="B3824" s="58">
        <v>37286</v>
      </c>
      <c r="C3824" s="43">
        <v>133.42030299999999</v>
      </c>
      <c r="D3824">
        <f t="shared" si="124"/>
        <v>-0.94643153062465224</v>
      </c>
      <c r="E3824">
        <v>-1.3535214352782964E-3</v>
      </c>
      <c r="G3824">
        <f t="shared" ca="1" si="125"/>
        <v>2.7685509179668125E-2</v>
      </c>
    </row>
    <row r="3825" spans="2:7">
      <c r="B3825" s="58">
        <v>44980</v>
      </c>
      <c r="C3825" s="43">
        <v>2490.6499020000001</v>
      </c>
      <c r="D3825">
        <f t="shared" si="124"/>
        <v>0.16167697666043079</v>
      </c>
      <c r="E3825">
        <v>-1.3633034354555704E-3</v>
      </c>
      <c r="G3825">
        <f t="shared" ca="1" si="125"/>
        <v>-2.1674600162317478E-2</v>
      </c>
    </row>
    <row r="3826" spans="2:7">
      <c r="B3826" s="58">
        <v>44725</v>
      </c>
      <c r="C3826" s="43">
        <v>2144.0124510000001</v>
      </c>
      <c r="D3826">
        <f t="shared" si="124"/>
        <v>20.985009561116438</v>
      </c>
      <c r="E3826">
        <v>-1.3636779539044676E-3</v>
      </c>
      <c r="G3826">
        <f t="shared" ca="1" si="125"/>
        <v>-2.7456777417145774E-2</v>
      </c>
    </row>
    <row r="3827" spans="2:7">
      <c r="B3827" s="58">
        <v>38401</v>
      </c>
      <c r="C3827" s="43">
        <v>97.521561000000005</v>
      </c>
      <c r="D3827">
        <f t="shared" si="124"/>
        <v>-0.12501997541499807</v>
      </c>
      <c r="E3827">
        <v>-1.3797573311779845E-3</v>
      </c>
      <c r="G3827">
        <f t="shared" ca="1" si="125"/>
        <v>1.3331056761871107E-2</v>
      </c>
    </row>
    <row r="3828" spans="2:7">
      <c r="B3828" s="58">
        <v>37517</v>
      </c>
      <c r="C3828" s="43">
        <v>111.45575700000001</v>
      </c>
      <c r="D3828">
        <f t="shared" si="124"/>
        <v>1.9455618099979458E-3</v>
      </c>
      <c r="E3828">
        <v>-1.3859455785871048E-3</v>
      </c>
      <c r="G3828">
        <f t="shared" ca="1" si="125"/>
        <v>4.5765332601316062E-3</v>
      </c>
    </row>
    <row r="3829" spans="2:7">
      <c r="B3829" s="58">
        <v>37515</v>
      </c>
      <c r="C3829" s="43">
        <v>111.239334</v>
      </c>
      <c r="D3829">
        <f t="shared" si="124"/>
        <v>-0.95750087448376964</v>
      </c>
      <c r="E3829">
        <v>-1.3879569611073761E-3</v>
      </c>
      <c r="G3829">
        <f t="shared" ca="1" si="125"/>
        <v>-1.772753898595657E-3</v>
      </c>
    </row>
    <row r="3830" spans="2:7">
      <c r="B3830" s="58">
        <v>44921</v>
      </c>
      <c r="C3830" s="43">
        <v>2617.4499510000001</v>
      </c>
      <c r="D3830">
        <f t="shared" si="124"/>
        <v>19.263622820584402</v>
      </c>
      <c r="E3830">
        <v>-1.3926011459024538E-3</v>
      </c>
      <c r="G3830">
        <f t="shared" ca="1" si="125"/>
        <v>-2.3720691103141834E-2</v>
      </c>
    </row>
    <row r="3831" spans="2:7">
      <c r="B3831" s="58">
        <v>37221</v>
      </c>
      <c r="C3831" s="43">
        <v>129.16989100000001</v>
      </c>
      <c r="D3831">
        <f t="shared" si="124"/>
        <v>1.1184583298058466</v>
      </c>
      <c r="E3831">
        <v>-1.3983527225880424E-3</v>
      </c>
      <c r="G3831">
        <f t="shared" ca="1" si="125"/>
        <v>6.06386497526117E-3</v>
      </c>
    </row>
    <row r="3832" spans="2:7">
      <c r="B3832" s="58">
        <v>35543</v>
      </c>
      <c r="C3832" s="43">
        <v>60.973534000000001</v>
      </c>
      <c r="D3832">
        <f t="shared" si="124"/>
        <v>-0.33408632442973785</v>
      </c>
      <c r="E3832">
        <v>-1.400136998584526E-3</v>
      </c>
      <c r="G3832">
        <f t="shared" ca="1" si="125"/>
        <v>3.9839610532788304E-2</v>
      </c>
    </row>
    <row r="3833" spans="2:7">
      <c r="B3833" s="58">
        <v>38120</v>
      </c>
      <c r="C3833" s="43">
        <v>91.563721000000001</v>
      </c>
      <c r="D3833">
        <f t="shared" si="124"/>
        <v>-0.96096671033931746</v>
      </c>
      <c r="E3833">
        <v>-1.4070144314815662E-3</v>
      </c>
      <c r="G3833">
        <f t="shared" ca="1" si="125"/>
        <v>-2.5597924966419407E-2</v>
      </c>
    </row>
    <row r="3834" spans="2:7">
      <c r="B3834" s="58">
        <v>44572</v>
      </c>
      <c r="C3834" s="43">
        <v>2345.7854000000002</v>
      </c>
      <c r="D3834">
        <f t="shared" si="124"/>
        <v>17.392248430533524</v>
      </c>
      <c r="E3834">
        <v>-1.4125031006083249E-3</v>
      </c>
      <c r="G3834">
        <f t="shared" ca="1" si="125"/>
        <v>-2.8664695848956871E-2</v>
      </c>
    </row>
    <row r="3835" spans="2:7">
      <c r="B3835" s="58">
        <v>37193</v>
      </c>
      <c r="C3835" s="43">
        <v>127.542068</v>
      </c>
      <c r="D3835">
        <f t="shared" si="124"/>
        <v>0.37309239444246145</v>
      </c>
      <c r="E3835">
        <v>-1.4164717604781009E-3</v>
      </c>
      <c r="G3835">
        <f t="shared" ca="1" si="125"/>
        <v>-2.2708920465310339E-2</v>
      </c>
    </row>
    <row r="3836" spans="2:7">
      <c r="B3836" s="58">
        <v>36034</v>
      </c>
      <c r="C3836" s="43">
        <v>92.886734000000004</v>
      </c>
      <c r="D3836">
        <f t="shared" si="124"/>
        <v>-0.887952830750941</v>
      </c>
      <c r="E3836">
        <v>-1.4180491288416839E-3</v>
      </c>
      <c r="G3836">
        <f t="shared" ca="1" si="125"/>
        <v>2.0528857088418381E-2</v>
      </c>
    </row>
    <row r="3837" spans="2:7">
      <c r="B3837" s="58">
        <v>42843</v>
      </c>
      <c r="C3837" s="43">
        <v>828.99670400000002</v>
      </c>
      <c r="D3837">
        <f t="shared" si="124"/>
        <v>5.6186478581990338</v>
      </c>
      <c r="E3837">
        <v>-1.4224029529316573E-3</v>
      </c>
      <c r="G3837">
        <f t="shared" ca="1" si="125"/>
        <v>-2.686178087819467E-3</v>
      </c>
    </row>
    <row r="3838" spans="2:7">
      <c r="B3838" s="58">
        <v>37013</v>
      </c>
      <c r="C3838" s="43">
        <v>125.251671</v>
      </c>
      <c r="D3838">
        <f t="shared" si="124"/>
        <v>-0.80339165635365672</v>
      </c>
      <c r="E3838">
        <v>-1.4255705517066349E-3</v>
      </c>
      <c r="G3838">
        <f t="shared" ca="1" si="125"/>
        <v>-1.8661302379137906E-2</v>
      </c>
    </row>
    <row r="3839" spans="2:7">
      <c r="B3839" s="58">
        <v>41920</v>
      </c>
      <c r="C3839" s="43">
        <v>637.06182899999999</v>
      </c>
      <c r="D3839">
        <f t="shared" si="124"/>
        <v>10.162458813517054</v>
      </c>
      <c r="E3839">
        <v>-1.4269258843279536E-3</v>
      </c>
      <c r="G3839">
        <f t="shared" ca="1" si="125"/>
        <v>1.0109550220869897E-2</v>
      </c>
    </row>
    <row r="3840" spans="2:7">
      <c r="B3840" s="58">
        <v>35514</v>
      </c>
      <c r="C3840" s="43">
        <v>57.071818999999998</v>
      </c>
      <c r="D3840">
        <f t="shared" si="124"/>
        <v>-0.34136720862212516</v>
      </c>
      <c r="E3840">
        <v>-1.4463432125465198E-3</v>
      </c>
      <c r="G3840">
        <f t="shared" ca="1" si="125"/>
        <v>2.656406868326789E-3</v>
      </c>
    </row>
    <row r="3841" spans="2:7">
      <c r="B3841" s="58">
        <v>37753</v>
      </c>
      <c r="C3841" s="43">
        <v>86.651955000000001</v>
      </c>
      <c r="D3841">
        <f t="shared" si="124"/>
        <v>-0.14734321683093332</v>
      </c>
      <c r="E3841">
        <v>-1.450301654885109E-3</v>
      </c>
      <c r="G3841">
        <f t="shared" ca="1" si="125"/>
        <v>-1.4339716091487115E-2</v>
      </c>
    </row>
    <row r="3842" spans="2:7">
      <c r="B3842" s="58">
        <v>36817</v>
      </c>
      <c r="C3842" s="43">
        <v>101.625832</v>
      </c>
      <c r="D3842">
        <f t="shared" si="124"/>
        <v>-0.44774752091748166</v>
      </c>
      <c r="E3842">
        <v>-1.4504078151230183E-3</v>
      </c>
      <c r="G3842">
        <f t="shared" ca="1" si="125"/>
        <v>-2.0471334201497132E-3</v>
      </c>
    </row>
    <row r="3843" spans="2:7">
      <c r="B3843" s="58">
        <v>39926</v>
      </c>
      <c r="C3843" s="43">
        <v>184.020599</v>
      </c>
      <c r="D3843">
        <f t="shared" si="124"/>
        <v>-0.54274050951537078</v>
      </c>
      <c r="E3843">
        <v>-1.4546851089568143E-3</v>
      </c>
      <c r="G3843">
        <f t="shared" ca="1" si="125"/>
        <v>-6.5415529014295299E-3</v>
      </c>
    </row>
    <row r="3844" spans="2:7">
      <c r="B3844" s="58">
        <v>41389</v>
      </c>
      <c r="C3844" s="43">
        <v>402.44238300000001</v>
      </c>
      <c r="D3844">
        <f t="shared" ref="D3844:D3907" si="126">(C3844-C3845)/C3845</f>
        <v>-5.2823261329224255E-2</v>
      </c>
      <c r="E3844">
        <v>-1.4602626735476401E-3</v>
      </c>
      <c r="G3844">
        <f t="shared" ca="1" si="125"/>
        <v>1.7344577907879234E-2</v>
      </c>
    </row>
    <row r="3845" spans="2:7">
      <c r="B3845" s="58">
        <v>41143</v>
      </c>
      <c r="C3845" s="43">
        <v>424.88626099999999</v>
      </c>
      <c r="D3845">
        <f t="shared" si="126"/>
        <v>-0.79764951958780506</v>
      </c>
      <c r="E3845">
        <v>-1.4604412907321008E-3</v>
      </c>
      <c r="G3845">
        <f t="shared" ref="G3845:G3908" ca="1" si="127">_xlfn.NORM.INV(RAND(),$N$5,$N$6)</f>
        <v>-1.2212607071776564E-2</v>
      </c>
    </row>
    <row r="3846" spans="2:7">
      <c r="B3846" s="58">
        <v>44048</v>
      </c>
      <c r="C3846" s="43">
        <v>2099.7541500000002</v>
      </c>
      <c r="D3846">
        <f t="shared" si="126"/>
        <v>0.83893474845082416</v>
      </c>
      <c r="E3846">
        <v>-1.4786385150695881E-3</v>
      </c>
      <c r="G3846">
        <f t="shared" ca="1" si="127"/>
        <v>2.5503826005886764E-2</v>
      </c>
    </row>
    <row r="3847" spans="2:7">
      <c r="B3847" s="58">
        <v>42993</v>
      </c>
      <c r="C3847" s="43">
        <v>1141.8317870000001</v>
      </c>
      <c r="D3847">
        <f t="shared" si="126"/>
        <v>4.4503961195902004</v>
      </c>
      <c r="E3847">
        <v>-1.4824232681985947E-3</v>
      </c>
      <c r="G3847">
        <f t="shared" ca="1" si="127"/>
        <v>-2.8312133012846396E-4</v>
      </c>
    </row>
    <row r="3848" spans="2:7">
      <c r="B3848" s="58">
        <v>40016</v>
      </c>
      <c r="C3848" s="43">
        <v>209.495193</v>
      </c>
      <c r="D3848">
        <f t="shared" si="126"/>
        <v>-0.57235704830126499</v>
      </c>
      <c r="E3848">
        <v>-1.4831437478879769E-3</v>
      </c>
      <c r="G3848">
        <f t="shared" ca="1" si="127"/>
        <v>1.7585129878129598E-2</v>
      </c>
    </row>
    <row r="3849" spans="2:7">
      <c r="B3849" s="58">
        <v>41719</v>
      </c>
      <c r="C3849" s="43">
        <v>489.88342299999999</v>
      </c>
      <c r="D3849">
        <f t="shared" si="126"/>
        <v>-0.78556840711053788</v>
      </c>
      <c r="E3849">
        <v>-1.4846625707848479E-3</v>
      </c>
      <c r="G3849">
        <f t="shared" ca="1" si="127"/>
        <v>-1.9299251388778993E-3</v>
      </c>
    </row>
    <row r="3850" spans="2:7">
      <c r="B3850" s="58">
        <v>44209</v>
      </c>
      <c r="C3850" s="43">
        <v>2284.5673830000001</v>
      </c>
      <c r="D3850">
        <f t="shared" si="126"/>
        <v>22.90309862909179</v>
      </c>
      <c r="E3850">
        <v>-1.4940901032848011E-3</v>
      </c>
      <c r="G3850">
        <f t="shared" ca="1" si="127"/>
        <v>-1.8616323438395043E-2</v>
      </c>
    </row>
    <row r="3851" spans="2:7">
      <c r="B3851" s="58">
        <v>36011</v>
      </c>
      <c r="C3851" s="43">
        <v>95.576201999999995</v>
      </c>
      <c r="D3851">
        <f t="shared" si="126"/>
        <v>-0.80886963256684363</v>
      </c>
      <c r="E3851">
        <v>-1.4979171137626532E-3</v>
      </c>
      <c r="G3851">
        <f t="shared" ca="1" si="127"/>
        <v>2.3475181459090822E-2</v>
      </c>
    </row>
    <row r="3852" spans="2:7">
      <c r="B3852" s="58">
        <v>41444</v>
      </c>
      <c r="C3852" s="43">
        <v>500.05764799999997</v>
      </c>
      <c r="D3852">
        <f t="shared" si="126"/>
        <v>-0.76113337938185899</v>
      </c>
      <c r="E3852">
        <v>-1.5112102868015717E-3</v>
      </c>
      <c r="G3852">
        <f t="shared" ca="1" si="127"/>
        <v>-3.2266583516512683E-3</v>
      </c>
    </row>
    <row r="3853" spans="2:7">
      <c r="B3853" s="58">
        <v>44678</v>
      </c>
      <c r="C3853" s="43">
        <v>2093.4597170000002</v>
      </c>
      <c r="D3853">
        <f t="shared" si="126"/>
        <v>-0.21841459451900264</v>
      </c>
      <c r="E3853">
        <v>-1.5127270719409785E-3</v>
      </c>
      <c r="G3853">
        <f t="shared" ca="1" si="127"/>
        <v>2.9632917590993353E-2</v>
      </c>
    </row>
    <row r="3854" spans="2:7">
      <c r="B3854" s="58">
        <v>44834</v>
      </c>
      <c r="C3854" s="43">
        <v>2678.4785160000001</v>
      </c>
      <c r="D3854">
        <f t="shared" si="126"/>
        <v>2.5442847106399</v>
      </c>
      <c r="E3854">
        <v>-1.5182390158007323E-3</v>
      </c>
      <c r="G3854">
        <f t="shared" ca="1" si="127"/>
        <v>-2.9420869880450429E-4</v>
      </c>
    </row>
    <row r="3855" spans="2:7">
      <c r="B3855" s="58">
        <v>42447</v>
      </c>
      <c r="C3855" s="43">
        <v>755.71765100000005</v>
      </c>
      <c r="D3855">
        <f t="shared" si="126"/>
        <v>-0.53974314632709308</v>
      </c>
      <c r="E3855">
        <v>-1.5299198239457144E-3</v>
      </c>
      <c r="G3855">
        <f t="shared" ca="1" si="127"/>
        <v>-8.4868834284339244E-3</v>
      </c>
    </row>
    <row r="3856" spans="2:7">
      <c r="B3856" s="58">
        <v>43490</v>
      </c>
      <c r="C3856" s="43">
        <v>1641.9476320000001</v>
      </c>
      <c r="D3856">
        <f t="shared" si="126"/>
        <v>17.739885483321569</v>
      </c>
      <c r="E3856">
        <v>-1.5345717296910539E-3</v>
      </c>
      <c r="G3856">
        <f t="shared" ca="1" si="127"/>
        <v>2.7770590124108246E-2</v>
      </c>
    </row>
    <row r="3857" spans="2:7">
      <c r="B3857" s="58">
        <v>38492</v>
      </c>
      <c r="C3857" s="43">
        <v>87.617805000000004</v>
      </c>
      <c r="D3857">
        <f t="shared" si="126"/>
        <v>-0.56672384766141148</v>
      </c>
      <c r="E3857">
        <v>-1.5355792029578522E-3</v>
      </c>
      <c r="G3857">
        <f t="shared" ca="1" si="127"/>
        <v>-1.5024206362514463E-2</v>
      </c>
    </row>
    <row r="3858" spans="2:7">
      <c r="B3858" s="58">
        <v>40056</v>
      </c>
      <c r="C3858" s="43">
        <v>202.221619</v>
      </c>
      <c r="D3858">
        <f t="shared" si="126"/>
        <v>-0.57270476048663388</v>
      </c>
      <c r="E3858">
        <v>-1.5363291124791008E-3</v>
      </c>
      <c r="G3858">
        <f t="shared" ca="1" si="127"/>
        <v>-3.7713150207818388E-3</v>
      </c>
    </row>
    <row r="3859" spans="2:7">
      <c r="B3859" s="58">
        <v>41767</v>
      </c>
      <c r="C3859" s="43">
        <v>473.259705</v>
      </c>
      <c r="D3859">
        <f t="shared" si="126"/>
        <v>-0.75085026703139146</v>
      </c>
      <c r="E3859">
        <v>-1.5367326797306687E-3</v>
      </c>
      <c r="G3859">
        <f t="shared" ca="1" si="127"/>
        <v>-1.2099824145222234E-2</v>
      </c>
    </row>
    <row r="3860" spans="2:7">
      <c r="B3860" s="58">
        <v>43811</v>
      </c>
      <c r="C3860" s="43">
        <v>1899.4991460000001</v>
      </c>
      <c r="D3860">
        <f t="shared" si="126"/>
        <v>-0.14466492672026826</v>
      </c>
      <c r="E3860">
        <v>-1.5419578984225473E-3</v>
      </c>
      <c r="G3860">
        <f t="shared" ca="1" si="127"/>
        <v>5.7221805470166302E-3</v>
      </c>
    </row>
    <row r="3861" spans="2:7">
      <c r="B3861" s="58">
        <v>44032</v>
      </c>
      <c r="C3861" s="43">
        <v>2220.7661130000001</v>
      </c>
      <c r="D3861">
        <f t="shared" si="126"/>
        <v>1.7204370408124399</v>
      </c>
      <c r="E3861">
        <v>-1.5420996758404035E-3</v>
      </c>
      <c r="G3861">
        <f t="shared" ca="1" si="127"/>
        <v>1.2265461407398443E-2</v>
      </c>
    </row>
    <row r="3862" spans="2:7">
      <c r="B3862" s="58">
        <v>42821</v>
      </c>
      <c r="C3862" s="43">
        <v>816.32696499999997</v>
      </c>
      <c r="D3862">
        <f t="shared" si="126"/>
        <v>4.9596921799112579</v>
      </c>
      <c r="E3862">
        <v>-1.5550715572655372E-3</v>
      </c>
      <c r="G3862">
        <f t="shared" ca="1" si="127"/>
        <v>-2.8215100882268435E-2</v>
      </c>
    </row>
    <row r="3863" spans="2:7">
      <c r="B3863" s="58">
        <v>37356</v>
      </c>
      <c r="C3863" s="43">
        <v>136.97468599999999</v>
      </c>
      <c r="D3863">
        <f t="shared" si="126"/>
        <v>-0.8947187588645461</v>
      </c>
      <c r="E3863">
        <v>-1.5552593797730535E-3</v>
      </c>
      <c r="G3863">
        <f t="shared" ca="1" si="127"/>
        <v>3.7203834949805252E-3</v>
      </c>
    </row>
    <row r="3864" spans="2:7">
      <c r="B3864" s="58">
        <v>43203</v>
      </c>
      <c r="C3864" s="43">
        <v>1301.0360109999999</v>
      </c>
      <c r="D3864">
        <f t="shared" si="126"/>
        <v>1.4935540221527834</v>
      </c>
      <c r="E3864">
        <v>-1.5573256286860202E-3</v>
      </c>
      <c r="G3864">
        <f t="shared" ca="1" si="127"/>
        <v>1.0464175450282271E-2</v>
      </c>
    </row>
    <row r="3865" spans="2:7">
      <c r="B3865" s="58">
        <v>41579</v>
      </c>
      <c r="C3865" s="43">
        <v>521.75970500000005</v>
      </c>
      <c r="D3865">
        <f t="shared" si="126"/>
        <v>-0.76617965737257265</v>
      </c>
      <c r="E3865">
        <v>-1.5576062252764247E-3</v>
      </c>
      <c r="G3865">
        <f t="shared" ca="1" si="127"/>
        <v>2.8234788619105116E-3</v>
      </c>
    </row>
    <row r="3866" spans="2:7">
      <c r="B3866" s="58">
        <v>44608</v>
      </c>
      <c r="C3866" s="43">
        <v>2231.4555660000001</v>
      </c>
      <c r="D3866">
        <f t="shared" si="126"/>
        <v>1.8767620786100363</v>
      </c>
      <c r="E3866">
        <v>-1.5720253880174184E-3</v>
      </c>
      <c r="G3866">
        <f t="shared" ca="1" si="127"/>
        <v>1.7815442340854245E-2</v>
      </c>
    </row>
    <row r="3867" spans="2:7">
      <c r="B3867" s="58">
        <v>42767</v>
      </c>
      <c r="C3867" s="43">
        <v>775.683044</v>
      </c>
      <c r="D3867">
        <f t="shared" si="126"/>
        <v>7.18207462244707</v>
      </c>
      <c r="E3867">
        <v>-1.5782230813645383E-3</v>
      </c>
      <c r="G3867">
        <f t="shared" ca="1" si="127"/>
        <v>2.0139199244824196E-2</v>
      </c>
    </row>
    <row r="3868" spans="2:7">
      <c r="B3868" s="58">
        <v>36105</v>
      </c>
      <c r="C3868" s="43">
        <v>94.802734000000001</v>
      </c>
      <c r="D3868">
        <f t="shared" si="126"/>
        <v>-0.63007991904571525</v>
      </c>
      <c r="E3868">
        <v>-1.5795125306214458E-3</v>
      </c>
      <c r="G3868">
        <f t="shared" ca="1" si="127"/>
        <v>4.6550250991496164E-2</v>
      </c>
    </row>
    <row r="3869" spans="2:7">
      <c r="B3869" s="58">
        <v>40767</v>
      </c>
      <c r="C3869" s="43">
        <v>256.27896099999998</v>
      </c>
      <c r="D3869">
        <f t="shared" si="126"/>
        <v>2.2453281356881902</v>
      </c>
      <c r="E3869">
        <v>-1.5846965859769341E-3</v>
      </c>
      <c r="G3869">
        <f t="shared" ca="1" si="127"/>
        <v>3.3449559516003056E-3</v>
      </c>
    </row>
    <row r="3870" spans="2:7">
      <c r="B3870" s="58">
        <v>35682</v>
      </c>
      <c r="C3870" s="43">
        <v>78.968581999999998</v>
      </c>
      <c r="D3870">
        <f t="shared" si="126"/>
        <v>-0.27459848599178777</v>
      </c>
      <c r="E3870">
        <v>-1.5856071195493959E-3</v>
      </c>
      <c r="G3870">
        <f t="shared" ca="1" si="127"/>
        <v>1.8545165392798314E-2</v>
      </c>
    </row>
    <row r="3871" spans="2:7">
      <c r="B3871" s="58">
        <v>36196</v>
      </c>
      <c r="C3871" s="43">
        <v>108.86189299999999</v>
      </c>
      <c r="D3871">
        <f t="shared" si="126"/>
        <v>-0.78666133646756597</v>
      </c>
      <c r="E3871">
        <v>-1.587169985403763E-3</v>
      </c>
      <c r="G3871">
        <f t="shared" ca="1" si="127"/>
        <v>3.3178153092881246E-2</v>
      </c>
    </row>
    <row r="3872" spans="2:7">
      <c r="B3872" s="58">
        <v>41752</v>
      </c>
      <c r="C3872" s="43">
        <v>510.27737400000001</v>
      </c>
      <c r="D3872">
        <f t="shared" si="126"/>
        <v>2.2687940321050939</v>
      </c>
      <c r="E3872">
        <v>-1.5927209888485945E-3</v>
      </c>
      <c r="G3872">
        <f t="shared" ca="1" si="127"/>
        <v>2.4036043621097729E-2</v>
      </c>
    </row>
    <row r="3873" spans="2:7">
      <c r="B3873" s="58">
        <v>39073</v>
      </c>
      <c r="C3873" s="43">
        <v>156.10569799999999</v>
      </c>
      <c r="D3873">
        <f t="shared" si="126"/>
        <v>-0.93036137097831428</v>
      </c>
      <c r="E3873">
        <v>-1.5933630140286302E-3</v>
      </c>
      <c r="G3873">
        <f t="shared" ca="1" si="127"/>
        <v>-1.9618076787801218E-2</v>
      </c>
    </row>
    <row r="3874" spans="2:7">
      <c r="B3874" s="58">
        <v>44554</v>
      </c>
      <c r="C3874" s="43">
        <v>2241.6538089999999</v>
      </c>
      <c r="D3874">
        <f t="shared" si="126"/>
        <v>62.430407285538578</v>
      </c>
      <c r="E3874">
        <v>-1.6082019566006822E-3</v>
      </c>
      <c r="G3874">
        <f t="shared" ca="1" si="127"/>
        <v>2.1720561241934843E-2</v>
      </c>
    </row>
    <row r="3875" spans="2:7">
      <c r="B3875" s="58">
        <v>35069</v>
      </c>
      <c r="C3875" s="43">
        <v>35.340366000000003</v>
      </c>
      <c r="D3875">
        <f t="shared" si="126"/>
        <v>-0.98592830170239776</v>
      </c>
      <c r="E3875">
        <v>-1.6098380245978842E-3</v>
      </c>
      <c r="G3875">
        <f t="shared" ca="1" si="127"/>
        <v>3.1702150254073788E-2</v>
      </c>
    </row>
    <row r="3876" spans="2:7">
      <c r="B3876" s="58">
        <v>44977</v>
      </c>
      <c r="C3876" s="43">
        <v>2511.4499510000001</v>
      </c>
      <c r="D3876">
        <f t="shared" si="126"/>
        <v>1.1967326088322539</v>
      </c>
      <c r="E3876">
        <v>-1.6100373683164159E-3</v>
      </c>
      <c r="G3876">
        <f t="shared" ca="1" si="127"/>
        <v>2.7941393300381163E-2</v>
      </c>
    </row>
    <row r="3877" spans="2:7">
      <c r="B3877" s="58">
        <v>43042</v>
      </c>
      <c r="C3877" s="43">
        <v>1143.2661129999999</v>
      </c>
      <c r="D3877">
        <f t="shared" si="126"/>
        <v>7.764961148482068</v>
      </c>
      <c r="E3877">
        <v>-1.6110657056133111E-3</v>
      </c>
      <c r="G3877">
        <f t="shared" ca="1" si="127"/>
        <v>8.7706766576793761E-3</v>
      </c>
    </row>
    <row r="3878" spans="2:7">
      <c r="B3878" s="58">
        <v>37204</v>
      </c>
      <c r="C3878" s="43">
        <v>130.435959</v>
      </c>
      <c r="D3878">
        <f t="shared" si="126"/>
        <v>-0.94515317259442244</v>
      </c>
      <c r="E3878">
        <v>-1.6150242213447757E-3</v>
      </c>
      <c r="G3878">
        <f t="shared" ca="1" si="127"/>
        <v>7.7009709496239946E-3</v>
      </c>
    </row>
    <row r="3879" spans="2:7">
      <c r="B3879" s="58">
        <v>44495</v>
      </c>
      <c r="C3879" s="43">
        <v>2378.1860350000002</v>
      </c>
      <c r="D3879">
        <f t="shared" si="126"/>
        <v>20.161329542233943</v>
      </c>
      <c r="E3879">
        <v>-1.6388168606792104E-3</v>
      </c>
      <c r="G3879">
        <f t="shared" ca="1" si="127"/>
        <v>8.3317246641824976E-3</v>
      </c>
    </row>
    <row r="3880" spans="2:7">
      <c r="B3880" s="58">
        <v>37621</v>
      </c>
      <c r="C3880" s="43">
        <v>112.383583</v>
      </c>
      <c r="D3880">
        <f t="shared" si="126"/>
        <v>-0.78332561700468972</v>
      </c>
      <c r="E3880">
        <v>-1.6484977905092566E-3</v>
      </c>
      <c r="G3880">
        <f t="shared" ca="1" si="127"/>
        <v>-1.4601870438784503E-2</v>
      </c>
    </row>
    <row r="3881" spans="2:7">
      <c r="B3881" s="58">
        <v>41733</v>
      </c>
      <c r="C3881" s="43">
        <v>518.67498799999998</v>
      </c>
      <c r="D3881">
        <f t="shared" si="126"/>
        <v>2.8434027511376527</v>
      </c>
      <c r="E3881">
        <v>-1.6493155973149878E-3</v>
      </c>
      <c r="G3881">
        <f t="shared" ca="1" si="127"/>
        <v>-3.4488605498070278E-2</v>
      </c>
    </row>
    <row r="3882" spans="2:7">
      <c r="B3882" s="58">
        <v>36465</v>
      </c>
      <c r="C3882" s="43">
        <v>134.95202599999999</v>
      </c>
      <c r="D3882">
        <f t="shared" si="126"/>
        <v>-0.44080216051077403</v>
      </c>
      <c r="E3882">
        <v>-1.6600232250563113E-3</v>
      </c>
      <c r="G3882">
        <f t="shared" ca="1" si="127"/>
        <v>-2.4451178645355287E-2</v>
      </c>
    </row>
    <row r="3883" spans="2:7">
      <c r="B3883" s="58">
        <v>40506</v>
      </c>
      <c r="C3883" s="43">
        <v>241.33145099999999</v>
      </c>
      <c r="D3883">
        <f t="shared" si="126"/>
        <v>-0.52201859699126529</v>
      </c>
      <c r="E3883">
        <v>-1.665355142559568E-3</v>
      </c>
      <c r="G3883">
        <f t="shared" ca="1" si="127"/>
        <v>-1.3842138700433128E-3</v>
      </c>
    </row>
    <row r="3884" spans="2:7">
      <c r="B3884" s="58">
        <v>41514</v>
      </c>
      <c r="C3884" s="43">
        <v>504.897156</v>
      </c>
      <c r="D3884">
        <f t="shared" si="126"/>
        <v>-0.69028771035800662</v>
      </c>
      <c r="E3884">
        <v>-1.678826204010607E-3</v>
      </c>
      <c r="G3884">
        <f t="shared" ca="1" si="127"/>
        <v>1.6156869475332368E-2</v>
      </c>
    </row>
    <row r="3885" spans="2:7">
      <c r="B3885" s="58">
        <v>43321</v>
      </c>
      <c r="C3885" s="43">
        <v>1630.213501</v>
      </c>
      <c r="D3885">
        <f t="shared" si="126"/>
        <v>-0.28594188636455636</v>
      </c>
      <c r="E3885">
        <v>-1.6789053397340344E-3</v>
      </c>
      <c r="G3885">
        <f t="shared" ca="1" si="127"/>
        <v>-1.8942716888359103E-2</v>
      </c>
    </row>
    <row r="3886" spans="2:7">
      <c r="B3886" s="58">
        <v>44179</v>
      </c>
      <c r="C3886" s="43">
        <v>2283.0263669999999</v>
      </c>
      <c r="D3886">
        <f t="shared" si="126"/>
        <v>0.44783892698797761</v>
      </c>
      <c r="E3886">
        <v>-1.6844144269675149E-3</v>
      </c>
      <c r="G3886">
        <f t="shared" ca="1" si="127"/>
        <v>-1.3822390300808517E-2</v>
      </c>
    </row>
    <row r="3887" spans="2:7">
      <c r="B3887" s="58">
        <v>43557</v>
      </c>
      <c r="C3887" s="43">
        <v>1576.8510739999999</v>
      </c>
      <c r="D3887">
        <f t="shared" si="126"/>
        <v>12.164850913101198</v>
      </c>
      <c r="E3887">
        <v>-1.6865563003210973E-3</v>
      </c>
      <c r="G3887">
        <f t="shared" ca="1" si="127"/>
        <v>1.1592639904398994E-3</v>
      </c>
    </row>
    <row r="3888" spans="2:7">
      <c r="B3888" s="58">
        <v>36280</v>
      </c>
      <c r="C3888" s="43">
        <v>119.777359</v>
      </c>
      <c r="D3888">
        <f t="shared" si="126"/>
        <v>0.28870342086538825</v>
      </c>
      <c r="E3888">
        <v>-1.6927257309154601E-3</v>
      </c>
      <c r="G3888">
        <f t="shared" ca="1" si="127"/>
        <v>1.4488675703060987E-2</v>
      </c>
    </row>
    <row r="3889" spans="2:7">
      <c r="B3889" s="58">
        <v>35942</v>
      </c>
      <c r="C3889" s="43">
        <v>92.944084000000004</v>
      </c>
      <c r="D3889">
        <f t="shared" si="126"/>
        <v>-0.25816973917279895</v>
      </c>
      <c r="E3889">
        <v>-1.6937593113153639E-3</v>
      </c>
      <c r="G3889">
        <f t="shared" ca="1" si="127"/>
        <v>-8.3737172303542332E-3</v>
      </c>
    </row>
    <row r="3890" spans="2:7">
      <c r="B3890" s="58">
        <v>39142</v>
      </c>
      <c r="C3890" s="43">
        <v>125.29022999999999</v>
      </c>
      <c r="D3890">
        <f t="shared" si="126"/>
        <v>-0.84640727269852001</v>
      </c>
      <c r="E3890">
        <v>-1.7013355632374686E-3</v>
      </c>
      <c r="G3890">
        <f t="shared" ca="1" si="127"/>
        <v>-5.4995675162799046E-3</v>
      </c>
    </row>
    <row r="3891" spans="2:7">
      <c r="B3891" s="58">
        <v>42110</v>
      </c>
      <c r="C3891" s="43">
        <v>815.73022500000002</v>
      </c>
      <c r="D3891">
        <f t="shared" si="126"/>
        <v>-0.6136592368599697</v>
      </c>
      <c r="E3891">
        <v>-1.7117763003009171E-3</v>
      </c>
      <c r="G3891">
        <f t="shared" ca="1" si="127"/>
        <v>6.0561993321182478E-3</v>
      </c>
    </row>
    <row r="3892" spans="2:7">
      <c r="B3892" s="58">
        <v>44053</v>
      </c>
      <c r="C3892" s="43">
        <v>2111.4267580000001</v>
      </c>
      <c r="D3892">
        <f t="shared" si="126"/>
        <v>16.091974575325995</v>
      </c>
      <c r="E3892">
        <v>-1.7190913178884756E-3</v>
      </c>
      <c r="G3892">
        <f t="shared" ca="1" si="127"/>
        <v>1.6933426740652454E-2</v>
      </c>
    </row>
    <row r="3893" spans="2:7">
      <c r="B3893" s="58">
        <v>37393</v>
      </c>
      <c r="C3893" s="43">
        <v>123.533226</v>
      </c>
      <c r="D3893">
        <f t="shared" si="126"/>
        <v>-0.38004959142530959</v>
      </c>
      <c r="E3893">
        <v>-1.7242575163500869E-3</v>
      </c>
      <c r="G3893">
        <f t="shared" ca="1" si="127"/>
        <v>2.5127706188523339E-2</v>
      </c>
    </row>
    <row r="3894" spans="2:7">
      <c r="B3894" s="58">
        <v>39853</v>
      </c>
      <c r="C3894" s="43">
        <v>199.26307700000001</v>
      </c>
      <c r="D3894">
        <f t="shared" si="126"/>
        <v>-0.91967789702345326</v>
      </c>
      <c r="E3894">
        <v>-1.7269416361649654E-3</v>
      </c>
      <c r="G3894">
        <f t="shared" ca="1" si="127"/>
        <v>1.1493285582385644E-2</v>
      </c>
    </row>
    <row r="3895" spans="2:7">
      <c r="B3895" s="58">
        <v>45009</v>
      </c>
      <c r="C3895" s="43">
        <v>2480.8000489999999</v>
      </c>
      <c r="D3895">
        <f t="shared" si="126"/>
        <v>11.289000880767853</v>
      </c>
      <c r="E3895">
        <v>-1.7303323127549708E-3</v>
      </c>
      <c r="G3895">
        <f t="shared" ca="1" si="127"/>
        <v>2.4889408048377464E-4</v>
      </c>
    </row>
    <row r="3896" spans="2:7">
      <c r="B3896" s="58">
        <v>40081</v>
      </c>
      <c r="C3896" s="43">
        <v>201.87158199999999</v>
      </c>
      <c r="D3896">
        <f t="shared" si="126"/>
        <v>-0.92148129087570407</v>
      </c>
      <c r="E3896">
        <v>-1.7309573611910137E-3</v>
      </c>
      <c r="G3896">
        <f t="shared" ca="1" si="127"/>
        <v>9.0069292875932933E-3</v>
      </c>
    </row>
    <row r="3897" spans="2:7">
      <c r="B3897" s="58">
        <v>44797</v>
      </c>
      <c r="C3897" s="43">
        <v>2570.9997560000002</v>
      </c>
      <c r="D3897">
        <f t="shared" si="126"/>
        <v>49.693789351649251</v>
      </c>
      <c r="E3897">
        <v>-1.7355944638521416E-3</v>
      </c>
      <c r="G3897">
        <f t="shared" ca="1" si="127"/>
        <v>1.7594567431413542E-2</v>
      </c>
    </row>
    <row r="3898" spans="2:7">
      <c r="B3898" s="58">
        <v>35471</v>
      </c>
      <c r="C3898" s="43">
        <v>50.716267000000002</v>
      </c>
      <c r="D3898">
        <f t="shared" si="126"/>
        <v>-0.93281585502501929</v>
      </c>
      <c r="E3898">
        <v>-1.739427805784092E-3</v>
      </c>
      <c r="G3898">
        <f t="shared" ca="1" si="127"/>
        <v>5.0634720491673146E-3</v>
      </c>
    </row>
    <row r="3899" spans="2:7">
      <c r="B3899" s="58">
        <v>42717</v>
      </c>
      <c r="C3899" s="43">
        <v>754.88445999999999</v>
      </c>
      <c r="D3899">
        <f t="shared" si="126"/>
        <v>-2.4540005838614581E-2</v>
      </c>
      <c r="E3899">
        <v>-1.7413802521210333E-3</v>
      </c>
      <c r="G3899">
        <f t="shared" ca="1" si="127"/>
        <v>2.278438077612301E-2</v>
      </c>
    </row>
    <row r="3900" spans="2:7">
      <c r="B3900" s="58">
        <v>42543</v>
      </c>
      <c r="C3900" s="43">
        <v>773.87536599999999</v>
      </c>
      <c r="D3900">
        <f t="shared" si="126"/>
        <v>-0.22389912282525404</v>
      </c>
      <c r="E3900">
        <v>-1.7425764256589762E-3</v>
      </c>
      <c r="G3900">
        <f t="shared" ca="1" si="127"/>
        <v>3.0748196441293184E-2</v>
      </c>
    </row>
    <row r="3901" spans="2:7">
      <c r="B3901" s="58">
        <v>42915</v>
      </c>
      <c r="C3901" s="43">
        <v>997.13244599999996</v>
      </c>
      <c r="D3901">
        <f t="shared" si="126"/>
        <v>0.24292759969166269</v>
      </c>
      <c r="E3901">
        <v>-1.7431744122970911E-3</v>
      </c>
      <c r="G3901">
        <f t="shared" ca="1" si="127"/>
        <v>-2.2052736434829062E-2</v>
      </c>
    </row>
    <row r="3902" spans="2:7">
      <c r="B3902" s="58">
        <v>42220</v>
      </c>
      <c r="C3902" s="43">
        <v>802.24499500000002</v>
      </c>
      <c r="D3902">
        <f t="shared" si="126"/>
        <v>1.1635988486491635</v>
      </c>
      <c r="E3902">
        <v>-1.7589993403044765E-3</v>
      </c>
      <c r="G3902">
        <f t="shared" ca="1" si="127"/>
        <v>-5.2378556630435667E-3</v>
      </c>
    </row>
    <row r="3903" spans="2:7">
      <c r="B3903" s="58">
        <v>41088</v>
      </c>
      <c r="C3903" s="43">
        <v>370.79193099999998</v>
      </c>
      <c r="D3903">
        <f t="shared" si="126"/>
        <v>-0.76396452870356857</v>
      </c>
      <c r="E3903">
        <v>-1.7683756527065214E-3</v>
      </c>
      <c r="G3903">
        <f t="shared" ca="1" si="127"/>
        <v>3.2423518512537879E-2</v>
      </c>
    </row>
    <row r="3904" spans="2:7">
      <c r="B3904" s="58">
        <v>43551</v>
      </c>
      <c r="C3904" s="43">
        <v>1570.916138</v>
      </c>
      <c r="D3904">
        <f t="shared" si="126"/>
        <v>1.4008526994142301</v>
      </c>
      <c r="E3904">
        <v>-1.7818915687050222E-3</v>
      </c>
      <c r="G3904">
        <f t="shared" ca="1" si="127"/>
        <v>-2.2291190828636152E-2</v>
      </c>
    </row>
    <row r="3905" spans="2:7">
      <c r="B3905" s="58">
        <v>41899</v>
      </c>
      <c r="C3905" s="43">
        <v>654.31591800000001</v>
      </c>
      <c r="D3905">
        <f t="shared" si="126"/>
        <v>-0.48064102134209069</v>
      </c>
      <c r="E3905">
        <v>-1.7860242163015593E-3</v>
      </c>
      <c r="G3905">
        <f t="shared" ca="1" si="127"/>
        <v>-1.2016606249159337E-3</v>
      </c>
    </row>
    <row r="3906" spans="2:7">
      <c r="B3906" s="58">
        <v>43124</v>
      </c>
      <c r="C3906" s="43">
        <v>1259.852905</v>
      </c>
      <c r="D3906">
        <f t="shared" si="126"/>
        <v>9.0212080280902764</v>
      </c>
      <c r="E3906">
        <v>-1.790173498070872E-3</v>
      </c>
      <c r="G3906">
        <f t="shared" ca="1" si="127"/>
        <v>1.1026269970498484E-2</v>
      </c>
    </row>
    <row r="3907" spans="2:7">
      <c r="B3907" s="58">
        <v>37914</v>
      </c>
      <c r="C3907" s="43">
        <v>125.718666</v>
      </c>
      <c r="D3907">
        <f t="shared" si="126"/>
        <v>-0.14547313908165624</v>
      </c>
      <c r="E3907">
        <v>-1.7927902790291768E-3</v>
      </c>
      <c r="G3907">
        <f t="shared" ca="1" si="127"/>
        <v>1.7969655626170181E-3</v>
      </c>
    </row>
    <row r="3908" spans="2:7">
      <c r="B3908" s="58">
        <v>36545</v>
      </c>
      <c r="C3908" s="43">
        <v>147.120789</v>
      </c>
      <c r="D3908">
        <f t="shared" ref="D3908:D3971" si="128">(C3908-C3909)/C3909</f>
        <v>-0.92422181236782974</v>
      </c>
      <c r="E3908">
        <v>-1.7993366072131211E-3</v>
      </c>
      <c r="G3908">
        <f t="shared" ca="1" si="127"/>
        <v>2.0796072176840322E-2</v>
      </c>
    </row>
    <row r="3909" spans="2:7">
      <c r="B3909" s="58">
        <v>43852</v>
      </c>
      <c r="C3909" s="43">
        <v>1941.466187</v>
      </c>
      <c r="D3909">
        <f t="shared" si="128"/>
        <v>9.0887350070615369</v>
      </c>
      <c r="E3909">
        <v>-1.8001432761284842E-3</v>
      </c>
      <c r="G3909">
        <f t="shared" ref="G3909:G3972" ca="1" si="129">_xlfn.NORM.INV(RAND(),$N$5,$N$6)</f>
        <v>-2.2397960084244797E-2</v>
      </c>
    </row>
    <row r="3910" spans="2:7">
      <c r="B3910" s="58">
        <v>38827</v>
      </c>
      <c r="C3910" s="43">
        <v>192.43901099999999</v>
      </c>
      <c r="D3910">
        <f t="shared" si="128"/>
        <v>-0.90569215664050307</v>
      </c>
      <c r="E3910">
        <v>-1.8047436013587312E-3</v>
      </c>
      <c r="G3910">
        <f t="shared" ca="1" si="129"/>
        <v>2.5110941561781158E-3</v>
      </c>
    </row>
    <row r="3911" spans="2:7">
      <c r="B3911" s="58">
        <v>43867</v>
      </c>
      <c r="C3911" s="43">
        <v>2040.540894</v>
      </c>
      <c r="D3911">
        <f t="shared" si="128"/>
        <v>14.855902564886581</v>
      </c>
      <c r="E3911">
        <v>-1.8052297598211227E-3</v>
      </c>
      <c r="G3911">
        <f t="shared" ca="1" si="129"/>
        <v>-1.8053874851605693E-2</v>
      </c>
    </row>
    <row r="3912" spans="2:7">
      <c r="B3912" s="58">
        <v>36523</v>
      </c>
      <c r="C3912" s="43">
        <v>128.692825</v>
      </c>
      <c r="D3912">
        <f t="shared" si="128"/>
        <v>0.48895330581103646</v>
      </c>
      <c r="E3912">
        <v>-1.8076123479109317E-3</v>
      </c>
      <c r="G3912">
        <f t="shared" ca="1" si="129"/>
        <v>1.3318444268091238E-4</v>
      </c>
    </row>
    <row r="3913" spans="2:7">
      <c r="B3913" s="58">
        <v>37747</v>
      </c>
      <c r="C3913" s="43">
        <v>86.431740000000005</v>
      </c>
      <c r="D3913">
        <f t="shared" si="128"/>
        <v>-4.1722217682668539E-2</v>
      </c>
      <c r="E3913">
        <v>-1.8164772771958348E-3</v>
      </c>
      <c r="G3913">
        <f t="shared" ca="1" si="129"/>
        <v>1.5376636760645749E-3</v>
      </c>
    </row>
    <row r="3914" spans="2:7">
      <c r="B3914" s="58">
        <v>35870</v>
      </c>
      <c r="C3914" s="43">
        <v>90.194869999999995</v>
      </c>
      <c r="D3914">
        <f t="shared" si="128"/>
        <v>-0.62526148794151049</v>
      </c>
      <c r="E3914">
        <v>-1.8294121073867881E-3</v>
      </c>
      <c r="G3914">
        <f t="shared" ca="1" si="129"/>
        <v>2.8213644832322624E-2</v>
      </c>
    </row>
    <row r="3915" spans="2:7">
      <c r="B3915" s="58">
        <v>40501</v>
      </c>
      <c r="C3915" s="43">
        <v>240.68748500000001</v>
      </c>
      <c r="D3915">
        <f t="shared" si="128"/>
        <v>-0.91142239948477322</v>
      </c>
      <c r="E3915">
        <v>-1.8361405480160238E-3</v>
      </c>
      <c r="G3915">
        <f t="shared" ca="1" si="129"/>
        <v>9.5173752306984133E-3</v>
      </c>
    </row>
    <row r="3916" spans="2:7">
      <c r="B3916" s="58">
        <v>44907</v>
      </c>
      <c r="C3916" s="43">
        <v>2717.25</v>
      </c>
      <c r="D3916">
        <f t="shared" si="128"/>
        <v>10.420918826022769</v>
      </c>
      <c r="E3916">
        <v>-1.8367159518780421E-3</v>
      </c>
      <c r="G3916">
        <f t="shared" ca="1" si="129"/>
        <v>-4.6067666883019352E-2</v>
      </c>
    </row>
    <row r="3917" spans="2:7">
      <c r="B3917" s="58">
        <v>40466</v>
      </c>
      <c r="C3917" s="43">
        <v>237.91868600000001</v>
      </c>
      <c r="D3917">
        <f t="shared" si="128"/>
        <v>0.66681479999880899</v>
      </c>
      <c r="E3917">
        <v>-1.8387463602699556E-3</v>
      </c>
      <c r="G3917">
        <f t="shared" ca="1" si="129"/>
        <v>2.4337410575823093E-3</v>
      </c>
    </row>
    <row r="3918" spans="2:7">
      <c r="B3918" s="58">
        <v>36755</v>
      </c>
      <c r="C3918" s="43">
        <v>142.73852500000001</v>
      </c>
      <c r="D3918">
        <f t="shared" si="128"/>
        <v>-0.25301158785467603</v>
      </c>
      <c r="E3918">
        <v>-1.8463864874925305E-3</v>
      </c>
      <c r="G3918">
        <f t="shared" ca="1" si="129"/>
        <v>1.2223309166681011E-2</v>
      </c>
    </row>
    <row r="3919" spans="2:7">
      <c r="B3919" s="58">
        <v>40242</v>
      </c>
      <c r="C3919" s="43">
        <v>191.08532700000001</v>
      </c>
      <c r="D3919">
        <f t="shared" si="128"/>
        <v>-0.61713301586140556</v>
      </c>
      <c r="E3919">
        <v>-1.8483729594785019E-3</v>
      </c>
      <c r="G3919">
        <f t="shared" ca="1" si="129"/>
        <v>2.4131342741854623E-2</v>
      </c>
    </row>
    <row r="3920" spans="2:7">
      <c r="B3920" s="58">
        <v>41439</v>
      </c>
      <c r="C3920" s="43">
        <v>499.09063700000002</v>
      </c>
      <c r="D3920">
        <f t="shared" si="128"/>
        <v>2.4161372604102183</v>
      </c>
      <c r="E3920">
        <v>-1.8498563066815196E-3</v>
      </c>
      <c r="G3920">
        <f t="shared" ca="1" si="129"/>
        <v>-3.5417637450237134E-2</v>
      </c>
    </row>
    <row r="3921" spans="2:7">
      <c r="B3921" s="58">
        <v>36444</v>
      </c>
      <c r="C3921" s="43">
        <v>146.09794600000001</v>
      </c>
      <c r="D3921">
        <f t="shared" si="128"/>
        <v>7.2710507877267752E-2</v>
      </c>
      <c r="E3921">
        <v>-1.8516697524413434E-3</v>
      </c>
      <c r="G3921">
        <f t="shared" ca="1" si="129"/>
        <v>1.0861333798559766E-2</v>
      </c>
    </row>
    <row r="3922" spans="2:7">
      <c r="B3922" s="58">
        <v>39253</v>
      </c>
      <c r="C3922" s="43">
        <v>136.19512900000001</v>
      </c>
      <c r="D3922">
        <f t="shared" si="128"/>
        <v>-0.42213734144835396</v>
      </c>
      <c r="E3922">
        <v>-1.8519972065514111E-3</v>
      </c>
      <c r="G3922">
        <f t="shared" ca="1" si="129"/>
        <v>3.1188716833751382E-2</v>
      </c>
    </row>
    <row r="3923" spans="2:7">
      <c r="B3923" s="58">
        <v>40459</v>
      </c>
      <c r="C3923" s="43">
        <v>235.687714</v>
      </c>
      <c r="D3923">
        <f t="shared" si="128"/>
        <v>0.82038495479142992</v>
      </c>
      <c r="E3923">
        <v>-1.8557979887306813E-3</v>
      </c>
      <c r="G3923">
        <f t="shared" ca="1" si="129"/>
        <v>-1.4127901033932492E-3</v>
      </c>
    </row>
    <row r="3924" spans="2:7">
      <c r="B3924" s="58">
        <v>37266</v>
      </c>
      <c r="C3924" s="43">
        <v>129.47135900000001</v>
      </c>
      <c r="D3924">
        <f t="shared" si="128"/>
        <v>-0.81904711437055511</v>
      </c>
      <c r="E3924">
        <v>-1.858880516808218E-3</v>
      </c>
      <c r="G3924">
        <f t="shared" ca="1" si="129"/>
        <v>-6.228603315642697E-3</v>
      </c>
    </row>
    <row r="3925" spans="2:7">
      <c r="B3925" s="58">
        <v>42416</v>
      </c>
      <c r="C3925" s="43">
        <v>715.49761999999998</v>
      </c>
      <c r="D3925">
        <f t="shared" si="128"/>
        <v>4.5400129092408763</v>
      </c>
      <c r="E3925">
        <v>-1.8640038990014236E-3</v>
      </c>
      <c r="G3925">
        <f t="shared" ca="1" si="129"/>
        <v>1.1894627750495166E-2</v>
      </c>
    </row>
    <row r="3926" spans="2:7">
      <c r="B3926" s="58">
        <v>38688</v>
      </c>
      <c r="C3926" s="43">
        <v>129.15089399999999</v>
      </c>
      <c r="D3926">
        <f t="shared" si="128"/>
        <v>2.5647928425306787</v>
      </c>
      <c r="E3926">
        <v>-1.8823140450647572E-3</v>
      </c>
      <c r="G3926">
        <f t="shared" ca="1" si="129"/>
        <v>2.1573267746453396E-2</v>
      </c>
    </row>
    <row r="3927" spans="2:7">
      <c r="B3927" s="58">
        <v>35086</v>
      </c>
      <c r="C3927" s="43">
        <v>36.229565000000001</v>
      </c>
      <c r="D3927">
        <f t="shared" si="128"/>
        <v>-0.22487811687835868</v>
      </c>
      <c r="E3927">
        <v>-1.8844306592827125E-3</v>
      </c>
      <c r="G3927">
        <f t="shared" ca="1" si="129"/>
        <v>3.7269359681390266E-2</v>
      </c>
    </row>
    <row r="3928" spans="2:7">
      <c r="B3928" s="58">
        <v>35321</v>
      </c>
      <c r="C3928" s="43">
        <v>46.740475000000004</v>
      </c>
      <c r="D3928">
        <f t="shared" si="128"/>
        <v>-0.74044022578516566</v>
      </c>
      <c r="E3928">
        <v>-1.8865305998854959E-3</v>
      </c>
      <c r="G3928">
        <f t="shared" ca="1" si="129"/>
        <v>-2.403825765495091E-2</v>
      </c>
    </row>
    <row r="3929" spans="2:7">
      <c r="B3929" s="58">
        <v>39770</v>
      </c>
      <c r="C3929" s="43">
        <v>180.07595800000001</v>
      </c>
      <c r="D3929">
        <f t="shared" si="128"/>
        <v>-0.19315990888273271</v>
      </c>
      <c r="E3929">
        <v>-1.9103470122129136E-3</v>
      </c>
      <c r="G3929">
        <f t="shared" ca="1" si="129"/>
        <v>2.0079147216029318E-2</v>
      </c>
    </row>
    <row r="3930" spans="2:7">
      <c r="B3930" s="58">
        <v>40095</v>
      </c>
      <c r="C3930" s="43">
        <v>223.18667600000001</v>
      </c>
      <c r="D3930">
        <f t="shared" si="128"/>
        <v>1.5433638195108528</v>
      </c>
      <c r="E3930">
        <v>-1.9134354353367374E-3</v>
      </c>
      <c r="G3930">
        <f t="shared" ca="1" si="129"/>
        <v>1.7731039463621784E-2</v>
      </c>
    </row>
    <row r="3931" spans="2:7">
      <c r="B3931" s="58">
        <v>38491</v>
      </c>
      <c r="C3931" s="43">
        <v>87.752555999999998</v>
      </c>
      <c r="D3931">
        <f t="shared" si="128"/>
        <v>-0.91214849307013002</v>
      </c>
      <c r="E3931">
        <v>-1.9159130403479285E-3</v>
      </c>
      <c r="G3931">
        <f t="shared" ca="1" si="129"/>
        <v>2.0253756483751887E-2</v>
      </c>
    </row>
    <row r="3932" spans="2:7">
      <c r="B3932" s="58">
        <v>42914</v>
      </c>
      <c r="C3932" s="43">
        <v>998.87365699999998</v>
      </c>
      <c r="D3932">
        <f t="shared" si="128"/>
        <v>-0.33181447504789813</v>
      </c>
      <c r="E3932">
        <v>-1.9228435035846638E-3</v>
      </c>
      <c r="G3932">
        <f t="shared" ca="1" si="129"/>
        <v>-3.8889773436396005E-2</v>
      </c>
    </row>
    <row r="3933" spans="2:7">
      <c r="B3933" s="58">
        <v>43349</v>
      </c>
      <c r="C3933" s="43">
        <v>1494.904663</v>
      </c>
      <c r="D3933">
        <f t="shared" si="128"/>
        <v>-0.34893044171403975</v>
      </c>
      <c r="E3933">
        <v>-1.9233309391318368E-3</v>
      </c>
      <c r="G3933">
        <f t="shared" ca="1" si="129"/>
        <v>2.1641359085131449E-2</v>
      </c>
    </row>
    <row r="3934" spans="2:7">
      <c r="B3934" s="58">
        <v>44194</v>
      </c>
      <c r="C3934" s="43">
        <v>2296.0751949999999</v>
      </c>
      <c r="D3934">
        <f t="shared" si="128"/>
        <v>10.587417583848104</v>
      </c>
      <c r="E3934">
        <v>-1.9255286231879601E-3</v>
      </c>
      <c r="G3934">
        <f t="shared" ca="1" si="129"/>
        <v>-1.3270960231755717E-2</v>
      </c>
    </row>
    <row r="3935" spans="2:7">
      <c r="B3935" s="58">
        <v>39856</v>
      </c>
      <c r="C3935" s="43">
        <v>198.15245100000001</v>
      </c>
      <c r="D3935">
        <f t="shared" si="128"/>
        <v>-0.91390532177288542</v>
      </c>
      <c r="E3935">
        <v>-1.9290259580919591E-3</v>
      </c>
      <c r="G3935">
        <f t="shared" ca="1" si="129"/>
        <v>7.7936399425786139E-3</v>
      </c>
    </row>
    <row r="3936" spans="2:7">
      <c r="B3936" s="58">
        <v>44322</v>
      </c>
      <c r="C3936" s="43">
        <v>2301.564453</v>
      </c>
      <c r="D3936">
        <f t="shared" si="128"/>
        <v>5.7313730847457167E-2</v>
      </c>
      <c r="E3936">
        <v>-1.9417610528100571E-3</v>
      </c>
      <c r="G3936">
        <f t="shared" ca="1" si="129"/>
        <v>-1.4462474195747239E-2</v>
      </c>
    </row>
    <row r="3937" spans="2:7">
      <c r="B3937" s="58">
        <v>44683</v>
      </c>
      <c r="C3937" s="43">
        <v>2176.803711</v>
      </c>
      <c r="D3937">
        <f t="shared" si="128"/>
        <v>18.623207040464383</v>
      </c>
      <c r="E3937">
        <v>-1.9464766082070875E-3</v>
      </c>
      <c r="G3937">
        <f t="shared" ca="1" si="129"/>
        <v>-1.4897837097637494E-2</v>
      </c>
    </row>
    <row r="3938" spans="2:7">
      <c r="B3938" s="58">
        <v>37637</v>
      </c>
      <c r="C3938" s="43">
        <v>110.930069</v>
      </c>
      <c r="D3938">
        <f t="shared" si="128"/>
        <v>-0.84979754439840938</v>
      </c>
      <c r="E3938">
        <v>-1.9476000233133988E-3</v>
      </c>
      <c r="G3938">
        <f t="shared" ca="1" si="129"/>
        <v>-2.1551219954326184E-2</v>
      </c>
    </row>
    <row r="3939" spans="2:7">
      <c r="B3939" s="58">
        <v>42139</v>
      </c>
      <c r="C3939" s="43">
        <v>738.53698699999995</v>
      </c>
      <c r="D3939">
        <f t="shared" si="128"/>
        <v>-4.4637544077355949E-2</v>
      </c>
      <c r="E3939">
        <v>-1.9493028313648129E-3</v>
      </c>
      <c r="G3939">
        <f t="shared" ca="1" si="129"/>
        <v>4.6531478972607093E-2</v>
      </c>
    </row>
    <row r="3940" spans="2:7">
      <c r="B3940" s="58">
        <v>42461</v>
      </c>
      <c r="C3940" s="43">
        <v>773.04376200000002</v>
      </c>
      <c r="D3940">
        <f t="shared" si="128"/>
        <v>-0.36700714369297716</v>
      </c>
      <c r="E3940">
        <v>-1.955185632946803E-3</v>
      </c>
      <c r="G3940">
        <f t="shared" ca="1" si="129"/>
        <v>-6.0138860151802273E-3</v>
      </c>
    </row>
    <row r="3941" spans="2:7">
      <c r="B3941" s="58">
        <v>43080</v>
      </c>
      <c r="C3941" s="43">
        <v>1221.251953</v>
      </c>
      <c r="D3941">
        <f t="shared" si="128"/>
        <v>-0.37299638594462625</v>
      </c>
      <c r="E3941">
        <v>-1.9596691799515652E-3</v>
      </c>
      <c r="G3941">
        <f t="shared" ca="1" si="129"/>
        <v>-4.3517380761016267E-3</v>
      </c>
    </row>
    <row r="3942" spans="2:7">
      <c r="B3942" s="58">
        <v>43795</v>
      </c>
      <c r="C3942" s="43">
        <v>1947.759033</v>
      </c>
      <c r="D3942">
        <f t="shared" si="128"/>
        <v>20.26323351633803</v>
      </c>
      <c r="E3942">
        <v>-1.9636672813241481E-3</v>
      </c>
      <c r="G3942">
        <f t="shared" ca="1" si="129"/>
        <v>-5.3291239323136098E-3</v>
      </c>
    </row>
    <row r="3943" spans="2:7">
      <c r="B3943" s="58">
        <v>35944</v>
      </c>
      <c r="C3943" s="43">
        <v>91.602203000000003</v>
      </c>
      <c r="D3943">
        <f t="shared" si="128"/>
        <v>-1.2518623440083747E-2</v>
      </c>
      <c r="E3943">
        <v>-1.9684717873568601E-3</v>
      </c>
      <c r="G3943">
        <f t="shared" ca="1" si="129"/>
        <v>1.0451373087237559E-2</v>
      </c>
    </row>
    <row r="3944" spans="2:7">
      <c r="B3944" s="58">
        <v>36024</v>
      </c>
      <c r="C3944" s="43">
        <v>92.763474000000002</v>
      </c>
      <c r="D3944">
        <f t="shared" si="128"/>
        <v>-0.88654151567805994</v>
      </c>
      <c r="E3944">
        <v>-1.9743405764983337E-3</v>
      </c>
      <c r="G3944">
        <f t="shared" ca="1" si="129"/>
        <v>7.4397859446567911E-3</v>
      </c>
    </row>
    <row r="3945" spans="2:7">
      <c r="B3945" s="58">
        <v>42818</v>
      </c>
      <c r="C3945" s="43">
        <v>817.598389</v>
      </c>
      <c r="D3945">
        <f t="shared" si="128"/>
        <v>0.12602383619495139</v>
      </c>
      <c r="E3945">
        <v>-1.9956306071728081E-3</v>
      </c>
      <c r="G3945">
        <f t="shared" ca="1" si="129"/>
        <v>-8.7995793094878261E-3</v>
      </c>
    </row>
    <row r="3946" spans="2:7">
      <c r="B3946" s="58">
        <v>42285</v>
      </c>
      <c r="C3946" s="43">
        <v>726.09332300000005</v>
      </c>
      <c r="D3946">
        <f t="shared" si="128"/>
        <v>6.5584923278879765</v>
      </c>
      <c r="E3946">
        <v>-2.0032388639549467E-3</v>
      </c>
      <c r="G3946">
        <f t="shared" ca="1" si="129"/>
        <v>1.4484518162282006E-2</v>
      </c>
    </row>
    <row r="3947" spans="2:7">
      <c r="B3947" s="58">
        <v>36047</v>
      </c>
      <c r="C3947" s="43">
        <v>96.063248000000002</v>
      </c>
      <c r="D3947">
        <f t="shared" si="128"/>
        <v>5.0766724220251053E-2</v>
      </c>
      <c r="E3947">
        <v>-2.0083098543277832E-3</v>
      </c>
      <c r="G3947">
        <f t="shared" ca="1" si="129"/>
        <v>-4.4370421879153278E-3</v>
      </c>
    </row>
    <row r="3948" spans="2:7">
      <c r="B3948" s="58">
        <v>36131</v>
      </c>
      <c r="C3948" s="43">
        <v>91.422049999999999</v>
      </c>
      <c r="D3948">
        <f t="shared" si="128"/>
        <v>-0.45618510496682924</v>
      </c>
      <c r="E3948">
        <v>-2.015562422521397E-3</v>
      </c>
      <c r="G3948">
        <f t="shared" ca="1" si="129"/>
        <v>2.6629882283179531E-4</v>
      </c>
    </row>
    <row r="3949" spans="2:7">
      <c r="B3949" s="58">
        <v>39524</v>
      </c>
      <c r="C3949" s="43">
        <v>168.11244199999999</v>
      </c>
      <c r="D3949">
        <f t="shared" si="128"/>
        <v>-0.92480852528245405</v>
      </c>
      <c r="E3949">
        <v>-2.0159092654664901E-3</v>
      </c>
      <c r="G3949">
        <f t="shared" ca="1" si="129"/>
        <v>-1.3688979202131983E-2</v>
      </c>
    </row>
    <row r="3950" spans="2:7">
      <c r="B3950" s="58">
        <v>44344</v>
      </c>
      <c r="C3950" s="43">
        <v>2235.79126</v>
      </c>
      <c r="D3950">
        <f t="shared" si="128"/>
        <v>2.079751938689935</v>
      </c>
      <c r="E3950">
        <v>-2.0204130635088453E-3</v>
      </c>
      <c r="G3950">
        <f t="shared" ca="1" si="129"/>
        <v>-2.9669445387030109E-2</v>
      </c>
    </row>
    <row r="3951" spans="2:7">
      <c r="B3951" s="58">
        <v>42342</v>
      </c>
      <c r="C3951" s="43">
        <v>725.96472200000005</v>
      </c>
      <c r="D3951">
        <f t="shared" si="128"/>
        <v>-4.7762062518846127E-2</v>
      </c>
      <c r="E3951">
        <v>-2.0204239764019579E-3</v>
      </c>
      <c r="G3951">
        <f t="shared" ca="1" si="129"/>
        <v>3.1485943897850022E-3</v>
      </c>
    </row>
    <row r="3952" spans="2:7">
      <c r="B3952" s="58">
        <v>42677</v>
      </c>
      <c r="C3952" s="43">
        <v>762.37744099999998</v>
      </c>
      <c r="D3952">
        <f t="shared" si="128"/>
        <v>0.50402143514918052</v>
      </c>
      <c r="E3952">
        <v>-2.0210796899707761E-3</v>
      </c>
      <c r="G3952">
        <f t="shared" ca="1" si="129"/>
        <v>1.0232970494635459E-2</v>
      </c>
    </row>
    <row r="3953" spans="2:7">
      <c r="B3953" s="58">
        <v>41724</v>
      </c>
      <c r="C3953" s="43">
        <v>506.89267000000001</v>
      </c>
      <c r="D3953">
        <f t="shared" si="128"/>
        <v>0.94943090793136564</v>
      </c>
      <c r="E3953">
        <v>-2.0241463798676739E-3</v>
      </c>
      <c r="G3953">
        <f t="shared" ca="1" si="129"/>
        <v>-6.1590929130244309E-3</v>
      </c>
    </row>
    <row r="3954" spans="2:7">
      <c r="B3954" s="58">
        <v>40781</v>
      </c>
      <c r="C3954" s="43">
        <v>260.02084400000001</v>
      </c>
      <c r="D3954">
        <f t="shared" si="128"/>
        <v>-0.48050250951816426</v>
      </c>
      <c r="E3954">
        <v>-2.0297050217482127E-3</v>
      </c>
      <c r="G3954">
        <f t="shared" ca="1" si="129"/>
        <v>-1.8647364606660898E-2</v>
      </c>
    </row>
    <row r="3955" spans="2:7">
      <c r="B3955" s="58">
        <v>41507</v>
      </c>
      <c r="C3955" s="43">
        <v>500.52377300000001</v>
      </c>
      <c r="D3955">
        <f t="shared" si="128"/>
        <v>2.5399105283254708</v>
      </c>
      <c r="E3955">
        <v>-2.0316951841922114E-3</v>
      </c>
      <c r="G3955">
        <f t="shared" ca="1" si="129"/>
        <v>3.0598059942524992E-2</v>
      </c>
    </row>
    <row r="3956" spans="2:7">
      <c r="B3956" s="58">
        <v>39238</v>
      </c>
      <c r="C3956" s="43">
        <v>141.39447000000001</v>
      </c>
      <c r="D3956">
        <f t="shared" si="128"/>
        <v>-0.34726594950978512</v>
      </c>
      <c r="E3956">
        <v>-2.0386944775058454E-3</v>
      </c>
      <c r="G3956">
        <f t="shared" ca="1" si="129"/>
        <v>2.2124989201982494E-3</v>
      </c>
    </row>
    <row r="3957" spans="2:7">
      <c r="B3957" s="58">
        <v>40626</v>
      </c>
      <c r="C3957" s="43">
        <v>216.61880500000001</v>
      </c>
      <c r="D3957">
        <f t="shared" si="128"/>
        <v>-0.73632884961002076</v>
      </c>
      <c r="E3957">
        <v>-2.0397393819450499E-3</v>
      </c>
      <c r="G3957">
        <f t="shared" ca="1" si="129"/>
        <v>-9.6262592289819635E-3</v>
      </c>
    </row>
    <row r="3958" spans="2:7">
      <c r="B3958" s="58">
        <v>42849</v>
      </c>
      <c r="C3958" s="43">
        <v>821.54913299999998</v>
      </c>
      <c r="D3958">
        <f t="shared" si="128"/>
        <v>-0.55394807313223293</v>
      </c>
      <c r="E3958">
        <v>-2.0412532493230677E-3</v>
      </c>
      <c r="G3958">
        <f t="shared" ca="1" si="129"/>
        <v>1.1861918445151286E-2</v>
      </c>
    </row>
    <row r="3959" spans="2:7">
      <c r="B3959" s="58">
        <v>43823</v>
      </c>
      <c r="C3959" s="43">
        <v>1841.823975</v>
      </c>
      <c r="D3959">
        <f t="shared" si="128"/>
        <v>12.9656038660486</v>
      </c>
      <c r="E3959">
        <v>-2.0507660245136631E-3</v>
      </c>
      <c r="G3959">
        <f t="shared" ca="1" si="129"/>
        <v>-1.8869164182583269E-2</v>
      </c>
    </row>
    <row r="3960" spans="2:7">
      <c r="B3960" s="58">
        <v>37291</v>
      </c>
      <c r="C3960" s="43">
        <v>131.88287399999999</v>
      </c>
      <c r="D3960">
        <f t="shared" si="128"/>
        <v>-0.83073402718779676</v>
      </c>
      <c r="E3960">
        <v>-2.0533734537272839E-3</v>
      </c>
      <c r="G3960">
        <f t="shared" ca="1" si="129"/>
        <v>1.3675378628750857E-3</v>
      </c>
    </row>
    <row r="3961" spans="2:7">
      <c r="B3961" s="58">
        <v>42531</v>
      </c>
      <c r="C3961" s="43">
        <v>779.14581299999998</v>
      </c>
      <c r="D3961">
        <f t="shared" si="128"/>
        <v>-0.50918680680697204</v>
      </c>
      <c r="E3961">
        <v>-2.0538946562609203E-3</v>
      </c>
      <c r="G3961">
        <f t="shared" ca="1" si="129"/>
        <v>-2.0594112010657532E-2</v>
      </c>
    </row>
    <row r="3962" spans="2:7">
      <c r="B3962" s="58">
        <v>43599</v>
      </c>
      <c r="C3962" s="43">
        <v>1587.4589840000001</v>
      </c>
      <c r="D3962">
        <f t="shared" si="128"/>
        <v>34.937624255423934</v>
      </c>
      <c r="E3962">
        <v>-2.056516370715745E-3</v>
      </c>
      <c r="G3962">
        <f t="shared" ca="1" si="129"/>
        <v>-1.4622813996282801E-2</v>
      </c>
    </row>
    <row r="3963" spans="2:7">
      <c r="B3963" s="58">
        <v>35215</v>
      </c>
      <c r="C3963" s="43">
        <v>44.172618999999997</v>
      </c>
      <c r="D3963">
        <f t="shared" si="128"/>
        <v>-0.78786409244320321</v>
      </c>
      <c r="E3963">
        <v>-2.0598098753125361E-3</v>
      </c>
      <c r="G3963">
        <f t="shared" ca="1" si="129"/>
        <v>1.3470175591397767E-2</v>
      </c>
    </row>
    <row r="3964" spans="2:7">
      <c r="B3964" s="58">
        <v>40185</v>
      </c>
      <c r="C3964" s="43">
        <v>208.22792100000001</v>
      </c>
      <c r="D3964">
        <f t="shared" si="128"/>
        <v>0.81394099572495249</v>
      </c>
      <c r="E3964">
        <v>-2.0729370477140315E-3</v>
      </c>
      <c r="G3964">
        <f t="shared" ca="1" si="129"/>
        <v>-8.0516016776408673E-3</v>
      </c>
    </row>
    <row r="3965" spans="2:7">
      <c r="B3965" s="58">
        <v>38568</v>
      </c>
      <c r="C3965" s="43">
        <v>114.79310599999999</v>
      </c>
      <c r="D3965">
        <f t="shared" si="128"/>
        <v>-0.75820855938592435</v>
      </c>
      <c r="E3965">
        <v>-2.0851500770210055E-3</v>
      </c>
      <c r="G3965">
        <f t="shared" ca="1" si="129"/>
        <v>2.5426442358184267E-2</v>
      </c>
    </row>
    <row r="3966" spans="2:7">
      <c r="B3966" s="58">
        <v>41199</v>
      </c>
      <c r="C3966" s="43">
        <v>474.76083399999999</v>
      </c>
      <c r="D3966">
        <f t="shared" si="128"/>
        <v>-0.58775134963633102</v>
      </c>
      <c r="E3966">
        <v>-2.0896700813478452E-3</v>
      </c>
      <c r="G3966">
        <f t="shared" ca="1" si="129"/>
        <v>-2.4638804258215442E-2</v>
      </c>
    </row>
    <row r="3967" spans="2:7">
      <c r="B3967" s="58">
        <v>42999</v>
      </c>
      <c r="C3967" s="43">
        <v>1151.6370850000001</v>
      </c>
      <c r="D3967">
        <f t="shared" si="128"/>
        <v>0.86982640516550103</v>
      </c>
      <c r="E3967">
        <v>-2.1043767739684755E-3</v>
      </c>
      <c r="G3967">
        <f t="shared" ca="1" si="129"/>
        <v>-7.4671801413374846E-3</v>
      </c>
    </row>
    <row r="3968" spans="2:7">
      <c r="B3968" s="58">
        <v>41872</v>
      </c>
      <c r="C3968" s="43">
        <v>615.90588400000001</v>
      </c>
      <c r="D3968">
        <f t="shared" si="128"/>
        <v>2.666309256023311</v>
      </c>
      <c r="E3968">
        <v>-2.1072332159985906E-3</v>
      </c>
      <c r="G3968">
        <f t="shared" ca="1" si="129"/>
        <v>2.664909323042223E-4</v>
      </c>
    </row>
    <row r="3969" spans="2:7">
      <c r="B3969" s="58">
        <v>39050</v>
      </c>
      <c r="C3969" s="43">
        <v>167.99070699999999</v>
      </c>
      <c r="D3969">
        <f t="shared" si="128"/>
        <v>-0.90801694810084099</v>
      </c>
      <c r="E3969">
        <v>-2.1138891850208332E-3</v>
      </c>
      <c r="G3969">
        <f t="shared" ca="1" si="129"/>
        <v>-2.7002332169886647E-3</v>
      </c>
    </row>
    <row r="3970" spans="2:7">
      <c r="B3970" s="58">
        <v>43745</v>
      </c>
      <c r="C3970" s="43">
        <v>1826.322388</v>
      </c>
      <c r="D3970">
        <f t="shared" si="128"/>
        <v>3.0416040180172828</v>
      </c>
      <c r="E3970">
        <v>-2.1345622493387775E-3</v>
      </c>
      <c r="G3970">
        <f t="shared" ca="1" si="129"/>
        <v>-5.3733857386653733E-3</v>
      </c>
    </row>
    <row r="3971" spans="2:7">
      <c r="B3971" s="58">
        <v>41214</v>
      </c>
      <c r="C3971" s="43">
        <v>451.880585</v>
      </c>
      <c r="D3971">
        <f t="shared" si="128"/>
        <v>1.8866894473450175</v>
      </c>
      <c r="E3971">
        <v>-2.1351295030854309E-3</v>
      </c>
      <c r="G3971">
        <f t="shared" ca="1" si="129"/>
        <v>4.4329123213551983E-3</v>
      </c>
    </row>
    <row r="3972" spans="2:7">
      <c r="B3972" s="58">
        <v>39428</v>
      </c>
      <c r="C3972" s="43">
        <v>156.53938299999999</v>
      </c>
      <c r="D3972">
        <f t="shared" ref="D3972:D4035" si="130">(C3972-C3973)/C3973</f>
        <v>-0.280819013739039</v>
      </c>
      <c r="E3972">
        <v>-2.1357019200453449E-3</v>
      </c>
      <c r="G3972">
        <f t="shared" ca="1" si="129"/>
        <v>4.4842108522893621E-3</v>
      </c>
    </row>
    <row r="3973" spans="2:7">
      <c r="B3973" s="58">
        <v>40114</v>
      </c>
      <c r="C3973" s="43">
        <v>217.66340600000001</v>
      </c>
      <c r="D3973">
        <f t="shared" si="130"/>
        <v>3.5511213866238185</v>
      </c>
      <c r="E3973">
        <v>-2.1399925071356831E-3</v>
      </c>
      <c r="G3973">
        <f t="shared" ref="G3973:G4036" ca="1" si="131">_xlfn.NORM.INV(RAND(),$N$5,$N$6)</f>
        <v>8.1457538266769616E-3</v>
      </c>
    </row>
    <row r="3974" spans="2:7">
      <c r="B3974" s="58">
        <v>35304</v>
      </c>
      <c r="C3974" s="43">
        <v>47.826324</v>
      </c>
      <c r="D3974">
        <f t="shared" si="130"/>
        <v>-0.67931962956699654</v>
      </c>
      <c r="E3974">
        <v>-2.1406906163657946E-3</v>
      </c>
      <c r="G3974">
        <f t="shared" ca="1" si="131"/>
        <v>-2.3086278907940159E-2</v>
      </c>
    </row>
    <row r="3975" spans="2:7">
      <c r="B3975" s="58">
        <v>36433</v>
      </c>
      <c r="C3975" s="43">
        <v>149.14016699999999</v>
      </c>
      <c r="D3975">
        <f t="shared" si="130"/>
        <v>-0.88008457708767429</v>
      </c>
      <c r="E3975">
        <v>-2.1447574414266051E-3</v>
      </c>
      <c r="G3975">
        <f t="shared" ca="1" si="131"/>
        <v>1.9746130667982528E-2</v>
      </c>
    </row>
    <row r="3976" spans="2:7">
      <c r="B3976" s="58">
        <v>43193</v>
      </c>
      <c r="C3976" s="43">
        <v>1243.7113039999999</v>
      </c>
      <c r="D3976">
        <f t="shared" si="130"/>
        <v>27.544304951114675</v>
      </c>
      <c r="E3976">
        <v>-2.1463414868972252E-3</v>
      </c>
      <c r="G3976">
        <f t="shared" ca="1" si="131"/>
        <v>-1.4373256307050952E-2</v>
      </c>
    </row>
    <row r="3977" spans="2:7">
      <c r="B3977" s="58">
        <v>35213</v>
      </c>
      <c r="C3977" s="43">
        <v>43.571258999999998</v>
      </c>
      <c r="D3977">
        <f t="shared" si="130"/>
        <v>-0.44912051097078243</v>
      </c>
      <c r="E3977">
        <v>-2.153723796528402E-3</v>
      </c>
      <c r="G3977">
        <f t="shared" ca="1" si="131"/>
        <v>-1.4611652215104886E-2</v>
      </c>
    </row>
    <row r="3978" spans="2:7">
      <c r="B3978" s="58">
        <v>35681</v>
      </c>
      <c r="C3978" s="43">
        <v>79.093993999999995</v>
      </c>
      <c r="D3978">
        <f t="shared" si="130"/>
        <v>-0.96195996779614334</v>
      </c>
      <c r="E3978">
        <v>-2.1574841972826935E-3</v>
      </c>
      <c r="G3978">
        <f t="shared" ca="1" si="131"/>
        <v>-3.0304959150276738E-2</v>
      </c>
    </row>
    <row r="3979" spans="2:7">
      <c r="B3979" s="58">
        <v>44124</v>
      </c>
      <c r="C3979" s="43">
        <v>2079.2304690000001</v>
      </c>
      <c r="D3979">
        <f t="shared" si="130"/>
        <v>9.6872475870584545</v>
      </c>
      <c r="E3979">
        <v>-2.1581852309530253E-3</v>
      </c>
      <c r="G3979">
        <f t="shared" ca="1" si="131"/>
        <v>-2.2806839718626914E-2</v>
      </c>
    </row>
    <row r="3980" spans="2:7">
      <c r="B3980" s="58">
        <v>39827</v>
      </c>
      <c r="C3980" s="43">
        <v>194.55247499999999</v>
      </c>
      <c r="D3980">
        <f t="shared" si="130"/>
        <v>0.72842428878310883</v>
      </c>
      <c r="E3980">
        <v>-2.1607778318079138E-3</v>
      </c>
      <c r="G3980">
        <f t="shared" ca="1" si="131"/>
        <v>5.6018316115519929E-3</v>
      </c>
    </row>
    <row r="3981" spans="2:7">
      <c r="B3981" s="58">
        <v>37460</v>
      </c>
      <c r="C3981" s="43">
        <v>112.56059999999999</v>
      </c>
      <c r="D3981">
        <f t="shared" si="130"/>
        <v>-0.64970239753810066</v>
      </c>
      <c r="E3981">
        <v>-2.1618470318365873E-3</v>
      </c>
      <c r="G3981">
        <f t="shared" ca="1" si="131"/>
        <v>2.7020465386424546E-2</v>
      </c>
    </row>
    <row r="3982" spans="2:7">
      <c r="B3982" s="58">
        <v>40927</v>
      </c>
      <c r="C3982" s="43">
        <v>321.32849099999999</v>
      </c>
      <c r="D3982">
        <f t="shared" si="130"/>
        <v>-0.51537706605825739</v>
      </c>
      <c r="E3982">
        <v>-2.1668573405482301E-3</v>
      </c>
      <c r="G3982">
        <f t="shared" ca="1" si="131"/>
        <v>1.5951976380526048E-2</v>
      </c>
    </row>
    <row r="3983" spans="2:7">
      <c r="B3983" s="58">
        <v>42005</v>
      </c>
      <c r="C3983" s="43">
        <v>663.04846199999997</v>
      </c>
      <c r="D3983">
        <f t="shared" si="130"/>
        <v>1.0716639025670507</v>
      </c>
      <c r="E3983">
        <v>-2.1709337511176389E-3</v>
      </c>
      <c r="G3983">
        <f t="shared" ca="1" si="131"/>
        <v>1.9103273758178427E-2</v>
      </c>
    </row>
    <row r="3984" spans="2:7">
      <c r="B3984" s="58">
        <v>40865</v>
      </c>
      <c r="C3984" s="43">
        <v>320.05599999999998</v>
      </c>
      <c r="D3984">
        <f t="shared" si="130"/>
        <v>0.65617280124581989</v>
      </c>
      <c r="E3984">
        <v>-2.175071036289639E-3</v>
      </c>
      <c r="G3984">
        <f t="shared" ca="1" si="131"/>
        <v>6.8187038416842247E-3</v>
      </c>
    </row>
    <row r="3985" spans="2:7">
      <c r="B3985" s="58">
        <v>39812</v>
      </c>
      <c r="C3985" s="43">
        <v>193.25036600000001</v>
      </c>
      <c r="D3985">
        <f t="shared" si="130"/>
        <v>0.10161081589263928</v>
      </c>
      <c r="E3985">
        <v>-2.1750735017359818E-3</v>
      </c>
      <c r="G3985">
        <f t="shared" ca="1" si="131"/>
        <v>-6.5966173925412815E-3</v>
      </c>
    </row>
    <row r="3986" spans="2:7">
      <c r="B3986" s="58">
        <v>38797</v>
      </c>
      <c r="C3986" s="43">
        <v>175.425262</v>
      </c>
      <c r="D3986">
        <f t="shared" si="130"/>
        <v>-0.76116903897442911</v>
      </c>
      <c r="E3986">
        <v>-2.1773631993891986E-3</v>
      </c>
      <c r="G3986">
        <f t="shared" ca="1" si="131"/>
        <v>1.6530416043444393E-2</v>
      </c>
    </row>
    <row r="3987" spans="2:7">
      <c r="B3987" s="58">
        <v>42410</v>
      </c>
      <c r="C3987" s="43">
        <v>734.51641800000004</v>
      </c>
      <c r="D3987">
        <f t="shared" si="130"/>
        <v>2.0660986800946848</v>
      </c>
      <c r="E3987">
        <v>-2.1780871900554492E-3</v>
      </c>
      <c r="G3987">
        <f t="shared" ca="1" si="131"/>
        <v>-5.9132923188148188E-3</v>
      </c>
    </row>
    <row r="3988" spans="2:7">
      <c r="B3988" s="58">
        <v>40513</v>
      </c>
      <c r="C3988" s="43">
        <v>239.56059300000001</v>
      </c>
      <c r="D3988">
        <f t="shared" si="130"/>
        <v>2.1888795136462491E-3</v>
      </c>
      <c r="E3988">
        <v>-2.179525919155695E-3</v>
      </c>
      <c r="G3988">
        <f t="shared" ca="1" si="131"/>
        <v>1.6577591498260238E-2</v>
      </c>
    </row>
    <row r="3989" spans="2:7">
      <c r="B3989" s="58">
        <v>40514</v>
      </c>
      <c r="C3989" s="43">
        <v>239.03736900000001</v>
      </c>
      <c r="D3989">
        <f t="shared" si="130"/>
        <v>-0.65651556289375246</v>
      </c>
      <c r="E3989">
        <v>-2.1840987845609442E-3</v>
      </c>
      <c r="G3989">
        <f t="shared" ca="1" si="131"/>
        <v>7.8435065079312267E-3</v>
      </c>
    </row>
    <row r="3990" spans="2:7">
      <c r="B3990" s="58">
        <v>41984</v>
      </c>
      <c r="C3990" s="43">
        <v>695.91906700000004</v>
      </c>
      <c r="D3990">
        <f t="shared" si="130"/>
        <v>8.1047230199084854</v>
      </c>
      <c r="E3990">
        <v>-2.1935769566511693E-3</v>
      </c>
      <c r="G3990">
        <f t="shared" ca="1" si="131"/>
        <v>-8.7864126894949624E-5</v>
      </c>
    </row>
    <row r="3991" spans="2:7">
      <c r="B3991" s="58">
        <v>35674</v>
      </c>
      <c r="C3991" s="43">
        <v>76.434951999999996</v>
      </c>
      <c r="D3991">
        <f t="shared" si="130"/>
        <v>-0.34640887514968538</v>
      </c>
      <c r="E3991">
        <v>-2.1945076918470897E-3</v>
      </c>
      <c r="G3991">
        <f t="shared" ca="1" si="131"/>
        <v>-2.1210732195983951E-2</v>
      </c>
    </row>
    <row r="3992" spans="2:7">
      <c r="B3992" s="58">
        <v>37938</v>
      </c>
      <c r="C3992" s="43">
        <v>116.946129</v>
      </c>
      <c r="D3992">
        <f t="shared" si="130"/>
        <v>-0.38719550973148187</v>
      </c>
      <c r="E3992">
        <v>-2.2013812822652529E-3</v>
      </c>
      <c r="G3992">
        <f t="shared" ca="1" si="131"/>
        <v>-2.7971139561325326E-2</v>
      </c>
    </row>
    <row r="3993" spans="2:7">
      <c r="B3993" s="58">
        <v>39716</v>
      </c>
      <c r="C3993" s="43">
        <v>190.83758499999999</v>
      </c>
      <c r="D3993">
        <f t="shared" si="130"/>
        <v>1.036104470594722</v>
      </c>
      <c r="E3993">
        <v>-2.2028308685835083E-3</v>
      </c>
      <c r="G3993">
        <f t="shared" ca="1" si="131"/>
        <v>1.2741627158761593E-2</v>
      </c>
    </row>
    <row r="3994" spans="2:7">
      <c r="B3994" s="58">
        <v>36112</v>
      </c>
      <c r="C3994" s="43">
        <v>93.726814000000005</v>
      </c>
      <c r="D3994">
        <f t="shared" si="130"/>
        <v>-0.88035544772182084</v>
      </c>
      <c r="E3994">
        <v>-2.2108174414240396E-3</v>
      </c>
      <c r="G3994">
        <f t="shared" ca="1" si="131"/>
        <v>-8.3746950865116049E-3</v>
      </c>
    </row>
    <row r="3995" spans="2:7">
      <c r="B3995" s="58">
        <v>42541</v>
      </c>
      <c r="C3995" s="43">
        <v>783.37719700000002</v>
      </c>
      <c r="D3995">
        <f t="shared" si="130"/>
        <v>-0.5162475971776006</v>
      </c>
      <c r="E3995">
        <v>-2.212417004605467E-3</v>
      </c>
      <c r="G3995">
        <f t="shared" ca="1" si="131"/>
        <v>8.5480811948192258E-3</v>
      </c>
    </row>
    <row r="3996" spans="2:7">
      <c r="B3996" s="58">
        <v>43524</v>
      </c>
      <c r="C3996" s="43">
        <v>1619.3763429999999</v>
      </c>
      <c r="D3996">
        <f t="shared" si="130"/>
        <v>2.3665848973464643</v>
      </c>
      <c r="E3996">
        <v>-2.2171558997612722E-3</v>
      </c>
      <c r="G3996">
        <f t="shared" ca="1" si="131"/>
        <v>1.5081320806213248E-2</v>
      </c>
    </row>
    <row r="3997" spans="2:7">
      <c r="B3997" s="58">
        <v>41780</v>
      </c>
      <c r="C3997" s="43">
        <v>481.01455700000002</v>
      </c>
      <c r="D3997">
        <f t="shared" si="130"/>
        <v>3.0023066317445335</v>
      </c>
      <c r="E3997">
        <v>-2.2218167479500133E-3</v>
      </c>
      <c r="G3997">
        <f t="shared" ca="1" si="131"/>
        <v>1.0429579924977591E-2</v>
      </c>
    </row>
    <row r="3998" spans="2:7">
      <c r="B3998" s="58">
        <v>37034</v>
      </c>
      <c r="C3998" s="43">
        <v>120.18433400000001</v>
      </c>
      <c r="D3998">
        <f t="shared" si="130"/>
        <v>-0.92442931573092935</v>
      </c>
      <c r="E3998">
        <v>-2.2272659022575473E-3</v>
      </c>
      <c r="G3998">
        <f t="shared" ca="1" si="131"/>
        <v>2.5918287356063368E-2</v>
      </c>
    </row>
    <row r="3999" spans="2:7">
      <c r="B3999" s="58">
        <v>43532</v>
      </c>
      <c r="C3999" s="43">
        <v>1590.356567</v>
      </c>
      <c r="D3999">
        <f t="shared" si="130"/>
        <v>16.596318487192214</v>
      </c>
      <c r="E3999">
        <v>-2.2281799322905857E-3</v>
      </c>
      <c r="G3999">
        <f t="shared" ca="1" si="131"/>
        <v>1.9683202488336299E-3</v>
      </c>
    </row>
    <row r="4000" spans="2:7">
      <c r="B4000" s="58">
        <v>38303</v>
      </c>
      <c r="C4000" s="43">
        <v>90.380073999999993</v>
      </c>
      <c r="D4000">
        <f t="shared" si="130"/>
        <v>-0.79845371893058359</v>
      </c>
      <c r="E4000">
        <v>-2.2315639138606172E-3</v>
      </c>
      <c r="G4000">
        <f t="shared" ca="1" si="131"/>
        <v>1.5109625388140807E-2</v>
      </c>
    </row>
    <row r="4001" spans="2:7">
      <c r="B4001" s="58">
        <v>41221</v>
      </c>
      <c r="C4001" s="43">
        <v>448.43335000000002</v>
      </c>
      <c r="D4001">
        <f t="shared" si="130"/>
        <v>0.66471400287501914</v>
      </c>
      <c r="E4001">
        <v>-2.2450087213854949E-3</v>
      </c>
      <c r="G4001">
        <f t="shared" ca="1" si="131"/>
        <v>-2.1558946635824566E-2</v>
      </c>
    </row>
    <row r="4002" spans="2:7">
      <c r="B4002" s="58">
        <v>40809</v>
      </c>
      <c r="C4002" s="43">
        <v>269.37560999999999</v>
      </c>
      <c r="D4002">
        <f t="shared" si="130"/>
        <v>-0.49585053033578069</v>
      </c>
      <c r="E4002">
        <v>-2.2596642317560703E-3</v>
      </c>
      <c r="G4002">
        <f t="shared" ca="1" si="131"/>
        <v>1.9299726229835373E-2</v>
      </c>
    </row>
    <row r="4003" spans="2:7">
      <c r="B4003" s="58">
        <v>41814</v>
      </c>
      <c r="C4003" s="43">
        <v>534.316956</v>
      </c>
      <c r="D4003">
        <f t="shared" si="130"/>
        <v>2.7899482823599335</v>
      </c>
      <c r="E4003">
        <v>-2.2664340209321019E-3</v>
      </c>
      <c r="G4003">
        <f t="shared" ca="1" si="131"/>
        <v>-1.6859172805036252E-2</v>
      </c>
    </row>
    <row r="4004" spans="2:7">
      <c r="B4004" s="58">
        <v>39167</v>
      </c>
      <c r="C4004" s="43">
        <v>140.982651</v>
      </c>
      <c r="D4004">
        <f t="shared" si="130"/>
        <v>2.276955821780534E-3</v>
      </c>
      <c r="E4004">
        <v>-2.266633771855194E-3</v>
      </c>
      <c r="G4004">
        <f t="shared" ca="1" si="131"/>
        <v>3.5929281423767112E-2</v>
      </c>
    </row>
    <row r="4005" spans="2:7">
      <c r="B4005" s="58">
        <v>39169</v>
      </c>
      <c r="C4005" s="43">
        <v>140.66236900000001</v>
      </c>
      <c r="D4005">
        <f t="shared" si="130"/>
        <v>-0.94262659713207286</v>
      </c>
      <c r="E4005">
        <v>-2.271783072088719E-3</v>
      </c>
      <c r="G4005">
        <f t="shared" ca="1" si="131"/>
        <v>1.0347163801215232E-3</v>
      </c>
    </row>
    <row r="4006" spans="2:7">
      <c r="B4006" s="58">
        <v>45048</v>
      </c>
      <c r="C4006" s="43">
        <v>2451.6999510000001</v>
      </c>
      <c r="D4006">
        <f t="shared" si="130"/>
        <v>2.6606939555138909</v>
      </c>
      <c r="E4006">
        <v>-2.2789638580273715E-3</v>
      </c>
      <c r="G4006">
        <f t="shared" ca="1" si="131"/>
        <v>1.5438653549354394E-2</v>
      </c>
    </row>
    <row r="4007" spans="2:7">
      <c r="B4007" s="58">
        <v>41996</v>
      </c>
      <c r="C4007" s="43">
        <v>669.73638900000003</v>
      </c>
      <c r="D4007">
        <f t="shared" si="130"/>
        <v>-0.68325618661656329</v>
      </c>
      <c r="E4007">
        <v>-2.279045064735038E-3</v>
      </c>
      <c r="G4007">
        <f t="shared" ca="1" si="131"/>
        <v>3.9636642703336895E-2</v>
      </c>
    </row>
    <row r="4008" spans="2:7">
      <c r="B4008" s="58">
        <v>44686</v>
      </c>
      <c r="C4008" s="43">
        <v>2114.4418949999999</v>
      </c>
      <c r="D4008">
        <f t="shared" si="130"/>
        <v>3.3612233866226013</v>
      </c>
      <c r="E4008">
        <v>-2.279580835625634E-3</v>
      </c>
      <c r="G4008">
        <f t="shared" ca="1" si="131"/>
        <v>2.1099413083621957E-2</v>
      </c>
    </row>
    <row r="4009" spans="2:7">
      <c r="B4009" s="58">
        <v>41663</v>
      </c>
      <c r="C4009" s="43">
        <v>484.827698</v>
      </c>
      <c r="D4009">
        <f t="shared" si="130"/>
        <v>5.067671497260962</v>
      </c>
      <c r="E4009">
        <v>-2.2922959346433473E-3</v>
      </c>
      <c r="G4009">
        <f t="shared" ca="1" si="131"/>
        <v>-1.9537104560820681E-2</v>
      </c>
    </row>
    <row r="4010" spans="2:7">
      <c r="B4010" s="58">
        <v>35688</v>
      </c>
      <c r="C4010" s="43">
        <v>79.903419</v>
      </c>
      <c r="D4010">
        <f t="shared" si="130"/>
        <v>0.35668977174051575</v>
      </c>
      <c r="E4010">
        <v>-2.3129616313600542E-3</v>
      </c>
      <c r="G4010">
        <f t="shared" ca="1" si="131"/>
        <v>-7.4405943810003658E-3</v>
      </c>
    </row>
    <row r="4011" spans="2:7">
      <c r="B4011" s="58">
        <v>35577</v>
      </c>
      <c r="C4011" s="43">
        <v>58.895865999999998</v>
      </c>
      <c r="D4011">
        <f t="shared" si="130"/>
        <v>-0.89119481648088739</v>
      </c>
      <c r="E4011">
        <v>-2.317344134810845E-3</v>
      </c>
      <c r="G4011">
        <f t="shared" ca="1" si="131"/>
        <v>-3.6404260057036585E-2</v>
      </c>
    </row>
    <row r="4012" spans="2:7">
      <c r="B4012" s="58">
        <v>41810</v>
      </c>
      <c r="C4012" s="43">
        <v>541.29650900000001</v>
      </c>
      <c r="D4012">
        <f t="shared" si="130"/>
        <v>0.32058728566517275</v>
      </c>
      <c r="E4012">
        <v>-2.3174179657855986E-3</v>
      </c>
      <c r="G4012">
        <f t="shared" ca="1" si="131"/>
        <v>-1.1131900955642413E-2</v>
      </c>
    </row>
    <row r="4013" spans="2:7">
      <c r="B4013" s="58">
        <v>41137</v>
      </c>
      <c r="C4013" s="43">
        <v>409.89074699999998</v>
      </c>
      <c r="D4013">
        <f t="shared" si="130"/>
        <v>-0.64939409256972513</v>
      </c>
      <c r="E4013">
        <v>-2.3193276834758345E-3</v>
      </c>
      <c r="G4013">
        <f t="shared" ca="1" si="131"/>
        <v>-5.6335645978375631E-3</v>
      </c>
    </row>
    <row r="4014" spans="2:7">
      <c r="B4014" s="58">
        <v>43062</v>
      </c>
      <c r="C4014" s="43">
        <v>1169.092529</v>
      </c>
      <c r="D4014">
        <f t="shared" si="130"/>
        <v>12.849520896035019</v>
      </c>
      <c r="E4014">
        <v>-2.3216850680225264E-3</v>
      </c>
      <c r="G4014">
        <f t="shared" ca="1" si="131"/>
        <v>2.3773382839773947E-3</v>
      </c>
    </row>
    <row r="4015" spans="2:7">
      <c r="B4015" s="58">
        <v>38161</v>
      </c>
      <c r="C4015" s="43">
        <v>84.413933</v>
      </c>
      <c r="D4015">
        <f t="shared" si="130"/>
        <v>0.47716454807870462</v>
      </c>
      <c r="E4015">
        <v>-2.3362044092227188E-3</v>
      </c>
      <c r="G4015">
        <f t="shared" ca="1" si="131"/>
        <v>9.8304794685062351E-3</v>
      </c>
    </row>
    <row r="4016" spans="2:7">
      <c r="B4016" s="58">
        <v>35503</v>
      </c>
      <c r="C4016" s="43">
        <v>57.145924000000001</v>
      </c>
      <c r="D4016">
        <f t="shared" si="130"/>
        <v>-0.97746700769221773</v>
      </c>
      <c r="E4016">
        <v>-2.3382912888003688E-3</v>
      </c>
      <c r="G4016">
        <f t="shared" ca="1" si="131"/>
        <v>4.5975475226084144E-3</v>
      </c>
    </row>
    <row r="4017" spans="2:7">
      <c r="B4017" s="58">
        <v>44930</v>
      </c>
      <c r="C4017" s="43">
        <v>2536.1000979999999</v>
      </c>
      <c r="D4017">
        <f t="shared" si="130"/>
        <v>27.165598006176484</v>
      </c>
      <c r="E4017">
        <v>-2.3406112725202505E-3</v>
      </c>
      <c r="G4017">
        <f t="shared" ca="1" si="131"/>
        <v>-3.7177215575106802E-3</v>
      </c>
    </row>
    <row r="4018" spans="2:7">
      <c r="B4018" s="58">
        <v>35951</v>
      </c>
      <c r="C4018" s="43">
        <v>90.042473000000001</v>
      </c>
      <c r="D4018">
        <f t="shared" si="130"/>
        <v>-0.13909360270893908</v>
      </c>
      <c r="E4018">
        <v>-2.3504947381305964E-3</v>
      </c>
      <c r="G4018">
        <f t="shared" ca="1" si="131"/>
        <v>-2.8904711071499153E-2</v>
      </c>
    </row>
    <row r="4019" spans="2:7">
      <c r="B4019" s="58">
        <v>37536</v>
      </c>
      <c r="C4019" s="43">
        <v>104.590317</v>
      </c>
      <c r="D4019">
        <f t="shared" si="130"/>
        <v>-0.31499933979078049</v>
      </c>
      <c r="E4019">
        <v>-2.359961437547289E-3</v>
      </c>
      <c r="G4019">
        <f t="shared" ca="1" si="131"/>
        <v>2.4497207958473336E-3</v>
      </c>
    </row>
    <row r="4020" spans="2:7">
      <c r="B4020" s="58">
        <v>36413</v>
      </c>
      <c r="C4020" s="43">
        <v>152.68644699999999</v>
      </c>
      <c r="D4020">
        <f t="shared" si="130"/>
        <v>-0.69256875791569816</v>
      </c>
      <c r="E4020">
        <v>-2.3610857904099686E-3</v>
      </c>
      <c r="G4020">
        <f t="shared" ca="1" si="131"/>
        <v>3.0781090373022693E-2</v>
      </c>
    </row>
    <row r="4021" spans="2:7">
      <c r="B4021" s="58">
        <v>41429</v>
      </c>
      <c r="C4021" s="43">
        <v>496.65234400000003</v>
      </c>
      <c r="D4021">
        <f t="shared" si="130"/>
        <v>0.93486542473553191</v>
      </c>
      <c r="E4021">
        <v>-2.3644503770072493E-3</v>
      </c>
      <c r="G4021">
        <f t="shared" ca="1" si="131"/>
        <v>1.2809717328665576E-2</v>
      </c>
    </row>
    <row r="4022" spans="2:7">
      <c r="B4022" s="58">
        <v>40766</v>
      </c>
      <c r="C4022" s="43">
        <v>256.68572999999998</v>
      </c>
      <c r="D4022">
        <f t="shared" si="130"/>
        <v>-0.50419996685623347</v>
      </c>
      <c r="E4022">
        <v>-2.3708747986841182E-3</v>
      </c>
      <c r="G4022">
        <f t="shared" ca="1" si="131"/>
        <v>-2.4497780697832611E-2</v>
      </c>
    </row>
    <row r="4023" spans="2:7">
      <c r="B4023" s="58">
        <v>41555</v>
      </c>
      <c r="C4023" s="43">
        <v>517.72027600000001</v>
      </c>
      <c r="D4023">
        <f t="shared" si="130"/>
        <v>-0.47850018695947705</v>
      </c>
      <c r="E4023">
        <v>-2.3724780727427085E-3</v>
      </c>
      <c r="G4023">
        <f t="shared" ca="1" si="131"/>
        <v>-3.3102722498740744E-2</v>
      </c>
    </row>
    <row r="4024" spans="2:7">
      <c r="B4024" s="58">
        <v>42906</v>
      </c>
      <c r="C4024" s="43">
        <v>992.75256300000001</v>
      </c>
      <c r="D4024">
        <f t="shared" si="130"/>
        <v>0.27047117199958537</v>
      </c>
      <c r="E4024">
        <v>-2.3731068219489792E-3</v>
      </c>
      <c r="G4024">
        <f t="shared" ca="1" si="131"/>
        <v>-6.6262093362145285E-3</v>
      </c>
    </row>
    <row r="4025" spans="2:7">
      <c r="B4025" s="58">
        <v>42759</v>
      </c>
      <c r="C4025" s="43">
        <v>781.40502900000001</v>
      </c>
      <c r="D4025">
        <f t="shared" si="130"/>
        <v>5.1806956507735489</v>
      </c>
      <c r="E4025">
        <v>-2.3769894123668472E-3</v>
      </c>
      <c r="G4025">
        <f t="shared" ca="1" si="131"/>
        <v>-1.3722207964635866E-2</v>
      </c>
    </row>
    <row r="4026" spans="2:7">
      <c r="B4026" s="58">
        <v>37228</v>
      </c>
      <c r="C4026" s="43">
        <v>126.42671199999999</v>
      </c>
      <c r="D4026">
        <f t="shared" si="130"/>
        <v>-0.91995614310691287</v>
      </c>
      <c r="E4026">
        <v>-2.3785561379098459E-3</v>
      </c>
      <c r="G4026">
        <f t="shared" ca="1" si="131"/>
        <v>3.6078982017315152E-3</v>
      </c>
    </row>
    <row r="4027" spans="2:7">
      <c r="B4027" s="58">
        <v>43425</v>
      </c>
      <c r="C4027" s="43">
        <v>1579.468018</v>
      </c>
      <c r="D4027">
        <f t="shared" si="130"/>
        <v>1.1993803698560437</v>
      </c>
      <c r="E4027">
        <v>-2.3908996228675637E-3</v>
      </c>
      <c r="G4027">
        <f t="shared" ca="1" si="131"/>
        <v>2.3155567737184416E-3</v>
      </c>
    </row>
    <row r="4028" spans="2:7">
      <c r="B4028" s="58">
        <v>42290</v>
      </c>
      <c r="C4028" s="43">
        <v>718.14227300000005</v>
      </c>
      <c r="D4028">
        <f t="shared" si="130"/>
        <v>3.6979252459321481</v>
      </c>
      <c r="E4028">
        <v>-2.3931957769122874E-3</v>
      </c>
      <c r="G4028">
        <f t="shared" ca="1" si="131"/>
        <v>3.6301944805379883E-2</v>
      </c>
    </row>
    <row r="4029" spans="2:7">
      <c r="B4029" s="58">
        <v>36686</v>
      </c>
      <c r="C4029" s="43">
        <v>152.863708</v>
      </c>
      <c r="D4029">
        <f t="shared" si="130"/>
        <v>-0.93887285494351702</v>
      </c>
      <c r="E4029">
        <v>-2.3933234466117612E-3</v>
      </c>
      <c r="G4029">
        <f t="shared" ca="1" si="131"/>
        <v>-1.0039913735383769E-2</v>
      </c>
    </row>
    <row r="4030" spans="2:7">
      <c r="B4030" s="58">
        <v>45051</v>
      </c>
      <c r="C4030" s="43">
        <v>2500.75</v>
      </c>
      <c r="D4030">
        <f t="shared" si="130"/>
        <v>10.476238262245079</v>
      </c>
      <c r="E4030">
        <v>-2.3935374488880026E-3</v>
      </c>
      <c r="G4030">
        <f t="shared" ca="1" si="131"/>
        <v>-1.5766527248575791E-2</v>
      </c>
    </row>
    <row r="4031" spans="2:7">
      <c r="B4031" s="58">
        <v>40619</v>
      </c>
      <c r="C4031" s="43">
        <v>217.906769</v>
      </c>
      <c r="D4031">
        <f t="shared" si="130"/>
        <v>-0.76951648985199406</v>
      </c>
      <c r="E4031">
        <v>-2.3952437440793589E-3</v>
      </c>
      <c r="G4031">
        <f t="shared" ca="1" si="131"/>
        <v>3.7020261372525919E-3</v>
      </c>
    </row>
    <row r="4032" spans="2:7">
      <c r="B4032" s="58">
        <v>42881</v>
      </c>
      <c r="C4032" s="43">
        <v>945.43322799999999</v>
      </c>
      <c r="D4032">
        <f t="shared" si="130"/>
        <v>9.0248586124717569</v>
      </c>
      <c r="E4032">
        <v>-2.3957983029370099E-3</v>
      </c>
      <c r="G4032">
        <f t="shared" ca="1" si="131"/>
        <v>-4.6515389668035631E-2</v>
      </c>
    </row>
    <row r="4033" spans="2:7">
      <c r="B4033" s="58">
        <v>36014</v>
      </c>
      <c r="C4033" s="43">
        <v>94.308884000000006</v>
      </c>
      <c r="D4033">
        <f t="shared" si="130"/>
        <v>0.12164635990169698</v>
      </c>
      <c r="E4033">
        <v>-2.3960971234055126E-3</v>
      </c>
      <c r="G4033">
        <f t="shared" ca="1" si="131"/>
        <v>-2.1142154304726862E-3</v>
      </c>
    </row>
    <row r="4034" spans="2:7">
      <c r="B4034" s="58">
        <v>38289</v>
      </c>
      <c r="C4034" s="43">
        <v>84.080765</v>
      </c>
      <c r="D4034">
        <f t="shared" si="130"/>
        <v>-0.95906729876087649</v>
      </c>
      <c r="E4034">
        <v>-2.3981735794773441E-3</v>
      </c>
      <c r="G4034">
        <f t="shared" ca="1" si="131"/>
        <v>-2.3935906740574636E-2</v>
      </c>
    </row>
    <row r="4035" spans="2:7">
      <c r="B4035" s="58">
        <v>44166</v>
      </c>
      <c r="C4035" s="43">
        <v>2054.1220699999999</v>
      </c>
      <c r="D4035">
        <f t="shared" si="130"/>
        <v>4.2953924107265513E-2</v>
      </c>
      <c r="E4035">
        <v>-2.4085850397037381E-3</v>
      </c>
      <c r="G4035">
        <f t="shared" ca="1" si="131"/>
        <v>-6.71071027286384E-3</v>
      </c>
    </row>
    <row r="4036" spans="2:7">
      <c r="B4036" s="58">
        <v>43780</v>
      </c>
      <c r="C4036" s="43">
        <v>1969.5233149999999</v>
      </c>
      <c r="D4036">
        <f t="shared" ref="D4036:D4099" si="132">(C4036-C4037)/C4037</f>
        <v>0.20444054095223521</v>
      </c>
      <c r="E4036">
        <v>-2.4203821352791659E-3</v>
      </c>
      <c r="G4036">
        <f t="shared" ca="1" si="131"/>
        <v>6.2672852284493168E-3</v>
      </c>
    </row>
    <row r="4037" spans="2:7">
      <c r="B4037" s="58">
        <v>43609</v>
      </c>
      <c r="C4037" s="43">
        <v>1635.218384</v>
      </c>
      <c r="D4037">
        <f t="shared" si="132"/>
        <v>0.94914336386403064</v>
      </c>
      <c r="E4037">
        <v>-2.4232496918393724E-3</v>
      </c>
      <c r="G4037">
        <f t="shared" ref="G4037:G4100" ca="1" si="133">_xlfn.NORM.INV(RAND(),$N$5,$N$6)</f>
        <v>-2.0270328320457623E-2</v>
      </c>
    </row>
    <row r="4038" spans="2:7">
      <c r="B4038" s="58">
        <v>42836</v>
      </c>
      <c r="C4038" s="43">
        <v>838.94207800000004</v>
      </c>
      <c r="D4038">
        <f t="shared" si="132"/>
        <v>0.68179054170791431</v>
      </c>
      <c r="E4038">
        <v>-2.4298360851117248E-3</v>
      </c>
      <c r="G4038">
        <f t="shared" ca="1" si="133"/>
        <v>2.8698530203643099E-2</v>
      </c>
    </row>
    <row r="4039" spans="2:7">
      <c r="B4039" s="58">
        <v>41445</v>
      </c>
      <c r="C4039" s="43">
        <v>498.83862299999998</v>
      </c>
      <c r="D4039">
        <f t="shared" si="132"/>
        <v>-0.78056849951364182</v>
      </c>
      <c r="E4039">
        <v>-2.4377689349928469E-3</v>
      </c>
      <c r="G4039">
        <f t="shared" ca="1" si="133"/>
        <v>-1.2625184556595729E-2</v>
      </c>
    </row>
    <row r="4040" spans="2:7">
      <c r="B4040" s="58">
        <v>44529</v>
      </c>
      <c r="C4040" s="43">
        <v>2273.3227539999998</v>
      </c>
      <c r="D4040">
        <f t="shared" si="132"/>
        <v>7.777502294882109E-2</v>
      </c>
      <c r="E4040">
        <v>-2.4409931981586087E-3</v>
      </c>
      <c r="G4040">
        <f t="shared" ca="1" si="133"/>
        <v>5.5485675900596295E-3</v>
      </c>
    </row>
    <row r="4041" spans="2:7">
      <c r="B4041" s="58">
        <v>44046</v>
      </c>
      <c r="C4041" s="43">
        <v>2109.2739259999998</v>
      </c>
      <c r="D4041">
        <f t="shared" si="132"/>
        <v>11.277239108441519</v>
      </c>
      <c r="E4041">
        <v>-2.4435530698649899E-3</v>
      </c>
      <c r="G4041">
        <f t="shared" ca="1" si="133"/>
        <v>-7.5040644456711653E-3</v>
      </c>
    </row>
    <row r="4042" spans="2:7">
      <c r="B4042" s="58">
        <v>39948</v>
      </c>
      <c r="C4042" s="43">
        <v>171.80360400000001</v>
      </c>
      <c r="D4042">
        <f t="shared" si="132"/>
        <v>-0.17554811067975887</v>
      </c>
      <c r="E4042">
        <v>-2.4462836866547609E-3</v>
      </c>
      <c r="G4042">
        <f t="shared" ca="1" si="133"/>
        <v>1.2390059709003374E-2</v>
      </c>
    </row>
    <row r="4043" spans="2:7">
      <c r="B4043" s="58">
        <v>40176</v>
      </c>
      <c r="C4043" s="43">
        <v>208.38523900000001</v>
      </c>
      <c r="D4043">
        <f t="shared" si="132"/>
        <v>4.1328122798572018</v>
      </c>
      <c r="E4043">
        <v>-2.4467062604975991E-3</v>
      </c>
      <c r="G4043">
        <f t="shared" ca="1" si="133"/>
        <v>2.3253206038730389E-2</v>
      </c>
    </row>
    <row r="4044" spans="2:7">
      <c r="B4044" s="58">
        <v>35143</v>
      </c>
      <c r="C4044" s="43">
        <v>40.598647999999997</v>
      </c>
      <c r="D4044">
        <f t="shared" si="132"/>
        <v>-0.97963267095476569</v>
      </c>
      <c r="E4044">
        <v>-2.4510544664629423E-3</v>
      </c>
      <c r="G4044">
        <f t="shared" ca="1" si="133"/>
        <v>-2.7302682347361221E-4</v>
      </c>
    </row>
    <row r="4045" spans="2:7">
      <c r="B4045" s="58">
        <v>43991</v>
      </c>
      <c r="C4045" s="43">
        <v>1993.322144</v>
      </c>
      <c r="D4045">
        <f t="shared" si="132"/>
        <v>8.7576452820045159</v>
      </c>
      <c r="E4045">
        <v>-2.4624296433553368E-3</v>
      </c>
      <c r="G4045">
        <f t="shared" ca="1" si="133"/>
        <v>2.9196111502046287E-2</v>
      </c>
    </row>
    <row r="4046" spans="2:7">
      <c r="B4046" s="58">
        <v>40086</v>
      </c>
      <c r="C4046" s="43">
        <v>204.28311199999999</v>
      </c>
      <c r="D4046">
        <f t="shared" si="132"/>
        <v>3.3333262201230851</v>
      </c>
      <c r="E4046">
        <v>-2.4691832105464273E-3</v>
      </c>
      <c r="G4046">
        <f t="shared" ca="1" si="133"/>
        <v>2.2270686113887773E-3</v>
      </c>
    </row>
    <row r="4047" spans="2:7">
      <c r="B4047" s="58">
        <v>35332</v>
      </c>
      <c r="C4047" s="43">
        <v>47.142333999999998</v>
      </c>
      <c r="D4047">
        <f t="shared" si="132"/>
        <v>-0.95877462018215731</v>
      </c>
      <c r="E4047">
        <v>-2.472324209475252E-3</v>
      </c>
      <c r="G4047">
        <f t="shared" ca="1" si="133"/>
        <v>3.1314712770794166E-2</v>
      </c>
    </row>
    <row r="4048" spans="2:7">
      <c r="B4048" s="58">
        <v>42992</v>
      </c>
      <c r="C4048" s="43">
        <v>1143.5269780000001</v>
      </c>
      <c r="D4048">
        <f t="shared" si="132"/>
        <v>7.4183220475143639</v>
      </c>
      <c r="E4048">
        <v>-2.4783175175080116E-3</v>
      </c>
      <c r="G4048">
        <f t="shared" ca="1" si="133"/>
        <v>1.8707583025082214E-2</v>
      </c>
    </row>
    <row r="4049" spans="2:7">
      <c r="B4049" s="58">
        <v>36467</v>
      </c>
      <c r="C4049" s="43">
        <v>135.837875</v>
      </c>
      <c r="D4049">
        <f t="shared" si="132"/>
        <v>-0.71767680212964813</v>
      </c>
      <c r="E4049">
        <v>-2.4824065993635518E-3</v>
      </c>
      <c r="G4049">
        <f t="shared" ca="1" si="133"/>
        <v>1.6081001884290031E-2</v>
      </c>
    </row>
    <row r="4050" spans="2:7">
      <c r="B4050" s="58">
        <v>41782</v>
      </c>
      <c r="C4050" s="43">
        <v>481.14315800000003</v>
      </c>
      <c r="D4050">
        <f t="shared" si="132"/>
        <v>-0.6057566913080773</v>
      </c>
      <c r="E4050">
        <v>-2.4871232452344681E-3</v>
      </c>
      <c r="G4050">
        <f t="shared" ca="1" si="133"/>
        <v>-1.214563808689217E-3</v>
      </c>
    </row>
    <row r="4051" spans="2:7">
      <c r="B4051" s="58">
        <v>43154</v>
      </c>
      <c r="C4051" s="43">
        <v>1220.421875</v>
      </c>
      <c r="D4051">
        <f t="shared" si="132"/>
        <v>-0.39725865516414727</v>
      </c>
      <c r="E4051">
        <v>-2.4876705672802011E-3</v>
      </c>
      <c r="G4051">
        <f t="shared" ca="1" si="133"/>
        <v>-9.6690895024067434E-3</v>
      </c>
    </row>
    <row r="4052" spans="2:7">
      <c r="B4052" s="58">
        <v>43765</v>
      </c>
      <c r="C4052" s="43">
        <v>2024.7854</v>
      </c>
      <c r="D4052">
        <f t="shared" si="132"/>
        <v>1.4452491566359622</v>
      </c>
      <c r="E4052">
        <v>-2.4940292324365783E-3</v>
      </c>
      <c r="G4052">
        <f t="shared" ca="1" si="133"/>
        <v>1.6010370351904051E-2</v>
      </c>
    </row>
    <row r="4053" spans="2:7">
      <c r="B4053" s="58">
        <v>42606</v>
      </c>
      <c r="C4053" s="43">
        <v>828.04870600000004</v>
      </c>
      <c r="D4053">
        <f t="shared" si="132"/>
        <v>0.10984075535511273</v>
      </c>
      <c r="E4053">
        <v>-2.49560798328613E-3</v>
      </c>
      <c r="G4053">
        <f t="shared" ca="1" si="133"/>
        <v>2.1290927118934558E-2</v>
      </c>
    </row>
    <row r="4054" spans="2:7">
      <c r="B4054" s="58">
        <v>42439</v>
      </c>
      <c r="C4054" s="43">
        <v>746.09686299999998</v>
      </c>
      <c r="D4054">
        <f t="shared" si="132"/>
        <v>-0.52308424138204968</v>
      </c>
      <c r="E4054">
        <v>-2.5010802941341191E-3</v>
      </c>
      <c r="G4054">
        <f t="shared" ca="1" si="133"/>
        <v>1.6859391723513813E-2</v>
      </c>
    </row>
    <row r="4055" spans="2:7">
      <c r="B4055" s="58">
        <v>43549</v>
      </c>
      <c r="C4055" s="43">
        <v>1564.420654</v>
      </c>
      <c r="D4055">
        <f t="shared" si="132"/>
        <v>-0.36765554117871618</v>
      </c>
      <c r="E4055">
        <v>-2.5029010354218769E-3</v>
      </c>
      <c r="G4055">
        <f t="shared" ca="1" si="133"/>
        <v>1.7646129907137872E-2</v>
      </c>
    </row>
    <row r="4056" spans="2:7">
      <c r="B4056" s="58">
        <v>44753</v>
      </c>
      <c r="C4056" s="43">
        <v>2474.000732</v>
      </c>
      <c r="D4056">
        <f t="shared" si="132"/>
        <v>0.4725502568174208</v>
      </c>
      <c r="E4056">
        <v>-2.5031164873806065E-3</v>
      </c>
      <c r="G4056">
        <f t="shared" ca="1" si="133"/>
        <v>4.2063106733073331E-3</v>
      </c>
    </row>
    <row r="4057" spans="2:7">
      <c r="B4057" s="58">
        <v>43649</v>
      </c>
      <c r="C4057" s="43">
        <v>1680.0789789999999</v>
      </c>
      <c r="D4057">
        <f t="shared" si="132"/>
        <v>1.0460973750033691</v>
      </c>
      <c r="E4057">
        <v>-2.5151638650309466E-3</v>
      </c>
      <c r="G4057">
        <f t="shared" ca="1" si="133"/>
        <v>1.5103860552886735E-2</v>
      </c>
    </row>
    <row r="4058" spans="2:7">
      <c r="B4058" s="58">
        <v>42629</v>
      </c>
      <c r="C4058" s="43">
        <v>821.11389199999996</v>
      </c>
      <c r="D4058">
        <f t="shared" si="132"/>
        <v>9.4887098121618951</v>
      </c>
      <c r="E4058">
        <v>-2.5164101435604302E-3</v>
      </c>
      <c r="G4058">
        <f t="shared" ca="1" si="133"/>
        <v>1.2407693949218729E-2</v>
      </c>
    </row>
    <row r="4059" spans="2:7">
      <c r="B4059" s="58">
        <v>38202</v>
      </c>
      <c r="C4059" s="43">
        <v>78.285499999999999</v>
      </c>
      <c r="D4059">
        <f t="shared" si="132"/>
        <v>-0.33577175985641255</v>
      </c>
      <c r="E4059">
        <v>-2.5188197956034402E-3</v>
      </c>
      <c r="G4059">
        <f t="shared" ca="1" si="133"/>
        <v>-3.5864036689328008E-3</v>
      </c>
    </row>
    <row r="4060" spans="2:7">
      <c r="B4060" s="58">
        <v>37060</v>
      </c>
      <c r="C4060" s="43">
        <v>117.859337</v>
      </c>
      <c r="D4060">
        <f t="shared" si="132"/>
        <v>-0.34162536440257923</v>
      </c>
      <c r="E4060">
        <v>-2.5226771643014371E-3</v>
      </c>
      <c r="G4060">
        <f t="shared" ca="1" si="133"/>
        <v>3.5553438264466167E-3</v>
      </c>
    </row>
    <row r="4061" spans="2:7">
      <c r="B4061" s="58">
        <v>39605</v>
      </c>
      <c r="C4061" s="43">
        <v>179.01561000000001</v>
      </c>
      <c r="D4061">
        <f t="shared" si="132"/>
        <v>0.52081531292476912</v>
      </c>
      <c r="E4061">
        <v>-2.5226898917381723E-3</v>
      </c>
      <c r="G4061">
        <f t="shared" ca="1" si="133"/>
        <v>4.1005560380062752E-3</v>
      </c>
    </row>
    <row r="4062" spans="2:7">
      <c r="B4062" s="58">
        <v>37069</v>
      </c>
      <c r="C4062" s="43">
        <v>117.710289</v>
      </c>
      <c r="D4062">
        <f t="shared" si="132"/>
        <v>-0.33179160230377436</v>
      </c>
      <c r="E4062">
        <v>-2.5258633790714107E-3</v>
      </c>
      <c r="G4062">
        <f t="shared" ca="1" si="133"/>
        <v>-1.9131641799214683E-3</v>
      </c>
    </row>
    <row r="4063" spans="2:7">
      <c r="B4063" s="58">
        <v>39455</v>
      </c>
      <c r="C4063" s="43">
        <v>176.158051</v>
      </c>
      <c r="D4063">
        <f t="shared" si="132"/>
        <v>-0.9166459158078446</v>
      </c>
      <c r="E4063">
        <v>-2.5292075855662525E-3</v>
      </c>
      <c r="G4063">
        <f t="shared" ca="1" si="133"/>
        <v>2.577915193460175E-3</v>
      </c>
    </row>
    <row r="4064" spans="2:7">
      <c r="B4064" s="58">
        <v>44727</v>
      </c>
      <c r="C4064" s="43">
        <v>2113.3703609999998</v>
      </c>
      <c r="D4064">
        <f t="shared" si="132"/>
        <v>16.144113292589193</v>
      </c>
      <c r="E4064">
        <v>-2.5325112648623507E-3</v>
      </c>
      <c r="G4064">
        <f t="shared" ca="1" si="133"/>
        <v>-2.5607903217186017E-2</v>
      </c>
    </row>
    <row r="4065" spans="2:7">
      <c r="B4065" s="58">
        <v>38614</v>
      </c>
      <c r="C4065" s="43">
        <v>123.270905</v>
      </c>
      <c r="D4065">
        <f t="shared" si="132"/>
        <v>-0.23472755054333827</v>
      </c>
      <c r="E4065">
        <v>-2.5339513644887135E-3</v>
      </c>
      <c r="G4065">
        <f t="shared" ca="1" si="133"/>
        <v>-1.0490390953072647E-2</v>
      </c>
    </row>
    <row r="4066" spans="2:7">
      <c r="B4066" s="58">
        <v>39444</v>
      </c>
      <c r="C4066" s="43">
        <v>161.08107000000001</v>
      </c>
      <c r="D4066">
        <f t="shared" si="132"/>
        <v>-0.89658366257427546</v>
      </c>
      <c r="E4066">
        <v>-2.5359432528211782E-3</v>
      </c>
      <c r="G4066">
        <f t="shared" ca="1" si="133"/>
        <v>-8.5460685650930765E-5</v>
      </c>
    </row>
    <row r="4067" spans="2:7">
      <c r="B4067" s="58">
        <v>43559</v>
      </c>
      <c r="C4067" s="43">
        <v>1557.5979</v>
      </c>
      <c r="D4067">
        <f t="shared" si="132"/>
        <v>-0.24104478266905058</v>
      </c>
      <c r="E4067">
        <v>-2.5437014203835333E-3</v>
      </c>
      <c r="G4067">
        <f t="shared" ca="1" si="133"/>
        <v>-6.0614317913269414E-3</v>
      </c>
    </row>
    <row r="4068" spans="2:7">
      <c r="B4068" s="58">
        <v>44146</v>
      </c>
      <c r="C4068" s="43">
        <v>2052.2922359999998</v>
      </c>
      <c r="D4068">
        <f t="shared" si="132"/>
        <v>14.116890221395254</v>
      </c>
      <c r="E4068">
        <v>-2.5509965338160489E-3</v>
      </c>
      <c r="G4068">
        <f t="shared" ca="1" si="133"/>
        <v>-1.1717623894981976E-2</v>
      </c>
    </row>
    <row r="4069" spans="2:7">
      <c r="B4069" s="58">
        <v>38708</v>
      </c>
      <c r="C4069" s="43">
        <v>135.76153600000001</v>
      </c>
      <c r="D4069">
        <f t="shared" si="132"/>
        <v>-0.94990903828153972</v>
      </c>
      <c r="E4069">
        <v>-2.5564784799696817E-3</v>
      </c>
      <c r="G4069">
        <f t="shared" ca="1" si="133"/>
        <v>4.4717480869287236E-2</v>
      </c>
    </row>
    <row r="4070" spans="2:7">
      <c r="B4070" s="58">
        <v>44908</v>
      </c>
      <c r="C4070" s="43">
        <v>2710.3000489999999</v>
      </c>
      <c r="D4070">
        <f t="shared" si="132"/>
        <v>0.67284799554043151</v>
      </c>
      <c r="E4070">
        <v>-2.5577149691784176E-3</v>
      </c>
      <c r="G4070">
        <f t="shared" ca="1" si="133"/>
        <v>-8.2598149604019219E-3</v>
      </c>
    </row>
    <row r="4071" spans="2:7">
      <c r="B4071" s="58">
        <v>43516</v>
      </c>
      <c r="C4071" s="43">
        <v>1620.171143</v>
      </c>
      <c r="D4071">
        <f t="shared" si="132"/>
        <v>8.0107387594815904</v>
      </c>
      <c r="E4071">
        <v>-2.5603252495824862E-3</v>
      </c>
      <c r="G4071">
        <f t="shared" ca="1" si="133"/>
        <v>-1.4976435839737544E-3</v>
      </c>
    </row>
    <row r="4072" spans="2:7">
      <c r="B4072" s="58">
        <v>39034</v>
      </c>
      <c r="C4072" s="43">
        <v>179.804474</v>
      </c>
      <c r="D4072">
        <f t="shared" si="132"/>
        <v>-0.83687407636553535</v>
      </c>
      <c r="E4072">
        <v>-2.5661094298986154E-3</v>
      </c>
      <c r="G4072">
        <f t="shared" ca="1" si="133"/>
        <v>2.4493455621145924E-2</v>
      </c>
    </row>
    <row r="4073" spans="2:7">
      <c r="B4073" s="58">
        <v>43006</v>
      </c>
      <c r="C4073" s="43">
        <v>1102.243408</v>
      </c>
      <c r="D4073">
        <f t="shared" si="132"/>
        <v>0.42650888600185727</v>
      </c>
      <c r="E4073">
        <v>-2.5706827818642278E-3</v>
      </c>
      <c r="G4073">
        <f t="shared" ca="1" si="133"/>
        <v>2.2820494125966023E-2</v>
      </c>
    </row>
    <row r="4074" spans="2:7">
      <c r="B4074" s="58">
        <v>42775</v>
      </c>
      <c r="C4074" s="43">
        <v>772.68597399999999</v>
      </c>
      <c r="D4074">
        <f t="shared" si="132"/>
        <v>2.9140087062162099</v>
      </c>
      <c r="E4074">
        <v>-2.5790981912158979E-3</v>
      </c>
      <c r="G4074">
        <f t="shared" ca="1" si="133"/>
        <v>-9.8705638030279434E-3</v>
      </c>
    </row>
    <row r="4075" spans="2:7">
      <c r="B4075" s="58">
        <v>40336</v>
      </c>
      <c r="C4075" s="43">
        <v>197.41549699999999</v>
      </c>
      <c r="D4075">
        <f t="shared" si="132"/>
        <v>0.54419587927773494</v>
      </c>
      <c r="E4075">
        <v>-2.5825425601729846E-3</v>
      </c>
      <c r="G4075">
        <f t="shared" ca="1" si="133"/>
        <v>-1.7247213349993875E-2</v>
      </c>
    </row>
    <row r="4076" spans="2:7">
      <c r="B4076" s="58">
        <v>37169</v>
      </c>
      <c r="C4076" s="43">
        <v>127.843559</v>
      </c>
      <c r="D4076">
        <f t="shared" si="132"/>
        <v>-0.94853733132530771</v>
      </c>
      <c r="E4076">
        <v>-2.5868201805928359E-3</v>
      </c>
      <c r="G4076">
        <f t="shared" ca="1" si="133"/>
        <v>1.579075374925485E-2</v>
      </c>
    </row>
    <row r="4077" spans="2:7">
      <c r="B4077" s="58">
        <v>44981</v>
      </c>
      <c r="C4077" s="43">
        <v>2484.1999510000001</v>
      </c>
      <c r="D4077">
        <f t="shared" si="132"/>
        <v>-7.4822627653139087E-2</v>
      </c>
      <c r="E4077">
        <v>-2.5896658518006579E-3</v>
      </c>
      <c r="G4077">
        <f t="shared" ca="1" si="133"/>
        <v>4.9978289109926938E-3</v>
      </c>
    </row>
    <row r="4078" spans="2:7">
      <c r="B4078" s="58">
        <v>44455</v>
      </c>
      <c r="C4078" s="43">
        <v>2685.1066890000002</v>
      </c>
      <c r="D4078">
        <f t="shared" si="132"/>
        <v>0.30372317839072788</v>
      </c>
      <c r="E4078">
        <v>-2.5942243779838807E-3</v>
      </c>
      <c r="G4078">
        <f t="shared" ca="1" si="133"/>
        <v>-2.3279698086498591E-2</v>
      </c>
    </row>
    <row r="4079" spans="2:7">
      <c r="B4079" s="58">
        <v>44119</v>
      </c>
      <c r="C4079" s="43">
        <v>2059.568115</v>
      </c>
      <c r="D4079">
        <f t="shared" si="132"/>
        <v>18.421856939514004</v>
      </c>
      <c r="E4079">
        <v>-2.5948408317745396E-3</v>
      </c>
      <c r="G4079">
        <f t="shared" ca="1" si="133"/>
        <v>1.6348264070256938E-3</v>
      </c>
    </row>
    <row r="4080" spans="2:7">
      <c r="B4080" s="58">
        <v>37673</v>
      </c>
      <c r="C4080" s="43">
        <v>106.043831</v>
      </c>
      <c r="D4080">
        <f t="shared" si="132"/>
        <v>-0.22429317878862301</v>
      </c>
      <c r="E4080">
        <v>-2.6178454641339649E-3</v>
      </c>
      <c r="G4080">
        <f t="shared" ca="1" si="133"/>
        <v>-9.728800605734611E-3</v>
      </c>
    </row>
    <row r="4081" spans="2:7">
      <c r="B4081" s="58">
        <v>37181</v>
      </c>
      <c r="C4081" s="43">
        <v>136.70607000000001</v>
      </c>
      <c r="D4081">
        <f t="shared" si="132"/>
        <v>0.30513242734878571</v>
      </c>
      <c r="E4081">
        <v>-2.6392408284000132E-3</v>
      </c>
      <c r="G4081">
        <f t="shared" ca="1" si="133"/>
        <v>1.6068549507166131E-3</v>
      </c>
    </row>
    <row r="4082" spans="2:7">
      <c r="B4082" s="58">
        <v>37680</v>
      </c>
      <c r="C4082" s="43">
        <v>104.74498</v>
      </c>
      <c r="D4082">
        <f t="shared" si="132"/>
        <v>-0.80108981797678203</v>
      </c>
      <c r="E4082">
        <v>-2.6500121263575041E-3</v>
      </c>
      <c r="G4082">
        <f t="shared" ca="1" si="133"/>
        <v>-3.2677537264401849E-3</v>
      </c>
    </row>
    <row r="4083" spans="2:7">
      <c r="B4083" s="58">
        <v>41533</v>
      </c>
      <c r="C4083" s="43">
        <v>526.59436000000005</v>
      </c>
      <c r="D4083">
        <f t="shared" si="132"/>
        <v>9.0386927655471225E-2</v>
      </c>
      <c r="E4083">
        <v>-2.6541275349105365E-3</v>
      </c>
      <c r="G4083">
        <f t="shared" ca="1" si="133"/>
        <v>-6.6231126398335598E-3</v>
      </c>
    </row>
    <row r="4084" spans="2:7">
      <c r="B4084" s="58">
        <v>41634</v>
      </c>
      <c r="C4084" s="43">
        <v>482.942657</v>
      </c>
      <c r="D4084">
        <f t="shared" si="132"/>
        <v>1.7747077579685072E-4</v>
      </c>
      <c r="E4084">
        <v>-2.6542851092341826E-3</v>
      </c>
      <c r="G4084">
        <f t="shared" ca="1" si="133"/>
        <v>2.5888386917277701E-2</v>
      </c>
    </row>
    <row r="4085" spans="2:7">
      <c r="B4085" s="58">
        <v>41645</v>
      </c>
      <c r="C4085" s="43">
        <v>482.856964</v>
      </c>
      <c r="D4085">
        <f t="shared" si="132"/>
        <v>9.5093802347537721</v>
      </c>
      <c r="E4085">
        <v>-2.6549423789905559E-3</v>
      </c>
      <c r="G4085">
        <f t="shared" ca="1" si="133"/>
        <v>3.6503783235323481E-2</v>
      </c>
    </row>
    <row r="4086" spans="2:7">
      <c r="B4086" s="58">
        <v>35423</v>
      </c>
      <c r="C4086" s="43">
        <v>45.945332000000001</v>
      </c>
      <c r="D4086">
        <f t="shared" si="132"/>
        <v>-0.700438112858638</v>
      </c>
      <c r="E4086">
        <v>-2.6601398340912832E-3</v>
      </c>
      <c r="G4086">
        <f t="shared" ca="1" si="133"/>
        <v>1.6194463635358584E-2</v>
      </c>
    </row>
    <row r="4087" spans="2:7">
      <c r="B4087" s="58">
        <v>39421</v>
      </c>
      <c r="C4087" s="43">
        <v>153.375092</v>
      </c>
      <c r="D4087">
        <f t="shared" si="132"/>
        <v>0.1780441701127175</v>
      </c>
      <c r="E4087">
        <v>-2.6629128102528426E-3</v>
      </c>
      <c r="G4087">
        <f t="shared" ca="1" si="133"/>
        <v>-8.1698368065103548E-3</v>
      </c>
    </row>
    <row r="4088" spans="2:7">
      <c r="B4088" s="58">
        <v>38701</v>
      </c>
      <c r="C4088" s="43">
        <v>130.19468699999999</v>
      </c>
      <c r="D4088">
        <f t="shared" si="132"/>
        <v>0.38312046750614664</v>
      </c>
      <c r="E4088">
        <v>-2.6653821207973292E-3</v>
      </c>
      <c r="G4088">
        <f t="shared" ca="1" si="133"/>
        <v>2.8665355791074477E-2</v>
      </c>
    </row>
    <row r="4089" spans="2:7">
      <c r="B4089" s="58">
        <v>36000</v>
      </c>
      <c r="C4089" s="43">
        <v>94.131125999999995</v>
      </c>
      <c r="D4089">
        <f t="shared" si="132"/>
        <v>-0.4080681614595672</v>
      </c>
      <c r="E4089">
        <v>-2.6730225855888415E-3</v>
      </c>
      <c r="G4089">
        <f t="shared" ca="1" si="133"/>
        <v>-6.1413654526021773E-3</v>
      </c>
    </row>
    <row r="4090" spans="2:7">
      <c r="B4090" s="58">
        <v>38939</v>
      </c>
      <c r="C4090" s="43">
        <v>159.02359000000001</v>
      </c>
      <c r="D4090">
        <f t="shared" si="132"/>
        <v>-0.9300086667446068</v>
      </c>
      <c r="E4090">
        <v>-2.6781519693403421E-3</v>
      </c>
      <c r="G4090">
        <f t="shared" ca="1" si="133"/>
        <v>-1.6941631996395898E-2</v>
      </c>
    </row>
    <row r="4091" spans="2:7">
      <c r="B4091" s="58">
        <v>44404</v>
      </c>
      <c r="C4091" s="43">
        <v>2272.046875</v>
      </c>
      <c r="D4091">
        <f t="shared" si="132"/>
        <v>0.33713262411591138</v>
      </c>
      <c r="E4091">
        <v>-2.6824671993695231E-3</v>
      </c>
      <c r="G4091">
        <f t="shared" ca="1" si="133"/>
        <v>9.1071796833659437E-3</v>
      </c>
    </row>
    <row r="4092" spans="2:7">
      <c r="B4092" s="58">
        <v>43633</v>
      </c>
      <c r="C4092" s="43">
        <v>1699.1933590000001</v>
      </c>
      <c r="D4092">
        <f t="shared" si="132"/>
        <v>1.1934020151908142</v>
      </c>
      <c r="E4092">
        <v>-2.6879823833064749E-3</v>
      </c>
      <c r="G4092">
        <f t="shared" ca="1" si="133"/>
        <v>1.2898026205512433E-2</v>
      </c>
    </row>
    <row r="4093" spans="2:7">
      <c r="B4093" s="58">
        <v>42774</v>
      </c>
      <c r="C4093" s="43">
        <v>774.68395999999996</v>
      </c>
      <c r="D4093">
        <f t="shared" si="132"/>
        <v>8.7965497350777216E-2</v>
      </c>
      <c r="E4093">
        <v>-2.6891607525298387E-3</v>
      </c>
      <c r="G4093">
        <f t="shared" ca="1" si="133"/>
        <v>-1.9697456967282201E-2</v>
      </c>
    </row>
    <row r="4094" spans="2:7">
      <c r="B4094" s="58">
        <v>42167</v>
      </c>
      <c r="C4094" s="43">
        <v>712.04827899999998</v>
      </c>
      <c r="D4094">
        <f t="shared" si="132"/>
        <v>-0.11616303127938807</v>
      </c>
      <c r="E4094">
        <v>-2.6938605804722512E-3</v>
      </c>
      <c r="G4094">
        <f t="shared" ca="1" si="133"/>
        <v>-1.5775002388748915E-2</v>
      </c>
    </row>
    <row r="4095" spans="2:7">
      <c r="B4095" s="58">
        <v>42019</v>
      </c>
      <c r="C4095" s="43">
        <v>805.63305700000001</v>
      </c>
      <c r="D4095">
        <f t="shared" si="132"/>
        <v>9.2470603648050549</v>
      </c>
      <c r="E4095">
        <v>-2.7054922840079108E-3</v>
      </c>
      <c r="G4095">
        <f t="shared" ca="1" si="133"/>
        <v>9.7439927366378409E-3</v>
      </c>
    </row>
    <row r="4096" spans="2:7">
      <c r="B4096" s="58">
        <v>35599</v>
      </c>
      <c r="C4096" s="43">
        <v>78.620895000000004</v>
      </c>
      <c r="D4096">
        <f t="shared" si="132"/>
        <v>-0.68751003100459807</v>
      </c>
      <c r="E4096">
        <v>-2.7115105316117697E-3</v>
      </c>
      <c r="G4096">
        <f t="shared" ca="1" si="133"/>
        <v>2.5830917937742209E-2</v>
      </c>
    </row>
    <row r="4097" spans="2:7">
      <c r="B4097" s="58">
        <v>40703</v>
      </c>
      <c r="C4097" s="43">
        <v>251.59494000000001</v>
      </c>
      <c r="D4097">
        <f t="shared" si="132"/>
        <v>1.9072729634435084</v>
      </c>
      <c r="E4097">
        <v>-2.7124547023758593E-3</v>
      </c>
      <c r="G4097">
        <f t="shared" ca="1" si="133"/>
        <v>-3.0381939597909309E-2</v>
      </c>
    </row>
    <row r="4098" spans="2:7">
      <c r="B4098" s="58">
        <v>38271</v>
      </c>
      <c r="C4098" s="43">
        <v>86.539840999999996</v>
      </c>
      <c r="D4098">
        <f t="shared" si="132"/>
        <v>-0.57915769449225929</v>
      </c>
      <c r="E4098">
        <v>-2.717892596829734E-3</v>
      </c>
      <c r="G4098">
        <f t="shared" ca="1" si="133"/>
        <v>1.1324828027508522E-2</v>
      </c>
    </row>
    <row r="4099" spans="2:7">
      <c r="B4099" s="58">
        <v>38841</v>
      </c>
      <c r="C4099" s="43">
        <v>205.63484199999999</v>
      </c>
      <c r="D4099">
        <f t="shared" si="132"/>
        <v>-0.91970682412852767</v>
      </c>
      <c r="E4099">
        <v>-2.7231713849445128E-3</v>
      </c>
      <c r="G4099">
        <f t="shared" ca="1" si="133"/>
        <v>-2.2114595684377625E-2</v>
      </c>
    </row>
    <row r="4100" spans="2:7">
      <c r="B4100" s="58">
        <v>44925</v>
      </c>
      <c r="C4100" s="43">
        <v>2561.0500489999999</v>
      </c>
      <c r="D4100">
        <f t="shared" ref="D4100:D4163" si="134">(C4100-C4101)/C4101</f>
        <v>0.76877625611485212</v>
      </c>
      <c r="E4100">
        <v>-2.7258035733087847E-3</v>
      </c>
      <c r="G4100">
        <f t="shared" ca="1" si="133"/>
        <v>-1.0520040320503965E-3</v>
      </c>
    </row>
    <row r="4101" spans="2:7">
      <c r="B4101" s="58">
        <v>43237</v>
      </c>
      <c r="C4101" s="43">
        <v>1447.9219969999999</v>
      </c>
      <c r="D4101">
        <f t="shared" si="134"/>
        <v>9.1498073595268963</v>
      </c>
      <c r="E4101">
        <v>-2.7317441134295994E-3</v>
      </c>
      <c r="G4101">
        <f t="shared" ref="G4101:G4164" ca="1" si="135">_xlfn.NORM.INV(RAND(),$N$5,$N$6)</f>
        <v>9.5593571453356386E-3</v>
      </c>
    </row>
    <row r="4102" spans="2:7">
      <c r="B4102" s="58">
        <v>39127</v>
      </c>
      <c r="C4102" s="43">
        <v>142.65512100000001</v>
      </c>
      <c r="D4102">
        <f t="shared" si="134"/>
        <v>0.56469651264097798</v>
      </c>
      <c r="E4102">
        <v>-2.735873021634264E-3</v>
      </c>
      <c r="G4102">
        <f t="shared" ca="1" si="135"/>
        <v>1.8898499877027231E-2</v>
      </c>
    </row>
    <row r="4103" spans="2:7">
      <c r="B4103" s="58">
        <v>36132</v>
      </c>
      <c r="C4103" s="43">
        <v>91.171111999999994</v>
      </c>
      <c r="D4103">
        <f t="shared" si="134"/>
        <v>-0.81083152331443265</v>
      </c>
      <c r="E4103">
        <v>-2.7448301585887101E-3</v>
      </c>
      <c r="G4103">
        <f t="shared" ca="1" si="135"/>
        <v>1.025236160526883E-2</v>
      </c>
    </row>
    <row r="4104" spans="2:7">
      <c r="B4104" s="58">
        <v>41681</v>
      </c>
      <c r="C4104" s="43">
        <v>481.95721400000002</v>
      </c>
      <c r="D4104">
        <f t="shared" si="134"/>
        <v>-0.36350104037264952</v>
      </c>
      <c r="E4104">
        <v>-2.7481177118844897E-3</v>
      </c>
      <c r="G4104">
        <f t="shared" ca="1" si="135"/>
        <v>-1.8580706430794791E-3</v>
      </c>
    </row>
    <row r="4105" spans="2:7">
      <c r="B4105" s="58">
        <v>42711</v>
      </c>
      <c r="C4105" s="43">
        <v>757.20031700000004</v>
      </c>
      <c r="D4105">
        <f t="shared" si="134"/>
        <v>1.4258855107144435</v>
      </c>
      <c r="E4105">
        <v>-2.7513239194993269E-3</v>
      </c>
      <c r="G4105">
        <f t="shared" ca="1" si="135"/>
        <v>8.9726353507967645E-3</v>
      </c>
    </row>
    <row r="4106" spans="2:7">
      <c r="B4106" s="58">
        <v>40968</v>
      </c>
      <c r="C4106" s="43">
        <v>312.13357500000001</v>
      </c>
      <c r="D4106">
        <f t="shared" si="134"/>
        <v>-0.7850427257415592</v>
      </c>
      <c r="E4106">
        <v>-2.7540325450286841E-3</v>
      </c>
      <c r="G4106">
        <f t="shared" ca="1" si="135"/>
        <v>1.1402767535086705E-2</v>
      </c>
    </row>
    <row r="4107" spans="2:7">
      <c r="B4107" s="58">
        <v>43242</v>
      </c>
      <c r="C4107" s="43">
        <v>1452.0726320000001</v>
      </c>
      <c r="D4107">
        <f t="shared" si="134"/>
        <v>0.19215491812235569</v>
      </c>
      <c r="E4107">
        <v>-2.7554761182428528E-3</v>
      </c>
      <c r="G4107">
        <f t="shared" ca="1" si="135"/>
        <v>1.6106996598423042E-2</v>
      </c>
    </row>
    <row r="4108" spans="2:7">
      <c r="B4108" s="58">
        <v>43172</v>
      </c>
      <c r="C4108" s="43">
        <v>1218.0234379999999</v>
      </c>
      <c r="D4108">
        <f t="shared" si="134"/>
        <v>0.89734911657324168</v>
      </c>
      <c r="E4108">
        <v>-2.7563488800913497E-3</v>
      </c>
      <c r="G4108">
        <f t="shared" ca="1" si="135"/>
        <v>-5.0727334595604334E-3</v>
      </c>
    </row>
    <row r="4109" spans="2:7">
      <c r="B4109" s="58">
        <v>41883</v>
      </c>
      <c r="C4109" s="43">
        <v>641.96063200000003</v>
      </c>
      <c r="D4109">
        <f t="shared" si="134"/>
        <v>-0.47148813079477275</v>
      </c>
      <c r="E4109">
        <v>-2.76106878550029E-3</v>
      </c>
      <c r="G4109">
        <f t="shared" ca="1" si="135"/>
        <v>4.0413303918096369E-3</v>
      </c>
    </row>
    <row r="4110" spans="2:7">
      <c r="B4110" s="58">
        <v>43173</v>
      </c>
      <c r="C4110" s="43">
        <v>1214.656982</v>
      </c>
      <c r="D4110">
        <f t="shared" si="134"/>
        <v>2.4244539162863425</v>
      </c>
      <c r="E4110">
        <v>-2.7638679970951193E-3</v>
      </c>
      <c r="G4110">
        <f t="shared" ca="1" si="135"/>
        <v>-1.2972062004523145E-2</v>
      </c>
    </row>
    <row r="4111" spans="2:7">
      <c r="B4111" s="58">
        <v>41040</v>
      </c>
      <c r="C4111" s="43">
        <v>354.70092799999998</v>
      </c>
      <c r="D4111">
        <f t="shared" si="134"/>
        <v>1.2086377085402005</v>
      </c>
      <c r="E4111">
        <v>-2.7699391179848588E-3</v>
      </c>
      <c r="G4111">
        <f t="shared" ca="1" si="135"/>
        <v>2.6293359815303601E-2</v>
      </c>
    </row>
    <row r="4112" spans="2:7">
      <c r="B4112" s="58">
        <v>39503</v>
      </c>
      <c r="C4112" s="43">
        <v>160.59715299999999</v>
      </c>
      <c r="D4112">
        <f t="shared" si="134"/>
        <v>-0.38319451084694722</v>
      </c>
      <c r="E4112">
        <v>-2.7739706029444732E-3</v>
      </c>
      <c r="G4112">
        <f t="shared" ca="1" si="135"/>
        <v>-3.6513543526983262E-3</v>
      </c>
    </row>
    <row r="4113" spans="2:7">
      <c r="B4113" s="58">
        <v>40721</v>
      </c>
      <c r="C4113" s="43">
        <v>260.36920199999997</v>
      </c>
      <c r="D4113">
        <f t="shared" si="134"/>
        <v>0.39720339521948583</v>
      </c>
      <c r="E4113">
        <v>-2.7748162078326242E-3</v>
      </c>
      <c r="G4113">
        <f t="shared" ca="1" si="135"/>
        <v>2.1134006535080317E-2</v>
      </c>
    </row>
    <row r="4114" spans="2:7">
      <c r="B4114" s="58">
        <v>38804</v>
      </c>
      <c r="C4114" s="43">
        <v>186.35024999999999</v>
      </c>
      <c r="D4114">
        <f t="shared" si="134"/>
        <v>-0.75961907552257113</v>
      </c>
      <c r="E4114">
        <v>-2.7927171227046564E-3</v>
      </c>
      <c r="G4114">
        <f t="shared" ca="1" si="135"/>
        <v>1.8438628057969995E-2</v>
      </c>
    </row>
    <row r="4115" spans="2:7">
      <c r="B4115" s="58">
        <v>42765</v>
      </c>
      <c r="C4115" s="43">
        <v>775.22894299999996</v>
      </c>
      <c r="D4115">
        <f t="shared" si="134"/>
        <v>3.9562940362543335</v>
      </c>
      <c r="E4115">
        <v>-2.8039419345257011E-3</v>
      </c>
      <c r="G4115">
        <f t="shared" ca="1" si="135"/>
        <v>-1.9602427143936348E-2</v>
      </c>
    </row>
    <row r="4116" spans="2:7">
      <c r="B4116" s="58">
        <v>39335</v>
      </c>
      <c r="C4116" s="43">
        <v>156.413025</v>
      </c>
      <c r="D4116">
        <f t="shared" si="134"/>
        <v>-0.93929126201761026</v>
      </c>
      <c r="E4116">
        <v>-2.8044109224498459E-3</v>
      </c>
      <c r="G4116">
        <f t="shared" ca="1" si="135"/>
        <v>-3.4201796997276573E-2</v>
      </c>
    </row>
    <row r="4117" spans="2:7">
      <c r="B4117" s="58">
        <v>44932</v>
      </c>
      <c r="C4117" s="43">
        <v>2576.4499510000001</v>
      </c>
      <c r="D4117">
        <f t="shared" si="134"/>
        <v>19.928275218476674</v>
      </c>
      <c r="E4117">
        <v>-2.8060533875823878E-3</v>
      </c>
      <c r="G4117">
        <f t="shared" ca="1" si="135"/>
        <v>-4.4665620449425751E-3</v>
      </c>
    </row>
    <row r="4118" spans="2:7">
      <c r="B4118" s="58">
        <v>36229</v>
      </c>
      <c r="C4118" s="43">
        <v>123.108566</v>
      </c>
      <c r="D4118">
        <f t="shared" si="134"/>
        <v>-0.78870638557696804</v>
      </c>
      <c r="E4118">
        <v>-2.8273668570300272E-3</v>
      </c>
      <c r="G4118">
        <f t="shared" ca="1" si="135"/>
        <v>-2.9316434282176665E-3</v>
      </c>
    </row>
    <row r="4119" spans="2:7">
      <c r="B4119" s="58">
        <v>41474</v>
      </c>
      <c r="C4119" s="43">
        <v>582.64215100000001</v>
      </c>
      <c r="D4119">
        <f t="shared" si="134"/>
        <v>4.3739611220288381</v>
      </c>
      <c r="E4119">
        <v>-2.833867433536474E-3</v>
      </c>
      <c r="G4119">
        <f t="shared" ca="1" si="135"/>
        <v>-1.4307970870781169E-2</v>
      </c>
    </row>
    <row r="4120" spans="2:7">
      <c r="B4120" s="58">
        <v>38544</v>
      </c>
      <c r="C4120" s="43">
        <v>108.419495</v>
      </c>
      <c r="D4120">
        <f t="shared" si="134"/>
        <v>-0.32300777594317853</v>
      </c>
      <c r="E4120">
        <v>-2.8364661294196861E-3</v>
      </c>
      <c r="G4120">
        <f t="shared" ca="1" si="135"/>
        <v>1.2206928374886147E-3</v>
      </c>
    </row>
    <row r="4121" spans="2:7">
      <c r="B4121" s="58">
        <v>38931</v>
      </c>
      <c r="C4121" s="43">
        <v>160.14880400000001</v>
      </c>
      <c r="D4121">
        <f t="shared" si="134"/>
        <v>-0.93899526091496843</v>
      </c>
      <c r="E4121">
        <v>-2.8408383180610272E-3</v>
      </c>
      <c r="G4121">
        <f t="shared" ca="1" si="135"/>
        <v>-2.8371917154370171E-3</v>
      </c>
    </row>
    <row r="4122" spans="2:7">
      <c r="B4122" s="58">
        <v>44783</v>
      </c>
      <c r="C4122" s="43">
        <v>2625.186279</v>
      </c>
      <c r="D4122">
        <f t="shared" si="134"/>
        <v>1.1695771889891846</v>
      </c>
      <c r="E4122">
        <v>-2.8487088472743619E-3</v>
      </c>
      <c r="G4122">
        <f t="shared" ca="1" si="135"/>
        <v>2.5524424304407205E-2</v>
      </c>
    </row>
    <row r="4123" spans="2:7">
      <c r="B4123" s="58">
        <v>43181</v>
      </c>
      <c r="C4123" s="43">
        <v>1209.9990230000001</v>
      </c>
      <c r="D4123">
        <f t="shared" si="134"/>
        <v>2.9305626597077535E-2</v>
      </c>
      <c r="E4123">
        <v>-2.8504186588638129E-3</v>
      </c>
      <c r="G4123">
        <f t="shared" ca="1" si="135"/>
        <v>-2.8939087510573454E-3</v>
      </c>
    </row>
    <row r="4124" spans="2:7">
      <c r="B4124" s="58">
        <v>43059</v>
      </c>
      <c r="C4124" s="43">
        <v>1175.548828</v>
      </c>
      <c r="D4124">
        <f t="shared" si="134"/>
        <v>8.5890953959530307</v>
      </c>
      <c r="E4124">
        <v>-2.8556561274216334E-3</v>
      </c>
      <c r="G4124">
        <f t="shared" ca="1" si="135"/>
        <v>5.2631706907990947E-2</v>
      </c>
    </row>
    <row r="4125" spans="2:7">
      <c r="B4125" s="58">
        <v>36223</v>
      </c>
      <c r="C4125" s="43">
        <v>122.59225499999999</v>
      </c>
      <c r="D4125">
        <f t="shared" si="134"/>
        <v>0.56735086024423798</v>
      </c>
      <c r="E4125">
        <v>-2.8621940475490847E-3</v>
      </c>
      <c r="G4125">
        <f t="shared" ca="1" si="135"/>
        <v>-1.0720575958814196E-2</v>
      </c>
    </row>
    <row r="4126" spans="2:7">
      <c r="B4126" s="58">
        <v>35639</v>
      </c>
      <c r="C4126" s="43">
        <v>78.216217</v>
      </c>
      <c r="D4126">
        <f t="shared" si="134"/>
        <v>-0.77111665540347352</v>
      </c>
      <c r="E4126">
        <v>-2.8701187752333416E-3</v>
      </c>
      <c r="G4126">
        <f t="shared" ca="1" si="135"/>
        <v>-1.8133906270349619E-2</v>
      </c>
    </row>
    <row r="4127" spans="2:7">
      <c r="B4127" s="58">
        <v>41058</v>
      </c>
      <c r="C4127" s="43">
        <v>341.72961400000003</v>
      </c>
      <c r="D4127">
        <f t="shared" si="134"/>
        <v>0.79612286366756646</v>
      </c>
      <c r="E4127">
        <v>-2.8745129710668234E-3</v>
      </c>
      <c r="G4127">
        <f t="shared" ca="1" si="135"/>
        <v>-4.4302965494358642E-3</v>
      </c>
    </row>
    <row r="4128" spans="2:7">
      <c r="B4128" s="58">
        <v>40296</v>
      </c>
      <c r="C4128" s="43">
        <v>190.25959800000001</v>
      </c>
      <c r="D4128">
        <f t="shared" si="134"/>
        <v>1.0769181822519533</v>
      </c>
      <c r="E4128">
        <v>-2.8850204037166706E-3</v>
      </c>
      <c r="G4128">
        <f t="shared" ca="1" si="135"/>
        <v>9.333607336431125E-3</v>
      </c>
    </row>
    <row r="4129" spans="2:7">
      <c r="B4129" s="58">
        <v>36130</v>
      </c>
      <c r="C4129" s="43">
        <v>91.606689000000003</v>
      </c>
      <c r="D4129">
        <f t="shared" si="134"/>
        <v>-0.88058364398231526</v>
      </c>
      <c r="E4129">
        <v>-2.8881803768093582E-3</v>
      </c>
      <c r="G4129">
        <f t="shared" ca="1" si="135"/>
        <v>1.5258303186039164E-2</v>
      </c>
    </row>
    <row r="4130" spans="2:7">
      <c r="B4130" s="58">
        <v>42458</v>
      </c>
      <c r="C4130" s="43">
        <v>767.12011700000005</v>
      </c>
      <c r="D4130">
        <f t="shared" si="134"/>
        <v>-0.51069144514809006</v>
      </c>
      <c r="E4130">
        <v>-2.8943329817670742E-3</v>
      </c>
      <c r="G4130">
        <f t="shared" ca="1" si="135"/>
        <v>-6.1965732020670815E-2</v>
      </c>
    </row>
    <row r="4131" spans="2:7">
      <c r="B4131" s="58">
        <v>43291</v>
      </c>
      <c r="C4131" s="43">
        <v>1567.7635499999999</v>
      </c>
      <c r="D4131">
        <f t="shared" si="134"/>
        <v>0.33579240443196834</v>
      </c>
      <c r="E4131">
        <v>-2.895946112695072E-3</v>
      </c>
      <c r="G4131">
        <f t="shared" ca="1" si="135"/>
        <v>-1.8163435900008025E-3</v>
      </c>
    </row>
    <row r="4132" spans="2:7">
      <c r="B4132" s="58">
        <v>43069</v>
      </c>
      <c r="C4132" s="43">
        <v>1173.658081</v>
      </c>
      <c r="D4132">
        <f t="shared" si="134"/>
        <v>-0.49674243209747587</v>
      </c>
      <c r="E4132">
        <v>-2.8993328159195716E-3</v>
      </c>
      <c r="G4132">
        <f t="shared" ca="1" si="135"/>
        <v>1.5529791614689098E-3</v>
      </c>
    </row>
    <row r="4133" spans="2:7">
      <c r="B4133" s="58">
        <v>44497</v>
      </c>
      <c r="C4133" s="43">
        <v>2332.1220699999999</v>
      </c>
      <c r="D4133">
        <f t="shared" si="134"/>
        <v>24.506335170787036</v>
      </c>
      <c r="E4133">
        <v>-2.9000574695844648E-3</v>
      </c>
      <c r="G4133">
        <f t="shared" ca="1" si="135"/>
        <v>2.2620471312978382E-2</v>
      </c>
    </row>
    <row r="4134" spans="2:7">
      <c r="B4134" s="58">
        <v>35888</v>
      </c>
      <c r="C4134" s="43">
        <v>91.433052000000004</v>
      </c>
      <c r="D4134">
        <f t="shared" si="134"/>
        <v>-0.95370505849641485</v>
      </c>
      <c r="E4134">
        <v>-2.9081655965617222E-3</v>
      </c>
      <c r="G4134">
        <f t="shared" ca="1" si="135"/>
        <v>4.8771977411212267E-3</v>
      </c>
    </row>
    <row r="4135" spans="2:7">
      <c r="B4135" s="58">
        <v>43797</v>
      </c>
      <c r="C4135" s="43">
        <v>1975.0117190000001</v>
      </c>
      <c r="D4135">
        <f t="shared" si="134"/>
        <v>10.633464488724609</v>
      </c>
      <c r="E4135">
        <v>-2.9141073365408971E-3</v>
      </c>
      <c r="G4135">
        <f t="shared" ca="1" si="135"/>
        <v>8.3393623075913928E-3</v>
      </c>
    </row>
    <row r="4136" spans="2:7">
      <c r="B4136" s="58">
        <v>39056</v>
      </c>
      <c r="C4136" s="43">
        <v>169.769867</v>
      </c>
      <c r="D4136">
        <f t="shared" si="134"/>
        <v>-0.80404480714003712</v>
      </c>
      <c r="E4136">
        <v>-2.9259685136730196E-3</v>
      </c>
      <c r="G4136">
        <f t="shared" ca="1" si="135"/>
        <v>-2.5911472649454165E-2</v>
      </c>
    </row>
    <row r="4137" spans="2:7">
      <c r="B4137" s="58">
        <v>42860</v>
      </c>
      <c r="C4137" s="43">
        <v>866.37085000000002</v>
      </c>
      <c r="D4137">
        <f t="shared" si="134"/>
        <v>6.169057923890624</v>
      </c>
      <c r="E4137">
        <v>-2.9268155387911238E-3</v>
      </c>
      <c r="G4137">
        <f t="shared" ca="1" si="135"/>
        <v>-4.7702228036150124E-3</v>
      </c>
    </row>
    <row r="4138" spans="2:7">
      <c r="B4138" s="58">
        <v>37964</v>
      </c>
      <c r="C4138" s="43">
        <v>120.84863300000001</v>
      </c>
      <c r="D4138">
        <f t="shared" si="134"/>
        <v>-0.8602406292696082</v>
      </c>
      <c r="E4138">
        <v>-2.9269067272906599E-3</v>
      </c>
      <c r="G4138">
        <f t="shared" ca="1" si="135"/>
        <v>2.099193164174783E-2</v>
      </c>
    </row>
    <row r="4139" spans="2:7">
      <c r="B4139" s="58">
        <v>42864</v>
      </c>
      <c r="C4139" s="43">
        <v>864.69073500000002</v>
      </c>
      <c r="D4139">
        <f t="shared" si="134"/>
        <v>0.98103175108546559</v>
      </c>
      <c r="E4139">
        <v>-2.9322063558366949E-3</v>
      </c>
      <c r="G4139">
        <f t="shared" ca="1" si="135"/>
        <v>-1.299611764403549E-2</v>
      </c>
    </row>
    <row r="4140" spans="2:7">
      <c r="B4140" s="58">
        <v>41178</v>
      </c>
      <c r="C4140" s="43">
        <v>436.48504600000001</v>
      </c>
      <c r="D4140">
        <f t="shared" si="134"/>
        <v>-9.0142992919137646E-2</v>
      </c>
      <c r="E4140">
        <v>-2.9332561328244268E-3</v>
      </c>
      <c r="G4140">
        <f t="shared" ca="1" si="135"/>
        <v>2.8702252356533526E-2</v>
      </c>
    </row>
    <row r="4141" spans="2:7">
      <c r="B4141" s="58">
        <v>41785</v>
      </c>
      <c r="C4141" s="43">
        <v>479.72927900000002</v>
      </c>
      <c r="D4141">
        <f t="shared" si="134"/>
        <v>1.1978812911136381</v>
      </c>
      <c r="E4141">
        <v>-2.9385827824657718E-3</v>
      </c>
      <c r="G4141">
        <f t="shared" ca="1" si="135"/>
        <v>1.2383571791910056E-2</v>
      </c>
    </row>
    <row r="4142" spans="2:7">
      <c r="B4142" s="58">
        <v>40574</v>
      </c>
      <c r="C4142" s="43">
        <v>218.268967</v>
      </c>
      <c r="D4142">
        <f t="shared" si="134"/>
        <v>1.3927162749720321</v>
      </c>
      <c r="E4142">
        <v>-2.9417947125323497E-3</v>
      </c>
      <c r="G4142">
        <f t="shared" ca="1" si="135"/>
        <v>4.6266703592752504E-3</v>
      </c>
    </row>
    <row r="4143" spans="2:7">
      <c r="B4143" s="58">
        <v>38427</v>
      </c>
      <c r="C4143" s="43">
        <v>91.222251999999997</v>
      </c>
      <c r="D4143">
        <f t="shared" si="134"/>
        <v>-0.29538537864975395</v>
      </c>
      <c r="E4143">
        <v>-2.9452066008950747E-3</v>
      </c>
      <c r="G4143">
        <f t="shared" ca="1" si="135"/>
        <v>-5.9589836209450369E-3</v>
      </c>
    </row>
    <row r="4144" spans="2:7">
      <c r="B4144" s="58">
        <v>38734</v>
      </c>
      <c r="C4144" s="43">
        <v>129.464035</v>
      </c>
      <c r="D4144">
        <f t="shared" si="134"/>
        <v>2.198304536396416</v>
      </c>
      <c r="E4144">
        <v>-2.9473670039975287E-3</v>
      </c>
      <c r="G4144">
        <f t="shared" ca="1" si="135"/>
        <v>2.6352594994742229E-3</v>
      </c>
    </row>
    <row r="4145" spans="2:7">
      <c r="B4145" s="58">
        <v>35145</v>
      </c>
      <c r="C4145" s="43">
        <v>40.478957999999999</v>
      </c>
      <c r="D4145">
        <f t="shared" si="134"/>
        <v>-0.96367898267710184</v>
      </c>
      <c r="E4145">
        <v>-2.9481277307559237E-3</v>
      </c>
      <c r="G4145">
        <f t="shared" ca="1" si="135"/>
        <v>7.8804984728062469E-3</v>
      </c>
    </row>
    <row r="4146" spans="2:7">
      <c r="B4146" s="58">
        <v>42979</v>
      </c>
      <c r="C4146" s="43">
        <v>1114.477539</v>
      </c>
      <c r="D4146">
        <f t="shared" si="134"/>
        <v>8.028365167555739</v>
      </c>
      <c r="E4146">
        <v>-2.9510238518488364E-3</v>
      </c>
      <c r="G4146">
        <f t="shared" ca="1" si="135"/>
        <v>-3.1899105885264314E-3</v>
      </c>
    </row>
    <row r="4147" spans="2:7">
      <c r="B4147" s="58">
        <v>37376</v>
      </c>
      <c r="C4147" s="43">
        <v>123.441788</v>
      </c>
      <c r="D4147">
        <f t="shared" si="134"/>
        <v>-0.71486403482437255</v>
      </c>
      <c r="E4147">
        <v>-2.954632976713788E-3</v>
      </c>
      <c r="G4147">
        <f t="shared" ca="1" si="135"/>
        <v>-3.0228616614613901E-2</v>
      </c>
    </row>
    <row r="4148" spans="2:7">
      <c r="B4148" s="58">
        <v>41150</v>
      </c>
      <c r="C4148" s="43">
        <v>432.92254600000001</v>
      </c>
      <c r="D4148">
        <f t="shared" si="134"/>
        <v>-0.80984152929216346</v>
      </c>
      <c r="E4148">
        <v>-2.9573223817733565E-3</v>
      </c>
      <c r="G4148">
        <f t="shared" ca="1" si="135"/>
        <v>6.6088869423652384E-3</v>
      </c>
    </row>
    <row r="4149" spans="2:7">
      <c r="B4149" s="58">
        <v>44540</v>
      </c>
      <c r="C4149" s="43">
        <v>2276.6408689999998</v>
      </c>
      <c r="D4149">
        <f t="shared" si="134"/>
        <v>4.0470685763707719</v>
      </c>
      <c r="E4149">
        <v>-2.9703081689617778E-3</v>
      </c>
      <c r="G4149">
        <f t="shared" ca="1" si="135"/>
        <v>-1.0575452349956859E-2</v>
      </c>
    </row>
    <row r="4150" spans="2:7">
      <c r="B4150" s="58">
        <v>41246</v>
      </c>
      <c r="C4150" s="43">
        <v>451.081818</v>
      </c>
      <c r="D4150">
        <f t="shared" si="134"/>
        <v>0.85767406085200593</v>
      </c>
      <c r="E4150">
        <v>-2.9733280835438644E-3</v>
      </c>
      <c r="G4150">
        <f t="shared" ca="1" si="135"/>
        <v>-1.357061185697004E-2</v>
      </c>
    </row>
    <row r="4151" spans="2:7">
      <c r="B4151" s="58">
        <v>40560</v>
      </c>
      <c r="C4151" s="43">
        <v>242.82075499999999</v>
      </c>
      <c r="D4151">
        <f t="shared" si="134"/>
        <v>-0.89757601805151221</v>
      </c>
      <c r="E4151">
        <v>-2.9746304353542416E-3</v>
      </c>
      <c r="G4151">
        <f t="shared" ca="1" si="135"/>
        <v>-1.3978458162822956E-2</v>
      </c>
    </row>
    <row r="4152" spans="2:7">
      <c r="B4152" s="58">
        <v>44389</v>
      </c>
      <c r="C4152" s="43">
        <v>2370.741211</v>
      </c>
      <c r="D4152">
        <f t="shared" si="134"/>
        <v>2.5218842558111239</v>
      </c>
      <c r="E4152">
        <v>-2.9777530294694114E-3</v>
      </c>
      <c r="G4152">
        <f t="shared" ca="1" si="135"/>
        <v>4.1436642698737695E-2</v>
      </c>
    </row>
    <row r="4153" spans="2:7">
      <c r="B4153" s="58">
        <v>41955</v>
      </c>
      <c r="C4153" s="43">
        <v>673.14569100000006</v>
      </c>
      <c r="D4153">
        <f t="shared" si="134"/>
        <v>-0.74201006396457492</v>
      </c>
      <c r="E4153">
        <v>-2.9782769148627877E-3</v>
      </c>
      <c r="G4153">
        <f t="shared" ca="1" si="135"/>
        <v>-3.2219889863652533E-2</v>
      </c>
    </row>
    <row r="4154" spans="2:7">
      <c r="B4154" s="58">
        <v>44795</v>
      </c>
      <c r="C4154" s="43">
        <v>2609.1936040000001</v>
      </c>
      <c r="D4154">
        <f t="shared" si="134"/>
        <v>32.092253469019518</v>
      </c>
      <c r="E4154">
        <v>-2.9796076376658381E-3</v>
      </c>
      <c r="G4154">
        <f t="shared" ca="1" si="135"/>
        <v>-3.2246967919737492E-4</v>
      </c>
    </row>
    <row r="4155" spans="2:7">
      <c r="B4155" s="58">
        <v>35804</v>
      </c>
      <c r="C4155" s="43">
        <v>78.846053999999995</v>
      </c>
      <c r="D4155">
        <f t="shared" si="134"/>
        <v>-0.61817925362322801</v>
      </c>
      <c r="E4155">
        <v>-2.9913652707935588E-3</v>
      </c>
      <c r="G4155">
        <f t="shared" ca="1" si="135"/>
        <v>2.6219798659020528E-2</v>
      </c>
    </row>
    <row r="4156" spans="2:7">
      <c r="B4156" s="58">
        <v>40065</v>
      </c>
      <c r="C4156" s="43">
        <v>206.50018299999999</v>
      </c>
      <c r="D4156">
        <f t="shared" si="134"/>
        <v>0.7560862259173079</v>
      </c>
      <c r="E4156">
        <v>-3.0047190231281638E-3</v>
      </c>
      <c r="G4156">
        <f t="shared" ca="1" si="135"/>
        <v>1.0978245542921072E-2</v>
      </c>
    </row>
    <row r="4157" spans="2:7">
      <c r="B4157" s="58">
        <v>37936</v>
      </c>
      <c r="C4157" s="43">
        <v>117.59114099999999</v>
      </c>
      <c r="D4157">
        <f t="shared" si="134"/>
        <v>1.2648966745056098</v>
      </c>
      <c r="E4157">
        <v>-3.0078788320490914E-3</v>
      </c>
      <c r="G4157">
        <f t="shared" ca="1" si="135"/>
        <v>2.1951298765698846E-2</v>
      </c>
    </row>
    <row r="4158" spans="2:7">
      <c r="B4158" s="58">
        <v>35474</v>
      </c>
      <c r="C4158" s="43">
        <v>51.918987000000001</v>
      </c>
      <c r="D4158">
        <f t="shared" si="134"/>
        <v>0.17015672945991733</v>
      </c>
      <c r="E4158">
        <v>-3.0097518379101421E-3</v>
      </c>
      <c r="G4158">
        <f t="shared" ca="1" si="135"/>
        <v>-4.1991775888101362E-3</v>
      </c>
    </row>
    <row r="4159" spans="2:7">
      <c r="B4159" s="58">
        <v>35200</v>
      </c>
      <c r="C4159" s="43">
        <v>44.369259</v>
      </c>
      <c r="D4159">
        <f t="shared" si="134"/>
        <v>-0.83493958916860178</v>
      </c>
      <c r="E4159">
        <v>-3.0098729062408534E-3</v>
      </c>
      <c r="G4159">
        <f t="shared" ca="1" si="135"/>
        <v>1.2213532999111029E-2</v>
      </c>
    </row>
    <row r="4160" spans="2:7">
      <c r="B4160" s="58">
        <v>40836</v>
      </c>
      <c r="C4160" s="43">
        <v>268.80618299999998</v>
      </c>
      <c r="D4160">
        <f t="shared" si="134"/>
        <v>2.4807167998435369</v>
      </c>
      <c r="E4160">
        <v>-3.016787713271758E-3</v>
      </c>
      <c r="G4160">
        <f t="shared" ca="1" si="135"/>
        <v>-1.2294042204562971E-2</v>
      </c>
    </row>
    <row r="4161" spans="2:7">
      <c r="B4161" s="58">
        <v>35816</v>
      </c>
      <c r="C4161" s="43">
        <v>77.227249</v>
      </c>
      <c r="D4161">
        <f t="shared" si="134"/>
        <v>-0.92699560772234635</v>
      </c>
      <c r="E4161">
        <v>-3.017055573793457E-3</v>
      </c>
      <c r="G4161">
        <f t="shared" ca="1" si="135"/>
        <v>1.9111112640553297E-2</v>
      </c>
    </row>
    <row r="4162" spans="2:7">
      <c r="B4162" s="58">
        <v>42935</v>
      </c>
      <c r="C4162" s="43">
        <v>1057.8438719999999</v>
      </c>
      <c r="D4162">
        <f t="shared" si="134"/>
        <v>0.39777027361513256</v>
      </c>
      <c r="E4162">
        <v>-3.0229638490499792E-3</v>
      </c>
      <c r="G4162">
        <f t="shared" ca="1" si="135"/>
        <v>2.2986407995041706E-3</v>
      </c>
    </row>
    <row r="4163" spans="2:7">
      <c r="B4163" s="58">
        <v>42670</v>
      </c>
      <c r="C4163" s="43">
        <v>756.80810499999995</v>
      </c>
      <c r="D4163">
        <f t="shared" si="134"/>
        <v>4.5151765787883793</v>
      </c>
      <c r="E4163">
        <v>-3.0255269220753026E-3</v>
      </c>
      <c r="G4163">
        <f t="shared" ca="1" si="135"/>
        <v>1.3593896292839655E-2</v>
      </c>
    </row>
    <row r="4164" spans="2:7">
      <c r="B4164" s="58">
        <v>38756</v>
      </c>
      <c r="C4164" s="43">
        <v>137.222824</v>
      </c>
      <c r="D4164">
        <f t="shared" ref="D4164:D4227" si="136">(C4164-C4165)/C4165</f>
        <v>0.57521020507662302</v>
      </c>
      <c r="E4164">
        <v>-3.0334563955991783E-3</v>
      </c>
      <c r="G4164">
        <f t="shared" ca="1" si="135"/>
        <v>-1.7000490137018809E-3</v>
      </c>
    </row>
    <row r="4165" spans="2:7">
      <c r="B4165" s="58">
        <v>35846</v>
      </c>
      <c r="C4165" s="43">
        <v>87.113975999999994</v>
      </c>
      <c r="D4165">
        <f t="shared" si="136"/>
        <v>-0.25767371508426451</v>
      </c>
      <c r="E4165">
        <v>-3.0336218689306907E-3</v>
      </c>
      <c r="G4165">
        <f t="shared" ref="G4165:G4228" ca="1" si="137">_xlfn.NORM.INV(RAND(),$N$5,$N$6)</f>
        <v>-9.1187810402593179E-3</v>
      </c>
    </row>
    <row r="4166" spans="2:7">
      <c r="B4166" s="58">
        <v>37070</v>
      </c>
      <c r="C4166" s="43">
        <v>117.352676</v>
      </c>
      <c r="D4166">
        <f t="shared" si="136"/>
        <v>-0.95230825973877209</v>
      </c>
      <c r="E4166">
        <v>-3.038077665411225E-3</v>
      </c>
      <c r="G4166">
        <f t="shared" ca="1" si="137"/>
        <v>2.1113547590523212E-3</v>
      </c>
    </row>
    <row r="4167" spans="2:7">
      <c r="B4167" s="58">
        <v>44985</v>
      </c>
      <c r="C4167" s="43">
        <v>2460.6499020000001</v>
      </c>
      <c r="D4167">
        <f t="shared" si="136"/>
        <v>0.17014246181287485</v>
      </c>
      <c r="E4167">
        <v>-3.0387133269022975E-3</v>
      </c>
      <c r="G4167">
        <f t="shared" ca="1" si="137"/>
        <v>1.8329875223730141E-2</v>
      </c>
    </row>
    <row r="4168" spans="2:7">
      <c r="B4168" s="58">
        <v>44047</v>
      </c>
      <c r="C4168" s="43">
        <v>2102.8635250000002</v>
      </c>
      <c r="D4168">
        <f t="shared" si="136"/>
        <v>26.833773185346885</v>
      </c>
      <c r="E4168">
        <v>-3.0391505441667507E-3</v>
      </c>
      <c r="G4168">
        <f t="shared" ca="1" si="137"/>
        <v>1.2671320697541037E-2</v>
      </c>
    </row>
    <row r="4169" spans="2:7">
      <c r="B4169" s="58">
        <v>38210</v>
      </c>
      <c r="C4169" s="43">
        <v>75.550788999999995</v>
      </c>
      <c r="D4169">
        <f t="shared" si="136"/>
        <v>-0.96669973151184108</v>
      </c>
      <c r="E4169">
        <v>-3.0432397602525385E-3</v>
      </c>
      <c r="G4169">
        <f t="shared" ca="1" si="137"/>
        <v>3.6022448430882053E-3</v>
      </c>
    </row>
    <row r="4170" spans="2:7">
      <c r="B4170" s="58">
        <v>44216</v>
      </c>
      <c r="C4170" s="43">
        <v>2268.7741700000001</v>
      </c>
      <c r="D4170">
        <f t="shared" si="136"/>
        <v>-4.0084574081302546E-2</v>
      </c>
      <c r="E4170">
        <v>-3.0466788631958257E-3</v>
      </c>
      <c r="G4170">
        <f t="shared" ca="1" si="137"/>
        <v>-2.1948965106506273E-2</v>
      </c>
    </row>
    <row r="4171" spans="2:7">
      <c r="B4171" s="58">
        <v>44390</v>
      </c>
      <c r="C4171" s="43">
        <v>2363.5146479999999</v>
      </c>
      <c r="D4171">
        <f t="shared" si="136"/>
        <v>10.50264927950572</v>
      </c>
      <c r="E4171">
        <v>-3.0482293750450896E-3</v>
      </c>
      <c r="G4171">
        <f t="shared" ca="1" si="137"/>
        <v>2.7090408045232694E-3</v>
      </c>
    </row>
    <row r="4172" spans="2:7">
      <c r="B4172" s="58">
        <v>40169</v>
      </c>
      <c r="C4172" s="43">
        <v>205.47567699999999</v>
      </c>
      <c r="D4172">
        <f t="shared" si="136"/>
        <v>0.85178325215884898</v>
      </c>
      <c r="E4172">
        <v>-3.0523551850437404E-3</v>
      </c>
      <c r="G4172">
        <f t="shared" ca="1" si="137"/>
        <v>1.0298150579089636E-2</v>
      </c>
    </row>
    <row r="4173" spans="2:7">
      <c r="B4173" s="58">
        <v>37627</v>
      </c>
      <c r="C4173" s="43">
        <v>110.960976</v>
      </c>
      <c r="D4173">
        <f t="shared" si="136"/>
        <v>-0.38178665228282122</v>
      </c>
      <c r="E4173">
        <v>-3.0564550345264607E-3</v>
      </c>
      <c r="G4173">
        <f t="shared" ca="1" si="137"/>
        <v>1.8117480875023139E-2</v>
      </c>
    </row>
    <row r="4174" spans="2:7">
      <c r="B4174" s="58">
        <v>40259</v>
      </c>
      <c r="C4174" s="43">
        <v>179.48654199999999</v>
      </c>
      <c r="D4174">
        <f t="shared" si="136"/>
        <v>-0.44042246975188087</v>
      </c>
      <c r="E4174">
        <v>-3.0575711934975689E-3</v>
      </c>
      <c r="G4174">
        <f t="shared" ca="1" si="137"/>
        <v>1.351736978879795E-2</v>
      </c>
    </row>
    <row r="4175" spans="2:7">
      <c r="B4175" s="58">
        <v>40864</v>
      </c>
      <c r="C4175" s="43">
        <v>320.75366200000002</v>
      </c>
      <c r="D4175">
        <f t="shared" si="136"/>
        <v>2.349341369850884</v>
      </c>
      <c r="E4175">
        <v>-3.0622965784661343E-3</v>
      </c>
      <c r="G4175">
        <f t="shared" ca="1" si="137"/>
        <v>1.2212934507674819E-2</v>
      </c>
    </row>
    <row r="4176" spans="2:7">
      <c r="B4176" s="58">
        <v>36161</v>
      </c>
      <c r="C4176" s="43">
        <v>95.766189999999995</v>
      </c>
      <c r="D4176">
        <f t="shared" si="136"/>
        <v>-0.9220399144995628</v>
      </c>
      <c r="E4176">
        <v>-3.0625425702307807E-3</v>
      </c>
      <c r="G4176">
        <f t="shared" ca="1" si="137"/>
        <v>4.880892238716939E-3</v>
      </c>
    </row>
    <row r="4177" spans="2:7">
      <c r="B4177" s="58">
        <v>43151</v>
      </c>
      <c r="C4177" s="43">
        <v>1228.400269</v>
      </c>
      <c r="D4177">
        <f t="shared" si="136"/>
        <v>0.66875059028269446</v>
      </c>
      <c r="E4177">
        <v>-3.0691391194776082E-3</v>
      </c>
      <c r="G4177">
        <f t="shared" ca="1" si="137"/>
        <v>-7.4591423569346444E-3</v>
      </c>
    </row>
    <row r="4178" spans="2:7">
      <c r="B4178" s="58">
        <v>42409</v>
      </c>
      <c r="C4178" s="43">
        <v>736.11975099999995</v>
      </c>
      <c r="D4178">
        <f t="shared" si="136"/>
        <v>-0.65021413039823961</v>
      </c>
      <c r="E4178">
        <v>-3.0766739241396726E-3</v>
      </c>
      <c r="G4178">
        <f t="shared" ca="1" si="137"/>
        <v>-1.0365872111217823E-2</v>
      </c>
    </row>
    <row r="4179" spans="2:7">
      <c r="B4179" s="58">
        <v>44148</v>
      </c>
      <c r="C4179" s="43">
        <v>2104.4868160000001</v>
      </c>
      <c r="D4179">
        <f t="shared" si="136"/>
        <v>3.3134332233984501E-2</v>
      </c>
      <c r="E4179">
        <v>-3.0791286571445835E-3</v>
      </c>
      <c r="G4179">
        <f t="shared" ca="1" si="137"/>
        <v>-2.6357917605962858E-2</v>
      </c>
    </row>
    <row r="4180" spans="2:7">
      <c r="B4180" s="58">
        <v>43872</v>
      </c>
      <c r="C4180" s="43">
        <v>2036.992432</v>
      </c>
      <c r="D4180">
        <f t="shared" si="136"/>
        <v>-0.13817543197611834</v>
      </c>
      <c r="E4180">
        <v>-3.0799477378014484E-3</v>
      </c>
      <c r="G4180">
        <f t="shared" ca="1" si="137"/>
        <v>1.5852884684546389E-2</v>
      </c>
    </row>
    <row r="4181" spans="2:7">
      <c r="B4181" s="58">
        <v>44299</v>
      </c>
      <c r="C4181" s="43">
        <v>2363.5812989999999</v>
      </c>
      <c r="D4181">
        <f t="shared" si="136"/>
        <v>19.965136571835099</v>
      </c>
      <c r="E4181">
        <v>-3.0868460510823227E-3</v>
      </c>
      <c r="G4181">
        <f t="shared" ca="1" si="137"/>
        <v>1.1495106984343556E-2</v>
      </c>
    </row>
    <row r="4182" spans="2:7">
      <c r="B4182" s="58">
        <v>37804</v>
      </c>
      <c r="C4182" s="43">
        <v>112.73865499999999</v>
      </c>
      <c r="D4182">
        <f t="shared" si="136"/>
        <v>-0.17821810411488548</v>
      </c>
      <c r="E4182">
        <v>-3.0926867283880073E-3</v>
      </c>
      <c r="G4182">
        <f t="shared" ca="1" si="137"/>
        <v>1.1710955792303043E-2</v>
      </c>
    </row>
    <row r="4183" spans="2:7">
      <c r="B4183" s="58">
        <v>37355</v>
      </c>
      <c r="C4183" s="43">
        <v>137.18804900000001</v>
      </c>
      <c r="D4183">
        <f t="shared" si="136"/>
        <v>-0.91678428824935898</v>
      </c>
      <c r="E4183">
        <v>-3.1003301246159934E-3</v>
      </c>
      <c r="G4183">
        <f t="shared" ca="1" si="137"/>
        <v>-9.4898999183202441E-3</v>
      </c>
    </row>
    <row r="4184" spans="2:7">
      <c r="B4184" s="58">
        <v>43479</v>
      </c>
      <c r="C4184" s="43">
        <v>1648.583496</v>
      </c>
      <c r="D4184">
        <f t="shared" si="136"/>
        <v>20.818737941324162</v>
      </c>
      <c r="E4184">
        <v>-3.1083671654575343E-3</v>
      </c>
      <c r="G4184">
        <f t="shared" ca="1" si="137"/>
        <v>-5.2859275318968054E-3</v>
      </c>
    </row>
    <row r="4185" spans="2:7">
      <c r="B4185" s="58">
        <v>38232</v>
      </c>
      <c r="C4185" s="43">
        <v>75.558150999999995</v>
      </c>
      <c r="D4185">
        <f t="shared" si="136"/>
        <v>-0.93824251371138434</v>
      </c>
      <c r="E4185">
        <v>-3.1111977377722842E-3</v>
      </c>
      <c r="G4185">
        <f t="shared" ca="1" si="137"/>
        <v>1.0822525609331455E-2</v>
      </c>
    </row>
    <row r="4186" spans="2:7">
      <c r="B4186" s="58">
        <v>43153</v>
      </c>
      <c r="C4186" s="43">
        <v>1223.4654539999999</v>
      </c>
      <c r="D4186">
        <f t="shared" si="136"/>
        <v>-0.48010647663909517</v>
      </c>
      <c r="E4186">
        <v>-3.1188626804538639E-3</v>
      </c>
      <c r="G4186">
        <f t="shared" ca="1" si="137"/>
        <v>-3.5628966453997754E-2</v>
      </c>
    </row>
    <row r="4187" spans="2:7">
      <c r="B4187" s="58">
        <v>44503</v>
      </c>
      <c r="C4187" s="43">
        <v>2353.3000489999999</v>
      </c>
      <c r="D4187">
        <f t="shared" si="136"/>
        <v>-0.11735800305698832</v>
      </c>
      <c r="E4187">
        <v>-3.1212196442617916E-3</v>
      </c>
      <c r="G4187">
        <f t="shared" ca="1" si="137"/>
        <v>-1.808628686628987E-3</v>
      </c>
    </row>
    <row r="4188" spans="2:7">
      <c r="B4188" s="58">
        <v>44916</v>
      </c>
      <c r="C4188" s="43">
        <v>2666.1999510000001</v>
      </c>
      <c r="D4188">
        <f t="shared" si="136"/>
        <v>26.000755306192339</v>
      </c>
      <c r="E4188">
        <v>-3.1220571112968876E-3</v>
      </c>
      <c r="G4188">
        <f t="shared" ca="1" si="137"/>
        <v>-1.1317910823487258E-2</v>
      </c>
    </row>
    <row r="4189" spans="2:7">
      <c r="B4189" s="58">
        <v>37573</v>
      </c>
      <c r="C4189" s="43">
        <v>98.745384000000001</v>
      </c>
      <c r="D4189">
        <f t="shared" si="136"/>
        <v>-0.95472573943077255</v>
      </c>
      <c r="E4189">
        <v>-3.1221654220388623E-3</v>
      </c>
      <c r="G4189">
        <f t="shared" ca="1" si="137"/>
        <v>-2.8828171593288422E-2</v>
      </c>
    </row>
    <row r="4190" spans="2:7">
      <c r="B4190" s="58">
        <v>44680</v>
      </c>
      <c r="C4190" s="43">
        <v>2181.0490719999998</v>
      </c>
      <c r="D4190">
        <f t="shared" si="136"/>
        <v>21.575347091516097</v>
      </c>
      <c r="E4190">
        <v>-3.1223366188335342E-3</v>
      </c>
      <c r="G4190">
        <f t="shared" ca="1" si="137"/>
        <v>2.6405711839455465E-2</v>
      </c>
    </row>
    <row r="4191" spans="2:7">
      <c r="B4191" s="58">
        <v>38352</v>
      </c>
      <c r="C4191" s="43">
        <v>96.611984000000007</v>
      </c>
      <c r="D4191">
        <f t="shared" si="136"/>
        <v>3.9431091593365691E-2</v>
      </c>
      <c r="E4191">
        <v>-3.1285910262654993E-3</v>
      </c>
      <c r="G4191">
        <f t="shared" ca="1" si="137"/>
        <v>1.4226857026572714E-2</v>
      </c>
    </row>
    <row r="4192" spans="2:7">
      <c r="B4192" s="58">
        <v>36021</v>
      </c>
      <c r="C4192" s="43">
        <v>92.946983000000003</v>
      </c>
      <c r="D4192">
        <f t="shared" si="136"/>
        <v>0.11062311013935504</v>
      </c>
      <c r="E4192">
        <v>-3.1365484601349122E-3</v>
      </c>
      <c r="G4192">
        <f t="shared" ca="1" si="137"/>
        <v>9.5013863450665956E-3</v>
      </c>
    </row>
    <row r="4193" spans="2:7">
      <c r="B4193" s="58">
        <v>38170</v>
      </c>
      <c r="C4193" s="43">
        <v>83.689041000000003</v>
      </c>
      <c r="D4193">
        <f t="shared" si="136"/>
        <v>-0.54999597685663382</v>
      </c>
      <c r="E4193">
        <v>-3.1398179904699435E-3</v>
      </c>
      <c r="G4193">
        <f t="shared" ca="1" si="137"/>
        <v>1.4399540471300395E-4</v>
      </c>
    </row>
    <row r="4194" spans="2:7">
      <c r="B4194" s="58">
        <v>40211</v>
      </c>
      <c r="C4194" s="43">
        <v>185.973984</v>
      </c>
      <c r="D4194">
        <f t="shared" si="136"/>
        <v>-0.56086847328185818</v>
      </c>
      <c r="E4194">
        <v>-3.1607227259585133E-3</v>
      </c>
      <c r="G4194">
        <f t="shared" ca="1" si="137"/>
        <v>9.8881294607575543E-3</v>
      </c>
    </row>
    <row r="4195" spans="2:7">
      <c r="B4195" s="58">
        <v>41289</v>
      </c>
      <c r="C4195" s="43">
        <v>423.50405899999998</v>
      </c>
      <c r="D4195">
        <f t="shared" si="136"/>
        <v>3.2757119315207728</v>
      </c>
      <c r="E4195">
        <v>-3.1665482188021955E-3</v>
      </c>
      <c r="G4195">
        <f t="shared" ca="1" si="137"/>
        <v>-2.3410784753905525E-2</v>
      </c>
    </row>
    <row r="4196" spans="2:7">
      <c r="B4196" s="58">
        <v>37771</v>
      </c>
      <c r="C4196" s="43">
        <v>99.048782000000003</v>
      </c>
      <c r="D4196">
        <f t="shared" si="136"/>
        <v>-0.87916725041415411</v>
      </c>
      <c r="E4196">
        <v>-3.166677995448459E-3</v>
      </c>
      <c r="G4196">
        <f t="shared" ca="1" si="137"/>
        <v>-1.3215969201144772E-2</v>
      </c>
    </row>
    <row r="4197" spans="2:7">
      <c r="B4197" s="58">
        <v>42635</v>
      </c>
      <c r="C4197" s="43">
        <v>819.71801800000003</v>
      </c>
      <c r="D4197">
        <f t="shared" si="136"/>
        <v>7.0543408744786031</v>
      </c>
      <c r="E4197">
        <v>-3.1761172853178718E-3</v>
      </c>
      <c r="G4197">
        <f t="shared" ca="1" si="137"/>
        <v>2.9082752687771857E-2</v>
      </c>
    </row>
    <row r="4198" spans="2:7">
      <c r="B4198" s="58">
        <v>36816</v>
      </c>
      <c r="C4198" s="43">
        <v>101.773445</v>
      </c>
      <c r="D4198">
        <f t="shared" si="136"/>
        <v>-0.12335783636222895</v>
      </c>
      <c r="E4198">
        <v>-3.1810836129301939E-3</v>
      </c>
      <c r="G4198">
        <f t="shared" ca="1" si="137"/>
        <v>-7.1495184275336609E-3</v>
      </c>
    </row>
    <row r="4199" spans="2:7">
      <c r="B4199" s="58">
        <v>37504</v>
      </c>
      <c r="C4199" s="43">
        <v>116.094627</v>
      </c>
      <c r="D4199">
        <f t="shared" si="136"/>
        <v>-0.85519850264879815</v>
      </c>
      <c r="E4199">
        <v>-3.1863622302144641E-3</v>
      </c>
      <c r="G4199">
        <f t="shared" ca="1" si="137"/>
        <v>-6.9673967182243227E-3</v>
      </c>
    </row>
    <row r="4200" spans="2:7">
      <c r="B4200" s="58">
        <v>42556</v>
      </c>
      <c r="C4200" s="43">
        <v>801.75018299999999</v>
      </c>
      <c r="D4200">
        <f t="shared" si="136"/>
        <v>2.9726789891779898E-3</v>
      </c>
      <c r="E4200">
        <v>-3.1913212648091616E-3</v>
      </c>
      <c r="G4200">
        <f t="shared" ca="1" si="137"/>
        <v>7.7973983025202221E-3</v>
      </c>
    </row>
    <row r="4201" spans="2:7">
      <c r="B4201" s="58">
        <v>42223</v>
      </c>
      <c r="C4201" s="43">
        <v>799.37390100000005</v>
      </c>
      <c r="D4201">
        <f t="shared" si="136"/>
        <v>-0.68813463357976656</v>
      </c>
      <c r="E4201">
        <v>-3.1948597931334868E-3</v>
      </c>
      <c r="G4201">
        <f t="shared" ca="1" si="137"/>
        <v>-1.548957974054573E-3</v>
      </c>
    </row>
    <row r="4202" spans="2:7">
      <c r="B4202" s="58">
        <v>44816</v>
      </c>
      <c r="C4202" s="43">
        <v>2563.201904</v>
      </c>
      <c r="D4202">
        <f t="shared" si="136"/>
        <v>11.353916761046031</v>
      </c>
      <c r="E4202">
        <v>-3.2063167994552263E-3</v>
      </c>
      <c r="G4202">
        <f t="shared" ca="1" si="137"/>
        <v>-3.6463504412293631E-2</v>
      </c>
    </row>
    <row r="4203" spans="2:7">
      <c r="B4203" s="58">
        <v>40183</v>
      </c>
      <c r="C4203" s="43">
        <v>207.48091099999999</v>
      </c>
      <c r="D4203">
        <f t="shared" si="136"/>
        <v>-0.11684233565129705</v>
      </c>
      <c r="E4203">
        <v>-3.211285735628947E-3</v>
      </c>
      <c r="G4203">
        <f t="shared" ca="1" si="137"/>
        <v>-2.1939633925511782E-2</v>
      </c>
    </row>
    <row r="4204" spans="2:7">
      <c r="B4204" s="58">
        <v>40462</v>
      </c>
      <c r="C4204" s="43">
        <v>234.93077099999999</v>
      </c>
      <c r="D4204">
        <f t="shared" si="136"/>
        <v>0.43962883618876131</v>
      </c>
      <c r="E4204">
        <v>-3.2116353761231986E-3</v>
      </c>
      <c r="G4204">
        <f t="shared" ca="1" si="137"/>
        <v>-2.7322922764057137E-4</v>
      </c>
    </row>
    <row r="4205" spans="2:7">
      <c r="B4205" s="58">
        <v>36718</v>
      </c>
      <c r="C4205" s="43">
        <v>163.18843100000001</v>
      </c>
      <c r="D4205">
        <f t="shared" si="136"/>
        <v>-0.54035229109137506</v>
      </c>
      <c r="E4205">
        <v>-3.2257340014465357E-3</v>
      </c>
      <c r="G4205">
        <f t="shared" ca="1" si="137"/>
        <v>-1.3461874308975793E-2</v>
      </c>
    </row>
    <row r="4206" spans="2:7">
      <c r="B4206" s="58">
        <v>41044</v>
      </c>
      <c r="C4206" s="43">
        <v>355.029358</v>
      </c>
      <c r="D4206">
        <f t="shared" si="136"/>
        <v>2.7838638521907537</v>
      </c>
      <c r="E4206">
        <v>-3.2267290585777744E-3</v>
      </c>
      <c r="G4206">
        <f t="shared" ca="1" si="137"/>
        <v>1.7573084962926356E-2</v>
      </c>
    </row>
    <row r="4207" spans="2:7">
      <c r="B4207" s="58">
        <v>36003</v>
      </c>
      <c r="C4207" s="43">
        <v>93.827202</v>
      </c>
      <c r="D4207">
        <f t="shared" si="136"/>
        <v>-0.87569158372876588</v>
      </c>
      <c r="E4207">
        <v>-3.2287301014543796E-3</v>
      </c>
      <c r="G4207">
        <f t="shared" ca="1" si="137"/>
        <v>1.1204230653843109E-2</v>
      </c>
    </row>
    <row r="4208" spans="2:7">
      <c r="B4208" s="58">
        <v>42744</v>
      </c>
      <c r="C4208" s="43">
        <v>754.79363999999998</v>
      </c>
      <c r="D4208">
        <f t="shared" si="136"/>
        <v>14.943484560290706</v>
      </c>
      <c r="E4208">
        <v>-3.2381668318900089E-3</v>
      </c>
      <c r="G4208">
        <f t="shared" ca="1" si="137"/>
        <v>-8.0788441937600323E-3</v>
      </c>
    </row>
    <row r="4209" spans="2:7">
      <c r="B4209" s="58">
        <v>35327</v>
      </c>
      <c r="C4209" s="43">
        <v>47.341824000000003</v>
      </c>
      <c r="D4209">
        <f t="shared" si="136"/>
        <v>-0.81979114987247959</v>
      </c>
      <c r="E4209">
        <v>-3.240207749245533E-3</v>
      </c>
      <c r="G4209">
        <f t="shared" ca="1" si="137"/>
        <v>-5.3286176536146996E-3</v>
      </c>
    </row>
    <row r="4210" spans="2:7">
      <c r="B4210" s="58">
        <v>40756</v>
      </c>
      <c r="C4210" s="43">
        <v>262.70532200000002</v>
      </c>
      <c r="D4210">
        <f t="shared" si="136"/>
        <v>-0.1659245905950609</v>
      </c>
      <c r="E4210">
        <v>-3.2405030597524929E-3</v>
      </c>
      <c r="G4210">
        <f t="shared" ca="1" si="137"/>
        <v>-2.3839226941850363E-2</v>
      </c>
    </row>
    <row r="4211" spans="2:7">
      <c r="B4211" s="58">
        <v>40870</v>
      </c>
      <c r="C4211" s="43">
        <v>314.965912</v>
      </c>
      <c r="D4211">
        <f t="shared" si="136"/>
        <v>-0.61553574393626076</v>
      </c>
      <c r="E4211">
        <v>-3.2475935808602453E-3</v>
      </c>
      <c r="G4211">
        <f t="shared" ca="1" si="137"/>
        <v>3.814093597893238E-2</v>
      </c>
    </row>
    <row r="4212" spans="2:7">
      <c r="B4212" s="58">
        <v>42817</v>
      </c>
      <c r="C4212" s="43">
        <v>819.23327600000005</v>
      </c>
      <c r="D4212">
        <f t="shared" si="136"/>
        <v>3.8359111366350374</v>
      </c>
      <c r="E4212">
        <v>-3.2597884560556308E-3</v>
      </c>
      <c r="G4212">
        <f t="shared" ca="1" si="137"/>
        <v>9.2674228749994383E-3</v>
      </c>
    </row>
    <row r="4213" spans="2:7">
      <c r="B4213" s="58">
        <v>38782</v>
      </c>
      <c r="C4213" s="43">
        <v>169.40618900000001</v>
      </c>
      <c r="D4213">
        <f t="shared" si="136"/>
        <v>-0.92631966994985915</v>
      </c>
      <c r="E4213">
        <v>-3.2753388056067242E-3</v>
      </c>
      <c r="G4213">
        <f t="shared" ca="1" si="137"/>
        <v>3.1184170681599732E-2</v>
      </c>
    </row>
    <row r="4214" spans="2:7">
      <c r="B4214" s="58">
        <v>44197</v>
      </c>
      <c r="C4214" s="43">
        <v>2299.205078</v>
      </c>
      <c r="D4214">
        <f t="shared" si="136"/>
        <v>12.284126465344189</v>
      </c>
      <c r="E4214">
        <v>-3.2769201685534321E-3</v>
      </c>
      <c r="G4214">
        <f t="shared" ca="1" si="137"/>
        <v>-3.3616201295704494E-2</v>
      </c>
    </row>
    <row r="4215" spans="2:7">
      <c r="B4215" s="58">
        <v>39037</v>
      </c>
      <c r="C4215" s="43">
        <v>173.07913199999999</v>
      </c>
      <c r="D4215">
        <f t="shared" si="136"/>
        <v>0.53753606016738875</v>
      </c>
      <c r="E4215">
        <v>-3.2788478062226139E-3</v>
      </c>
      <c r="G4215">
        <f t="shared" ca="1" si="137"/>
        <v>4.1049016104790614E-2</v>
      </c>
    </row>
    <row r="4216" spans="2:7">
      <c r="B4216" s="58">
        <v>37620</v>
      </c>
      <c r="C4216" s="43">
        <v>112.569153</v>
      </c>
      <c r="D4216">
        <f t="shared" si="136"/>
        <v>-0.38620440704080589</v>
      </c>
      <c r="E4216">
        <v>-3.2856139633714505E-3</v>
      </c>
      <c r="G4216">
        <f t="shared" ca="1" si="137"/>
        <v>-1.5405038596538976E-2</v>
      </c>
    </row>
    <row r="4217" spans="2:7">
      <c r="B4217" s="58">
        <v>38987</v>
      </c>
      <c r="C4217" s="43">
        <v>183.398438</v>
      </c>
      <c r="D4217">
        <f t="shared" si="136"/>
        <v>0.56477781416253736</v>
      </c>
      <c r="E4217">
        <v>-3.2874620288146981E-3</v>
      </c>
      <c r="G4217">
        <f t="shared" ca="1" si="137"/>
        <v>5.6801915181549992E-3</v>
      </c>
    </row>
    <row r="4218" spans="2:7">
      <c r="B4218" s="58">
        <v>37937</v>
      </c>
      <c r="C4218" s="43">
        <v>117.20414</v>
      </c>
      <c r="D4218">
        <f t="shared" si="136"/>
        <v>1.4687147274042278</v>
      </c>
      <c r="E4218">
        <v>-3.2910727518155295E-3</v>
      </c>
      <c r="G4218">
        <f t="shared" ca="1" si="137"/>
        <v>-6.2474442354027446E-3</v>
      </c>
    </row>
    <row r="4219" spans="2:7">
      <c r="B4219" s="58">
        <v>35314</v>
      </c>
      <c r="C4219" s="43">
        <v>47.475772999999997</v>
      </c>
      <c r="D4219">
        <f t="shared" si="136"/>
        <v>-0.92816094300310747</v>
      </c>
      <c r="E4219">
        <v>-3.291530202756107E-3</v>
      </c>
      <c r="G4219">
        <f t="shared" ca="1" si="137"/>
        <v>1.7356829174821255E-2</v>
      </c>
    </row>
    <row r="4220" spans="2:7">
      <c r="B4220" s="58">
        <v>42006</v>
      </c>
      <c r="C4220" s="43">
        <v>660.862976</v>
      </c>
      <c r="D4220">
        <f t="shared" si="136"/>
        <v>4.2376401154158723</v>
      </c>
      <c r="E4220">
        <v>-3.2961180445358895E-3</v>
      </c>
      <c r="G4220">
        <f t="shared" ca="1" si="137"/>
        <v>1.3990412148509249E-2</v>
      </c>
    </row>
    <row r="4221" spans="2:7">
      <c r="B4221" s="58">
        <v>37028</v>
      </c>
      <c r="C4221" s="43">
        <v>126.175713</v>
      </c>
      <c r="D4221">
        <f t="shared" si="136"/>
        <v>-0.95047091730563205</v>
      </c>
      <c r="E4221">
        <v>-3.2961857515850538E-3</v>
      </c>
      <c r="G4221">
        <f t="shared" ca="1" si="137"/>
        <v>-3.0205790603688117E-2</v>
      </c>
    </row>
    <row r="4222" spans="2:7">
      <c r="B4222" s="58">
        <v>44811</v>
      </c>
      <c r="C4222" s="43">
        <v>2547.507568</v>
      </c>
      <c r="D4222">
        <f t="shared" si="136"/>
        <v>12.809116063462509</v>
      </c>
      <c r="E4222">
        <v>-3.3034124041681173E-3</v>
      </c>
      <c r="G4222">
        <f t="shared" ca="1" si="137"/>
        <v>-1.7895579492484697E-2</v>
      </c>
    </row>
    <row r="4223" spans="2:7">
      <c r="B4223" s="58">
        <v>39876</v>
      </c>
      <c r="C4223" s="43">
        <v>184.480133</v>
      </c>
      <c r="D4223">
        <f t="shared" si="136"/>
        <v>-0.74508511311482062</v>
      </c>
      <c r="E4223">
        <v>-3.310731605161456E-3</v>
      </c>
      <c r="G4223">
        <f t="shared" ca="1" si="137"/>
        <v>-7.127344129901291E-5</v>
      </c>
    </row>
    <row r="4224" spans="2:7">
      <c r="B4224" s="58">
        <v>42510</v>
      </c>
      <c r="C4224" s="43">
        <v>723.69305399999996</v>
      </c>
      <c r="D4224">
        <f t="shared" si="136"/>
        <v>-0.71137135792195227</v>
      </c>
      <c r="E4224">
        <v>-3.3123497375139059E-3</v>
      </c>
      <c r="G4224">
        <f t="shared" ca="1" si="137"/>
        <v>-8.165522053158774E-3</v>
      </c>
    </row>
    <row r="4225" spans="2:7">
      <c r="B4225" s="58">
        <v>44888</v>
      </c>
      <c r="C4225" s="43">
        <v>2507.3500979999999</v>
      </c>
      <c r="D4225">
        <f t="shared" si="136"/>
        <v>16.321374540115055</v>
      </c>
      <c r="E4225">
        <v>-3.319097333798122E-3</v>
      </c>
      <c r="G4225">
        <f t="shared" ca="1" si="137"/>
        <v>5.0492024122155092E-3</v>
      </c>
    </row>
    <row r="4226" spans="2:7">
      <c r="B4226" s="58">
        <v>37307</v>
      </c>
      <c r="C4226" s="43">
        <v>144.754684</v>
      </c>
      <c r="D4226">
        <f t="shared" si="136"/>
        <v>0.43429564074834132</v>
      </c>
      <c r="E4226">
        <v>-3.3209922415440461E-3</v>
      </c>
      <c r="G4226">
        <f t="shared" ca="1" si="137"/>
        <v>1.8865625238485492E-3</v>
      </c>
    </row>
    <row r="4227" spans="2:7">
      <c r="B4227" s="58">
        <v>38415</v>
      </c>
      <c r="C4227" s="43">
        <v>100.92388200000001</v>
      </c>
      <c r="D4227">
        <f t="shared" si="136"/>
        <v>-0.70667576955979283</v>
      </c>
      <c r="E4227">
        <v>-3.3268070472749086E-3</v>
      </c>
      <c r="G4227">
        <f t="shared" ca="1" si="137"/>
        <v>-2.89639714180406E-2</v>
      </c>
    </row>
    <row r="4228" spans="2:7">
      <c r="B4228" s="58">
        <v>41024</v>
      </c>
      <c r="C4228" s="43">
        <v>344.069366</v>
      </c>
      <c r="D4228">
        <f t="shared" ref="D4228:D4291" si="138">(C4228-C4229)/C4229</f>
        <v>2.0556767948917107</v>
      </c>
      <c r="E4228">
        <v>-3.3295262693137672E-3</v>
      </c>
      <c r="G4228">
        <f t="shared" ca="1" si="137"/>
        <v>2.286413209249585E-2</v>
      </c>
    </row>
    <row r="4229" spans="2:7">
      <c r="B4229" s="58">
        <v>38537</v>
      </c>
      <c r="C4229" s="43">
        <v>112.60005200000001</v>
      </c>
      <c r="D4229">
        <f t="shared" si="138"/>
        <v>-0.86211128982372287</v>
      </c>
      <c r="E4229">
        <v>-3.336413901627186E-3</v>
      </c>
      <c r="G4229">
        <f t="shared" ref="G4229:G4292" ca="1" si="139">_xlfn.NORM.INV(RAND(),$N$5,$N$6)</f>
        <v>4.0915011450928102E-3</v>
      </c>
    </row>
    <row r="4230" spans="2:7">
      <c r="B4230" s="58">
        <v>42192</v>
      </c>
      <c r="C4230" s="43">
        <v>816.60095200000001</v>
      </c>
      <c r="D4230">
        <f t="shared" si="138"/>
        <v>6.8767701845245485E-2</v>
      </c>
      <c r="E4230">
        <v>-3.3425807761550208E-3</v>
      </c>
      <c r="G4230">
        <f t="shared" ca="1" si="139"/>
        <v>-5.8765487146199341E-3</v>
      </c>
    </row>
    <row r="4231" spans="2:7">
      <c r="B4231" s="58">
        <v>42667</v>
      </c>
      <c r="C4231" s="43">
        <v>764.05841099999998</v>
      </c>
      <c r="D4231">
        <f t="shared" si="138"/>
        <v>1.8996809491495219E-2</v>
      </c>
      <c r="E4231">
        <v>-3.3482239465623107E-3</v>
      </c>
      <c r="G4231">
        <f t="shared" ca="1" si="139"/>
        <v>1.5377425952495761E-2</v>
      </c>
    </row>
    <row r="4232" spans="2:7">
      <c r="B4232" s="58">
        <v>42123</v>
      </c>
      <c r="C4232" s="43">
        <v>749.81433100000004</v>
      </c>
      <c r="D4232">
        <f t="shared" si="138"/>
        <v>-0.40834817069074902</v>
      </c>
      <c r="E4232">
        <v>-3.3697328678397621E-3</v>
      </c>
      <c r="G4232">
        <f t="shared" ca="1" si="139"/>
        <v>-1.48848059941034E-2</v>
      </c>
    </row>
    <row r="4233" spans="2:7">
      <c r="B4233" s="58">
        <v>43112</v>
      </c>
      <c r="C4233" s="43">
        <v>1267.3236079999999</v>
      </c>
      <c r="D4233">
        <f t="shared" si="138"/>
        <v>1.6370371339557155</v>
      </c>
      <c r="E4233">
        <v>-3.3731231803351166E-3</v>
      </c>
      <c r="G4233">
        <f t="shared" ca="1" si="139"/>
        <v>-2.3201484741199273E-2</v>
      </c>
    </row>
    <row r="4234" spans="2:7">
      <c r="B4234" s="58">
        <v>41621</v>
      </c>
      <c r="C4234" s="43">
        <v>480.58618200000001</v>
      </c>
      <c r="D4234">
        <f t="shared" si="138"/>
        <v>-0.81578591002943568</v>
      </c>
      <c r="E4234">
        <v>-3.376324634623932E-3</v>
      </c>
      <c r="G4234">
        <f t="shared" ca="1" si="139"/>
        <v>1.7484230570361328E-2</v>
      </c>
    </row>
    <row r="4235" spans="2:7">
      <c r="B4235" s="58">
        <v>44776</v>
      </c>
      <c r="C4235" s="43">
        <v>2608.8459469999998</v>
      </c>
      <c r="D4235">
        <f t="shared" si="138"/>
        <v>12.588696107201423</v>
      </c>
      <c r="E4235">
        <v>-3.3772477805586562E-3</v>
      </c>
      <c r="G4235">
        <f t="shared" ca="1" si="139"/>
        <v>1.3312851308332735E-2</v>
      </c>
    </row>
    <row r="4236" spans="2:7">
      <c r="B4236" s="58">
        <v>39701</v>
      </c>
      <c r="C4236" s="43">
        <v>191.986481</v>
      </c>
      <c r="D4236">
        <f t="shared" si="138"/>
        <v>-0.12773842689878101</v>
      </c>
      <c r="E4236">
        <v>-3.3798030184748031E-3</v>
      </c>
      <c r="G4236">
        <f t="shared" ca="1" si="139"/>
        <v>-4.9629083904134206E-3</v>
      </c>
    </row>
    <row r="4237" spans="2:7">
      <c r="B4237" s="58">
        <v>40141</v>
      </c>
      <c r="C4237" s="43">
        <v>220.10195899999999</v>
      </c>
      <c r="D4237">
        <f t="shared" si="138"/>
        <v>0.43470832834840173</v>
      </c>
      <c r="E4237">
        <v>-3.3828579573760235E-3</v>
      </c>
      <c r="G4237">
        <f t="shared" ca="1" si="139"/>
        <v>5.9366002452108805E-3</v>
      </c>
    </row>
    <row r="4238" spans="2:7">
      <c r="B4238" s="58">
        <v>39419</v>
      </c>
      <c r="C4238" s="43">
        <v>153.41233800000001</v>
      </c>
      <c r="D4238">
        <f t="shared" si="138"/>
        <v>-0.38113246587292648</v>
      </c>
      <c r="E4238">
        <v>-3.385844460543927E-3</v>
      </c>
      <c r="G4238">
        <f t="shared" ca="1" si="139"/>
        <v>1.3415050190805217E-2</v>
      </c>
    </row>
    <row r="4239" spans="2:7">
      <c r="B4239" s="58">
        <v>40554</v>
      </c>
      <c r="C4239" s="43">
        <v>247.892044</v>
      </c>
      <c r="D4239">
        <f t="shared" si="138"/>
        <v>1.7145066940799396</v>
      </c>
      <c r="E4239">
        <v>-3.3982676986308792E-3</v>
      </c>
      <c r="G4239">
        <f t="shared" ca="1" si="139"/>
        <v>3.2972600921560647E-3</v>
      </c>
    </row>
    <row r="4240" spans="2:7">
      <c r="B4240" s="58">
        <v>35884</v>
      </c>
      <c r="C4240" s="43">
        <v>91.321213</v>
      </c>
      <c r="D4240">
        <f t="shared" si="138"/>
        <v>-0.15485573031993372</v>
      </c>
      <c r="E4240">
        <v>-3.410893316334877E-3</v>
      </c>
      <c r="G4240">
        <f t="shared" ca="1" si="139"/>
        <v>-1.7239281091429529E-2</v>
      </c>
    </row>
    <row r="4241" spans="2:7">
      <c r="B4241" s="58">
        <v>37522</v>
      </c>
      <c r="C4241" s="43">
        <v>108.05399300000001</v>
      </c>
      <c r="D4241">
        <f t="shared" si="138"/>
        <v>-0.92643426484133151</v>
      </c>
      <c r="E4241">
        <v>-3.4225107643222575E-3</v>
      </c>
      <c r="G4241">
        <f t="shared" ca="1" si="139"/>
        <v>1.6215740822066898E-4</v>
      </c>
    </row>
    <row r="4242" spans="2:7">
      <c r="B4242" s="58">
        <v>43398</v>
      </c>
      <c r="C4242" s="43">
        <v>1468.808716</v>
      </c>
      <c r="D4242">
        <f t="shared" si="138"/>
        <v>6.0427102359278591</v>
      </c>
      <c r="E4242">
        <v>-3.4243494498704158E-3</v>
      </c>
      <c r="G4242">
        <f t="shared" ca="1" si="139"/>
        <v>2.8324677403870175E-4</v>
      </c>
    </row>
    <row r="4243" spans="2:7">
      <c r="B4243" s="58">
        <v>40380</v>
      </c>
      <c r="C4243" s="43">
        <v>208.557312</v>
      </c>
      <c r="D4243">
        <f t="shared" si="138"/>
        <v>-0.52567100427959623</v>
      </c>
      <c r="E4243">
        <v>-3.4268300106950881E-3</v>
      </c>
      <c r="G4243">
        <f t="shared" ca="1" si="139"/>
        <v>1.6217299767866906E-2</v>
      </c>
    </row>
    <row r="4244" spans="2:7">
      <c r="B4244" s="58">
        <v>41262</v>
      </c>
      <c r="C4244" s="43">
        <v>439.68914799999999</v>
      </c>
      <c r="D4244">
        <f t="shared" si="138"/>
        <v>-0.69705396790798946</v>
      </c>
      <c r="E4244">
        <v>-3.4303716094969596E-3</v>
      </c>
      <c r="G4244">
        <f t="shared" ca="1" si="139"/>
        <v>-2.2953423998037584E-2</v>
      </c>
    </row>
    <row r="4245" spans="2:7">
      <c r="B4245" s="58">
        <v>43402</v>
      </c>
      <c r="C4245" s="43">
        <v>1451.377808</v>
      </c>
      <c r="D4245">
        <f t="shared" si="138"/>
        <v>9.6566058467480129</v>
      </c>
      <c r="E4245">
        <v>-3.4335090091181446E-3</v>
      </c>
      <c r="G4245">
        <f t="shared" ca="1" si="139"/>
        <v>-9.9670737277575373E-4</v>
      </c>
    </row>
    <row r="4246" spans="2:7">
      <c r="B4246" s="58">
        <v>39262</v>
      </c>
      <c r="C4246" s="43">
        <v>136.19512900000001</v>
      </c>
      <c r="D4246">
        <f t="shared" si="138"/>
        <v>-0.81476572461618002</v>
      </c>
      <c r="E4246">
        <v>-3.4346222413835109E-3</v>
      </c>
      <c r="G4246">
        <f t="shared" ca="1" si="139"/>
        <v>-1.9723866560434278E-2</v>
      </c>
    </row>
    <row r="4247" spans="2:7">
      <c r="B4247" s="58">
        <v>42137</v>
      </c>
      <c r="C4247" s="43">
        <v>735.25878899999998</v>
      </c>
      <c r="D4247">
        <f t="shared" si="138"/>
        <v>2.8942186043864666</v>
      </c>
      <c r="E4247">
        <v>-3.4362125191892503E-3</v>
      </c>
      <c r="G4247">
        <f t="shared" ca="1" si="139"/>
        <v>-1.7759514517777261E-3</v>
      </c>
    </row>
    <row r="4248" spans="2:7">
      <c r="B4248" s="58">
        <v>39687</v>
      </c>
      <c r="C4248" s="43">
        <v>188.807785</v>
      </c>
      <c r="D4248">
        <f t="shared" si="138"/>
        <v>-0.90800291168134106</v>
      </c>
      <c r="E4248">
        <v>-3.4363507529699406E-3</v>
      </c>
      <c r="G4248">
        <f t="shared" ca="1" si="139"/>
        <v>1.1309170692462478E-2</v>
      </c>
    </row>
    <row r="4249" spans="2:7">
      <c r="B4249" s="58">
        <v>44019</v>
      </c>
      <c r="C4249" s="43">
        <v>2052.3234859999998</v>
      </c>
      <c r="D4249">
        <f t="shared" si="138"/>
        <v>0.25971416358827104</v>
      </c>
      <c r="E4249">
        <v>-3.4464330057624613E-3</v>
      </c>
      <c r="G4249">
        <f t="shared" ca="1" si="139"/>
        <v>9.3183784724310166E-3</v>
      </c>
    </row>
    <row r="4250" spans="2:7">
      <c r="B4250" s="58">
        <v>43672</v>
      </c>
      <c r="C4250" s="43">
        <v>1629.197754</v>
      </c>
      <c r="D4250">
        <f t="shared" si="138"/>
        <v>-0.29251940259745318</v>
      </c>
      <c r="E4250">
        <v>-3.4548778191392437E-3</v>
      </c>
      <c r="G4250">
        <f t="shared" ca="1" si="139"/>
        <v>8.3081787117940155E-3</v>
      </c>
    </row>
    <row r="4251" spans="2:7">
      <c r="B4251" s="58">
        <v>44223</v>
      </c>
      <c r="C4251" s="43">
        <v>2302.8161620000001</v>
      </c>
      <c r="D4251">
        <f t="shared" si="138"/>
        <v>22.794225268438478</v>
      </c>
      <c r="E4251">
        <v>-3.4589270322073883E-3</v>
      </c>
      <c r="G4251">
        <f t="shared" ca="1" si="139"/>
        <v>1.1585166572632383E-3</v>
      </c>
    </row>
    <row r="4252" spans="2:7">
      <c r="B4252" s="58">
        <v>38422</v>
      </c>
      <c r="C4252" s="43">
        <v>96.780463999999995</v>
      </c>
      <c r="D4252">
        <f t="shared" si="138"/>
        <v>-0.62314034739510094</v>
      </c>
      <c r="E4252">
        <v>-3.4683624139393845E-3</v>
      </c>
      <c r="G4252">
        <f t="shared" ca="1" si="139"/>
        <v>7.3719777309379422E-3</v>
      </c>
    </row>
    <row r="4253" spans="2:7">
      <c r="B4253" s="58">
        <v>40774</v>
      </c>
      <c r="C4253" s="43">
        <v>256.80770899999999</v>
      </c>
      <c r="D4253">
        <f t="shared" si="138"/>
        <v>-0.87768792016319797</v>
      </c>
      <c r="E4253">
        <v>-3.4721240793318788E-3</v>
      </c>
      <c r="G4253">
        <f t="shared" ca="1" si="139"/>
        <v>1.1321908711569777E-2</v>
      </c>
    </row>
    <row r="4254" spans="2:7">
      <c r="B4254" s="58">
        <v>44067</v>
      </c>
      <c r="C4254" s="43">
        <v>2099.6103520000001</v>
      </c>
      <c r="D4254">
        <f t="shared" si="138"/>
        <v>2.208012866457818</v>
      </c>
      <c r="E4254">
        <v>-3.4740500330980441E-3</v>
      </c>
      <c r="G4254">
        <f t="shared" ca="1" si="139"/>
        <v>-8.5454693737039011E-3</v>
      </c>
    </row>
    <row r="4255" spans="2:7">
      <c r="B4255" s="58">
        <v>41897</v>
      </c>
      <c r="C4255" s="43">
        <v>654.48937999999998</v>
      </c>
      <c r="D4255">
        <f t="shared" si="138"/>
        <v>3.7491050966220203</v>
      </c>
      <c r="E4255">
        <v>-3.4982529274745983E-3</v>
      </c>
      <c r="G4255">
        <f t="shared" ca="1" si="139"/>
        <v>-1.8607560351653094E-2</v>
      </c>
    </row>
    <row r="4256" spans="2:7">
      <c r="B4256" s="58">
        <v>37992</v>
      </c>
      <c r="C4256" s="43">
        <v>137.81320199999999</v>
      </c>
      <c r="D4256">
        <f t="shared" si="138"/>
        <v>-0.4503072946559743</v>
      </c>
      <c r="E4256">
        <v>-3.4984555127245526E-3</v>
      </c>
      <c r="G4256">
        <f t="shared" ca="1" si="139"/>
        <v>2.7294303140531747E-3</v>
      </c>
    </row>
    <row r="4257" spans="2:7">
      <c r="B4257" s="58">
        <v>40704</v>
      </c>
      <c r="C4257" s="43">
        <v>250.70953399999999</v>
      </c>
      <c r="D4257">
        <f t="shared" si="138"/>
        <v>4.1004443972101079</v>
      </c>
      <c r="E4257">
        <v>-3.5191725238989998E-3</v>
      </c>
      <c r="G4257">
        <f t="shared" ca="1" si="139"/>
        <v>-2.8705072899028204E-2</v>
      </c>
    </row>
    <row r="4258" spans="2:7">
      <c r="B4258" s="58">
        <v>35286</v>
      </c>
      <c r="C4258" s="43">
        <v>49.154449</v>
      </c>
      <c r="D4258">
        <f t="shared" si="138"/>
        <v>-0.93022220494268093</v>
      </c>
      <c r="E4258">
        <v>-3.5241441275207911E-3</v>
      </c>
      <c r="G4258">
        <f t="shared" ca="1" si="139"/>
        <v>-1.0677509873266195E-2</v>
      </c>
    </row>
    <row r="4259" spans="2:7">
      <c r="B4259" s="58">
        <v>41975</v>
      </c>
      <c r="C4259" s="43">
        <v>704.44256600000006</v>
      </c>
      <c r="D4259">
        <f t="shared" si="138"/>
        <v>5.7233281792522641</v>
      </c>
      <c r="E4259">
        <v>-3.5245684618196325E-3</v>
      </c>
      <c r="G4259">
        <f t="shared" ca="1" si="139"/>
        <v>-5.7654505618513719E-3</v>
      </c>
    </row>
    <row r="4260" spans="2:7">
      <c r="B4260" s="58">
        <v>37538</v>
      </c>
      <c r="C4260" s="43">
        <v>104.775871</v>
      </c>
      <c r="D4260">
        <f t="shared" si="138"/>
        <v>0.23230988148235462</v>
      </c>
      <c r="E4260">
        <v>-3.5294308975873977E-3</v>
      </c>
      <c r="G4260">
        <f t="shared" ca="1" si="139"/>
        <v>-6.1759419944610629E-3</v>
      </c>
    </row>
    <row r="4261" spans="2:7">
      <c r="B4261" s="58">
        <v>38278</v>
      </c>
      <c r="C4261" s="43">
        <v>85.023964000000007</v>
      </c>
      <c r="D4261">
        <f t="shared" si="138"/>
        <v>-0.96701301105722604</v>
      </c>
      <c r="E4261">
        <v>-3.553195051122387E-3</v>
      </c>
      <c r="G4261">
        <f t="shared" ca="1" si="139"/>
        <v>-1.1517571624615044E-2</v>
      </c>
    </row>
    <row r="4262" spans="2:7">
      <c r="B4262" s="58">
        <v>44967</v>
      </c>
      <c r="C4262" s="43">
        <v>2577.5</v>
      </c>
      <c r="D4262">
        <f t="shared" si="138"/>
        <v>17.289856222216184</v>
      </c>
      <c r="E4262">
        <v>-3.5566363220610178E-3</v>
      </c>
      <c r="G4262">
        <f t="shared" ca="1" si="139"/>
        <v>-1.7762816504177048E-2</v>
      </c>
    </row>
    <row r="4263" spans="2:7">
      <c r="B4263" s="58">
        <v>39206</v>
      </c>
      <c r="C4263" s="43">
        <v>140.92510999999999</v>
      </c>
      <c r="D4263">
        <f t="shared" si="138"/>
        <v>0.67004669395953964</v>
      </c>
      <c r="E4263">
        <v>-3.5743599933237115E-3</v>
      </c>
      <c r="G4263">
        <f t="shared" ca="1" si="139"/>
        <v>1.1183472877773239E-2</v>
      </c>
    </row>
    <row r="4264" spans="2:7">
      <c r="B4264" s="58">
        <v>38250</v>
      </c>
      <c r="C4264" s="43">
        <v>84.383933999999996</v>
      </c>
      <c r="D4264">
        <f t="shared" si="138"/>
        <v>-0.33639734441712532</v>
      </c>
      <c r="E4264">
        <v>-3.5798721323599524E-3</v>
      </c>
      <c r="G4264">
        <f t="shared" ca="1" si="139"/>
        <v>8.9724447528591843E-3</v>
      </c>
    </row>
    <row r="4265" spans="2:7">
      <c r="B4265" s="58">
        <v>37371</v>
      </c>
      <c r="C4265" s="43">
        <v>127.160332</v>
      </c>
      <c r="D4265">
        <f t="shared" si="138"/>
        <v>-0.42623536975643006</v>
      </c>
      <c r="E4265">
        <v>-3.5818537308212844E-3</v>
      </c>
      <c r="G4265">
        <f t="shared" ca="1" si="139"/>
        <v>4.4828289594630128E-3</v>
      </c>
    </row>
    <row r="4266" spans="2:7">
      <c r="B4266" s="58">
        <v>40435</v>
      </c>
      <c r="C4266" s="43">
        <v>221.62455700000001</v>
      </c>
      <c r="D4266">
        <f t="shared" si="138"/>
        <v>-0.89157205101392423</v>
      </c>
      <c r="E4266">
        <v>-3.5821792435265999E-3</v>
      </c>
      <c r="G4266">
        <f t="shared" ca="1" si="139"/>
        <v>-3.2350933948270266E-2</v>
      </c>
    </row>
    <row r="4267" spans="2:7">
      <c r="B4267" s="58">
        <v>44631</v>
      </c>
      <c r="C4267" s="43">
        <v>2043.9799800000001</v>
      </c>
      <c r="D4267">
        <f t="shared" si="138"/>
        <v>11.21119416988388</v>
      </c>
      <c r="E4267">
        <v>-3.5918647051497261E-3</v>
      </c>
      <c r="G4267">
        <f t="shared" ca="1" si="139"/>
        <v>-1.2492712730788306E-2</v>
      </c>
    </row>
    <row r="4268" spans="2:7">
      <c r="B4268" s="58">
        <v>39051</v>
      </c>
      <c r="C4268" s="43">
        <v>167.38575700000001</v>
      </c>
      <c r="D4268">
        <f t="shared" si="138"/>
        <v>-0.91996037540789255</v>
      </c>
      <c r="E4268">
        <v>-3.6010920532644343E-3</v>
      </c>
      <c r="G4268">
        <f t="shared" ca="1" si="139"/>
        <v>-3.9946895590425554E-3</v>
      </c>
    </row>
    <row r="4269" spans="2:7">
      <c r="B4269" s="58">
        <v>44063</v>
      </c>
      <c r="C4269" s="43">
        <v>2091.2861330000001</v>
      </c>
      <c r="D4269">
        <f t="shared" si="138"/>
        <v>7.5229397404498494E-2</v>
      </c>
      <c r="E4269">
        <v>-3.601543337248794E-3</v>
      </c>
      <c r="G4269">
        <f t="shared" ca="1" si="139"/>
        <v>-1.0125903180556312E-2</v>
      </c>
    </row>
    <row r="4270" spans="2:7">
      <c r="B4270" s="58">
        <v>43851</v>
      </c>
      <c r="C4270" s="43">
        <v>1944.9674070000001</v>
      </c>
      <c r="D4270">
        <f t="shared" si="138"/>
        <v>21.413188687444276</v>
      </c>
      <c r="E4270">
        <v>-3.6116108587792889E-3</v>
      </c>
      <c r="G4270">
        <f t="shared" ca="1" si="139"/>
        <v>1.1805673426417621E-2</v>
      </c>
    </row>
    <row r="4271" spans="2:7">
      <c r="B4271" s="58">
        <v>37750</v>
      </c>
      <c r="C4271" s="43">
        <v>86.777809000000005</v>
      </c>
      <c r="D4271">
        <f t="shared" si="138"/>
        <v>-0.34723076609917536</v>
      </c>
      <c r="E4271">
        <v>-3.6127585015891242E-3</v>
      </c>
      <c r="G4271">
        <f t="shared" ca="1" si="139"/>
        <v>2.9991240221292709E-2</v>
      </c>
    </row>
    <row r="4272" spans="2:7">
      <c r="B4272" s="58">
        <v>37287</v>
      </c>
      <c r="C4272" s="43">
        <v>132.93795800000001</v>
      </c>
      <c r="D4272">
        <f t="shared" si="138"/>
        <v>-0.25908830848304804</v>
      </c>
      <c r="E4272">
        <v>-3.6152293852906403E-3</v>
      </c>
      <c r="G4272">
        <f t="shared" ca="1" si="139"/>
        <v>-1.2113740446941062E-2</v>
      </c>
    </row>
    <row r="4273" spans="2:7">
      <c r="B4273" s="58">
        <v>39771</v>
      </c>
      <c r="C4273" s="43">
        <v>179.424835</v>
      </c>
      <c r="D4273">
        <f t="shared" si="138"/>
        <v>-0.5376860548013811</v>
      </c>
      <c r="E4273">
        <v>-3.6158241623793692E-3</v>
      </c>
      <c r="G4273">
        <f t="shared" ca="1" si="139"/>
        <v>1.1557128237081304E-2</v>
      </c>
    </row>
    <row r="4274" spans="2:7">
      <c r="B4274" s="58">
        <v>41123</v>
      </c>
      <c r="C4274" s="43">
        <v>388.10171500000001</v>
      </c>
      <c r="D4274">
        <f t="shared" si="138"/>
        <v>-0.83388242511016553</v>
      </c>
      <c r="E4274">
        <v>-3.6158674301185723E-3</v>
      </c>
      <c r="G4274">
        <f t="shared" ca="1" si="139"/>
        <v>-4.0165994679026429E-3</v>
      </c>
    </row>
    <row r="4275" spans="2:7">
      <c r="B4275" s="58">
        <v>44396</v>
      </c>
      <c r="C4275" s="43">
        <v>2336.3073730000001</v>
      </c>
      <c r="D4275">
        <f t="shared" si="138"/>
        <v>25.981563991936302</v>
      </c>
      <c r="E4275">
        <v>-3.6196367552485996E-3</v>
      </c>
      <c r="G4275">
        <f t="shared" ca="1" si="139"/>
        <v>-6.6497408706412955E-3</v>
      </c>
    </row>
    <row r="4276" spans="2:7">
      <c r="B4276" s="58">
        <v>37746</v>
      </c>
      <c r="C4276" s="43">
        <v>86.589027000000002</v>
      </c>
      <c r="D4276">
        <f t="shared" si="138"/>
        <v>6.182487477125416E-2</v>
      </c>
      <c r="E4276">
        <v>-3.6206982675612075E-3</v>
      </c>
      <c r="G4276">
        <f t="shared" ca="1" si="139"/>
        <v>3.9605302372940892E-3</v>
      </c>
    </row>
    <row r="4277" spans="2:7">
      <c r="B4277" s="58">
        <v>38181</v>
      </c>
      <c r="C4277" s="43">
        <v>81.547370999999998</v>
      </c>
      <c r="D4277">
        <f t="shared" si="138"/>
        <v>-0.89701280604385869</v>
      </c>
      <c r="E4277">
        <v>-3.6232262119441226E-3</v>
      </c>
      <c r="G4277">
        <f t="shared" ca="1" si="139"/>
        <v>-2.0514557651830786E-2</v>
      </c>
    </row>
    <row r="4278" spans="2:7">
      <c r="B4278" s="58">
        <v>42041</v>
      </c>
      <c r="C4278" s="43">
        <v>791.82049600000005</v>
      </c>
      <c r="D4278">
        <f t="shared" si="138"/>
        <v>0.48156983809955634</v>
      </c>
      <c r="E4278">
        <v>-3.630057481859893E-3</v>
      </c>
      <c r="G4278">
        <f t="shared" ca="1" si="139"/>
        <v>3.9311604561048492E-2</v>
      </c>
    </row>
    <row r="4279" spans="2:7">
      <c r="B4279" s="58">
        <v>41817</v>
      </c>
      <c r="C4279" s="43">
        <v>534.44695999999999</v>
      </c>
      <c r="D4279">
        <f t="shared" si="138"/>
        <v>2.6597055810543391</v>
      </c>
      <c r="E4279">
        <v>-3.6369778209411289E-3</v>
      </c>
      <c r="G4279">
        <f t="shared" ca="1" si="139"/>
        <v>2.6192732365552526E-2</v>
      </c>
    </row>
    <row r="4280" spans="2:7">
      <c r="B4280" s="58">
        <v>39132</v>
      </c>
      <c r="C4280" s="43">
        <v>146.035507</v>
      </c>
      <c r="D4280">
        <f t="shared" si="138"/>
        <v>-0.33632275263035422</v>
      </c>
      <c r="E4280">
        <v>-3.6418474838760539E-3</v>
      </c>
      <c r="G4280">
        <f t="shared" ca="1" si="139"/>
        <v>-1.2433659708817742E-2</v>
      </c>
    </row>
    <row r="4281" spans="2:7">
      <c r="B4281" s="58">
        <v>40582</v>
      </c>
      <c r="C4281" s="43">
        <v>220.03994800000001</v>
      </c>
      <c r="D4281">
        <f t="shared" si="138"/>
        <v>-0.50783764816304056</v>
      </c>
      <c r="E4281">
        <v>-3.6449198670686551E-3</v>
      </c>
      <c r="G4281">
        <f t="shared" ca="1" si="139"/>
        <v>7.6217771020936752E-3</v>
      </c>
    </row>
    <row r="4282" spans="2:7">
      <c r="B4282" s="58">
        <v>41248</v>
      </c>
      <c r="C4282" s="43">
        <v>447.08813500000002</v>
      </c>
      <c r="D4282">
        <f t="shared" si="138"/>
        <v>-9.0792561701616356E-2</v>
      </c>
      <c r="E4282">
        <v>-3.6537217169680773E-3</v>
      </c>
      <c r="G4282">
        <f t="shared" ca="1" si="139"/>
        <v>1.8851829641065878E-2</v>
      </c>
    </row>
    <row r="4283" spans="2:7">
      <c r="B4283" s="58">
        <v>41403</v>
      </c>
      <c r="C4283" s="43">
        <v>491.73391700000002</v>
      </c>
      <c r="D4283">
        <f t="shared" si="138"/>
        <v>1.7894341288259823</v>
      </c>
      <c r="E4283">
        <v>-3.6625428165079077E-3</v>
      </c>
      <c r="G4283">
        <f t="shared" ca="1" si="139"/>
        <v>-7.2691537720610657E-3</v>
      </c>
    </row>
    <row r="4284" spans="2:7">
      <c r="B4284" s="58">
        <v>39960</v>
      </c>
      <c r="C4284" s="43">
        <v>176.28447</v>
      </c>
      <c r="D4284">
        <f t="shared" si="138"/>
        <v>0.93318639456862529</v>
      </c>
      <c r="E4284">
        <v>-3.6794820503545473E-3</v>
      </c>
      <c r="G4284">
        <f t="shared" ca="1" si="139"/>
        <v>-1.0100965301902938E-2</v>
      </c>
    </row>
    <row r="4285" spans="2:7">
      <c r="B4285" s="58">
        <v>38308</v>
      </c>
      <c r="C4285" s="43">
        <v>91.188552999999999</v>
      </c>
      <c r="D4285">
        <f t="shared" si="138"/>
        <v>-0.57714291779707805</v>
      </c>
      <c r="E4285">
        <v>-3.6806820102422435E-3</v>
      </c>
      <c r="G4285">
        <f t="shared" ca="1" si="139"/>
        <v>6.0904974783783841E-3</v>
      </c>
    </row>
    <row r="4286" spans="2:7">
      <c r="B4286" s="58">
        <v>40428</v>
      </c>
      <c r="C4286" s="43">
        <v>215.64863600000001</v>
      </c>
      <c r="D4286">
        <f t="shared" si="138"/>
        <v>-0.44133197620401649</v>
      </c>
      <c r="E4286">
        <v>-3.6811500049221926E-3</v>
      </c>
      <c r="G4286">
        <f t="shared" ca="1" si="139"/>
        <v>-3.6542930269380684E-3</v>
      </c>
    </row>
    <row r="4287" spans="2:7">
      <c r="B4287" s="58">
        <v>41355</v>
      </c>
      <c r="C4287" s="43">
        <v>386.004974</v>
      </c>
      <c r="D4287">
        <f t="shared" si="138"/>
        <v>1.9737773458511718</v>
      </c>
      <c r="E4287">
        <v>-3.6892755857672621E-3</v>
      </c>
      <c r="G4287">
        <f t="shared" ca="1" si="139"/>
        <v>1.1858887196326402E-2</v>
      </c>
    </row>
    <row r="4288" spans="2:7">
      <c r="B4288" s="58">
        <v>37095</v>
      </c>
      <c r="C4288" s="43">
        <v>129.80291700000001</v>
      </c>
      <c r="D4288">
        <f t="shared" si="138"/>
        <v>-0.47201676488886585</v>
      </c>
      <c r="E4288">
        <v>-3.7018781647343833E-3</v>
      </c>
      <c r="G4288">
        <f t="shared" ca="1" si="139"/>
        <v>5.1105933898741686E-3</v>
      </c>
    </row>
    <row r="4289" spans="2:7">
      <c r="B4289" s="58">
        <v>40455</v>
      </c>
      <c r="C4289" s="43">
        <v>245.846664</v>
      </c>
      <c r="D4289">
        <f t="shared" si="138"/>
        <v>1.1860213556688914</v>
      </c>
      <c r="E4289">
        <v>-3.7133648711535168E-3</v>
      </c>
      <c r="G4289">
        <f t="shared" ca="1" si="139"/>
        <v>1.9123835278906359E-2</v>
      </c>
    </row>
    <row r="4290" spans="2:7">
      <c r="B4290" s="58">
        <v>37925</v>
      </c>
      <c r="C4290" s="43">
        <v>112.463066</v>
      </c>
      <c r="D4290">
        <f t="shared" si="138"/>
        <v>-0.95721072027419807</v>
      </c>
      <c r="E4290">
        <v>-3.7140538141151257E-3</v>
      </c>
      <c r="G4290">
        <f t="shared" ca="1" si="139"/>
        <v>-2.2149131555237789E-2</v>
      </c>
    </row>
    <row r="4291" spans="2:7">
      <c r="B4291" s="58">
        <v>45069</v>
      </c>
      <c r="C4291" s="43">
        <v>2628.3000489999999</v>
      </c>
      <c r="D4291">
        <f t="shared" si="138"/>
        <v>3.8197166715388579E-2</v>
      </c>
      <c r="E4291">
        <v>-3.7148131746136438E-3</v>
      </c>
      <c r="G4291">
        <f t="shared" ca="1" si="139"/>
        <v>1.4049492902495964E-2</v>
      </c>
    </row>
    <row r="4292" spans="2:7">
      <c r="B4292" s="58">
        <v>45035</v>
      </c>
      <c r="C4292" s="43">
        <v>2531.6000979999999</v>
      </c>
      <c r="D4292">
        <f t="shared" ref="D4292:D4355" si="140">(C4292-C4293)/C4293</f>
        <v>1.6523177662525063E-2</v>
      </c>
      <c r="E4292">
        <v>-3.7189157308093841E-3</v>
      </c>
      <c r="G4292">
        <f t="shared" ca="1" si="139"/>
        <v>-3.7932697160469292E-2</v>
      </c>
    </row>
    <row r="4293" spans="2:7">
      <c r="B4293" s="58">
        <v>45041</v>
      </c>
      <c r="C4293" s="43">
        <v>2490.4499510000001</v>
      </c>
      <c r="D4293">
        <f t="shared" si="140"/>
        <v>-3.6054398307272334E-2</v>
      </c>
      <c r="E4293">
        <v>-3.7203916391638941E-3</v>
      </c>
      <c r="G4293">
        <f t="shared" ref="G4293:G4356" ca="1" si="141">_xlfn.NORM.INV(RAND(),$N$5,$N$6)</f>
        <v>-2.2204701254584042E-2</v>
      </c>
    </row>
    <row r="4294" spans="2:7">
      <c r="B4294" s="58">
        <v>44923</v>
      </c>
      <c r="C4294" s="43">
        <v>2583.6000979999999</v>
      </c>
      <c r="D4294">
        <f t="shared" si="140"/>
        <v>2.9778053282407817</v>
      </c>
      <c r="E4294">
        <v>-3.7211614769112546E-3</v>
      </c>
      <c r="G4294">
        <f t="shared" ca="1" si="141"/>
        <v>2.1467895971431276E-2</v>
      </c>
    </row>
    <row r="4295" spans="2:7">
      <c r="B4295" s="58">
        <v>41892</v>
      </c>
      <c r="C4295" s="43">
        <v>649.50390600000003</v>
      </c>
      <c r="D4295">
        <f t="shared" si="140"/>
        <v>-0.14763021173697524</v>
      </c>
      <c r="E4295">
        <v>-3.7240035920203555E-3</v>
      </c>
      <c r="G4295">
        <f t="shared" ca="1" si="141"/>
        <v>2.5811476096878651E-3</v>
      </c>
    </row>
    <row r="4296" spans="2:7">
      <c r="B4296" s="58">
        <v>42354</v>
      </c>
      <c r="C4296" s="43">
        <v>761.99780299999998</v>
      </c>
      <c r="D4296">
        <f t="shared" si="140"/>
        <v>6.704521360842004</v>
      </c>
      <c r="E4296">
        <v>-3.7268359267917232E-3</v>
      </c>
      <c r="G4296">
        <f t="shared" ca="1" si="141"/>
        <v>1.1547851228276557E-2</v>
      </c>
    </row>
    <row r="4297" spans="2:7">
      <c r="B4297" s="58">
        <v>38506</v>
      </c>
      <c r="C4297" s="43">
        <v>98.902679000000006</v>
      </c>
      <c r="D4297">
        <f t="shared" si="140"/>
        <v>1.0677084247992519</v>
      </c>
      <c r="E4297">
        <v>-3.7329588303444319E-3</v>
      </c>
      <c r="G4297">
        <f t="shared" ca="1" si="141"/>
        <v>-6.4214922130490654E-3</v>
      </c>
    </row>
    <row r="4298" spans="2:7">
      <c r="B4298" s="58">
        <v>35299</v>
      </c>
      <c r="C4298" s="43">
        <v>47.832023999999997</v>
      </c>
      <c r="D4298">
        <f t="shared" si="140"/>
        <v>-0.62876917033505808</v>
      </c>
      <c r="E4298">
        <v>-3.7398685121409069E-3</v>
      </c>
      <c r="G4298">
        <f t="shared" ca="1" si="141"/>
        <v>3.6618436809265145E-2</v>
      </c>
    </row>
    <row r="4299" spans="2:7">
      <c r="B4299" s="58">
        <v>37977</v>
      </c>
      <c r="C4299" s="43">
        <v>128.84712200000001</v>
      </c>
      <c r="D4299">
        <f t="shared" si="140"/>
        <v>-8.3186858163099342E-2</v>
      </c>
      <c r="E4299">
        <v>-3.7408761289920833E-3</v>
      </c>
      <c r="G4299">
        <f t="shared" ca="1" si="141"/>
        <v>6.7009826772900065E-3</v>
      </c>
    </row>
    <row r="4300" spans="2:7">
      <c r="B4300" s="58">
        <v>36732</v>
      </c>
      <c r="C4300" s="43">
        <v>140.53804</v>
      </c>
      <c r="D4300">
        <f t="shared" si="140"/>
        <v>-0.91560391873296842</v>
      </c>
      <c r="E4300">
        <v>-3.7435775158279313E-3</v>
      </c>
      <c r="G4300">
        <f t="shared" ca="1" si="141"/>
        <v>-3.0028428464294456E-2</v>
      </c>
    </row>
    <row r="4301" spans="2:7">
      <c r="B4301" s="58">
        <v>43469</v>
      </c>
      <c r="C4301" s="43">
        <v>1665.219971</v>
      </c>
      <c r="D4301">
        <f t="shared" si="140"/>
        <v>-0.29112533370368515</v>
      </c>
      <c r="E4301">
        <v>-3.7463539824295366E-3</v>
      </c>
      <c r="G4301">
        <f t="shared" ca="1" si="141"/>
        <v>3.7208046369540089E-3</v>
      </c>
    </row>
    <row r="4302" spans="2:7">
      <c r="B4302" s="58">
        <v>44571</v>
      </c>
      <c r="C4302" s="43">
        <v>2349.1035160000001</v>
      </c>
      <c r="D4302">
        <f t="shared" si="140"/>
        <v>17.479412414878777</v>
      </c>
      <c r="E4302">
        <v>-3.7662925565398937E-3</v>
      </c>
      <c r="G4302">
        <f t="shared" ca="1" si="141"/>
        <v>-2.1387200490161348E-2</v>
      </c>
    </row>
    <row r="4303" spans="2:7">
      <c r="B4303" s="58">
        <v>37105</v>
      </c>
      <c r="C4303" s="43">
        <v>127.12003300000001</v>
      </c>
      <c r="D4303">
        <f t="shared" si="140"/>
        <v>0.34391586809748281</v>
      </c>
      <c r="E4303">
        <v>-3.7800705894362094E-3</v>
      </c>
      <c r="G4303">
        <f t="shared" ca="1" si="141"/>
        <v>-1.6799944874746685E-2</v>
      </c>
    </row>
    <row r="4304" spans="2:7">
      <c r="B4304" s="58">
        <v>36059</v>
      </c>
      <c r="C4304" s="43">
        <v>94.589279000000005</v>
      </c>
      <c r="D4304">
        <f t="shared" si="140"/>
        <v>4.4205200393491469E-2</v>
      </c>
      <c r="E4304">
        <v>-3.797425933632856E-3</v>
      </c>
      <c r="G4304">
        <f t="shared" ca="1" si="141"/>
        <v>1.2988413570438813E-2</v>
      </c>
    </row>
    <row r="4305" spans="2:7">
      <c r="B4305" s="58">
        <v>37733</v>
      </c>
      <c r="C4305" s="43">
        <v>90.584952999999999</v>
      </c>
      <c r="D4305">
        <f t="shared" si="140"/>
        <v>-0.88038766517138689</v>
      </c>
      <c r="E4305">
        <v>-3.8065201114285598E-3</v>
      </c>
      <c r="G4305">
        <f t="shared" ca="1" si="141"/>
        <v>1.3680687235970669E-2</v>
      </c>
    </row>
    <row r="4306" spans="2:7">
      <c r="B4306" s="58">
        <v>42495</v>
      </c>
      <c r="C4306" s="43">
        <v>757.32116699999995</v>
      </c>
      <c r="D4306">
        <f t="shared" si="140"/>
        <v>-0.55739732299969147</v>
      </c>
      <c r="E4306">
        <v>-3.808153587763641E-3</v>
      </c>
      <c r="G4306">
        <f t="shared" ca="1" si="141"/>
        <v>1.7568765216566872E-2</v>
      </c>
    </row>
    <row r="4307" spans="2:7">
      <c r="B4307" s="58">
        <v>43623</v>
      </c>
      <c r="C4307" s="43">
        <v>1711.063232</v>
      </c>
      <c r="D4307">
        <f t="shared" si="140"/>
        <v>-0.12913777503078888</v>
      </c>
      <c r="E4307">
        <v>-3.8089288361482935E-3</v>
      </c>
      <c r="G4307">
        <f t="shared" ca="1" si="141"/>
        <v>9.9760517163743727E-4</v>
      </c>
    </row>
    <row r="4308" spans="2:7">
      <c r="B4308" s="58">
        <v>43998</v>
      </c>
      <c r="C4308" s="43">
        <v>1964.7921140000001</v>
      </c>
      <c r="D4308">
        <f t="shared" si="140"/>
        <v>17.730222822004428</v>
      </c>
      <c r="E4308">
        <v>-3.814088599269785E-3</v>
      </c>
      <c r="G4308">
        <f t="shared" ca="1" si="141"/>
        <v>5.3618186809066739E-3</v>
      </c>
    </row>
    <row r="4309" spans="2:7">
      <c r="B4309" s="58">
        <v>37678</v>
      </c>
      <c r="C4309" s="43">
        <v>104.899559</v>
      </c>
      <c r="D4309">
        <f t="shared" si="140"/>
        <v>-0.7337239285502094</v>
      </c>
      <c r="E4309">
        <v>-3.8183357379177429E-3</v>
      </c>
      <c r="G4309">
        <f t="shared" ca="1" si="141"/>
        <v>9.8686346445809644E-3</v>
      </c>
    </row>
    <row r="4310" spans="2:7">
      <c r="B4310" s="58">
        <v>41303</v>
      </c>
      <c r="C4310" s="43">
        <v>393.950378</v>
      </c>
      <c r="D4310">
        <f t="shared" si="140"/>
        <v>7.7093948867688002</v>
      </c>
      <c r="E4310">
        <v>-3.8269696923919666E-3</v>
      </c>
      <c r="G4310">
        <f t="shared" ca="1" si="141"/>
        <v>-1.1311305268623433E-2</v>
      </c>
    </row>
    <row r="4311" spans="2:7">
      <c r="B4311" s="58">
        <v>35401</v>
      </c>
      <c r="C4311" s="43">
        <v>45.232807000000001</v>
      </c>
      <c r="D4311">
        <f t="shared" si="140"/>
        <v>-0.9548198131437664</v>
      </c>
      <c r="E4311">
        <v>-3.8289311970185216E-3</v>
      </c>
      <c r="G4311">
        <f t="shared" ca="1" si="141"/>
        <v>-1.5957538437445306E-2</v>
      </c>
    </row>
    <row r="4312" spans="2:7">
      <c r="B4312" s="58">
        <v>42922</v>
      </c>
      <c r="C4312" s="43">
        <v>1001.164673</v>
      </c>
      <c r="D4312">
        <f t="shared" si="140"/>
        <v>4.6942897277787186</v>
      </c>
      <c r="E4312">
        <v>-3.8294953344635693E-3</v>
      </c>
      <c r="G4312">
        <f t="shared" ca="1" si="141"/>
        <v>2.8026278001496837E-3</v>
      </c>
    </row>
    <row r="4313" spans="2:7">
      <c r="B4313" s="58">
        <v>39029</v>
      </c>
      <c r="C4313" s="43">
        <v>175.819061</v>
      </c>
      <c r="D4313">
        <f t="shared" si="140"/>
        <v>-0.76709412166532887</v>
      </c>
      <c r="E4313">
        <v>-3.830795875907754E-3</v>
      </c>
      <c r="G4313">
        <f t="shared" ca="1" si="141"/>
        <v>4.816690277466393E-3</v>
      </c>
    </row>
    <row r="4314" spans="2:7">
      <c r="B4314" s="58">
        <v>42244</v>
      </c>
      <c r="C4314" s="43">
        <v>754.89318800000001</v>
      </c>
      <c r="D4314">
        <f t="shared" si="140"/>
        <v>3.8359809505602556</v>
      </c>
      <c r="E4314">
        <v>-3.8469129633346985E-3</v>
      </c>
      <c r="G4314">
        <f t="shared" ca="1" si="141"/>
        <v>-1.8841551956320313E-2</v>
      </c>
    </row>
    <row r="4315" spans="2:7">
      <c r="B4315" s="58">
        <v>36399</v>
      </c>
      <c r="C4315" s="43">
        <v>156.099289</v>
      </c>
      <c r="D4315">
        <f t="shared" si="140"/>
        <v>-0.78315478882721867</v>
      </c>
      <c r="E4315">
        <v>-3.850851913694883E-3</v>
      </c>
      <c r="G4315">
        <f t="shared" ca="1" si="141"/>
        <v>2.6928484364621082E-2</v>
      </c>
    </row>
    <row r="4316" spans="2:7">
      <c r="B4316" s="58">
        <v>42289</v>
      </c>
      <c r="C4316" s="43">
        <v>719.86505099999999</v>
      </c>
      <c r="D4316">
        <f t="shared" si="140"/>
        <v>9.7775357210553984E-2</v>
      </c>
      <c r="E4316">
        <v>-3.8508892729234301E-3</v>
      </c>
      <c r="G4316">
        <f t="shared" ca="1" si="141"/>
        <v>1.5463446420586937E-2</v>
      </c>
    </row>
    <row r="4317" spans="2:7">
      <c r="B4317" s="58">
        <v>41967</v>
      </c>
      <c r="C4317" s="43">
        <v>655.74896200000001</v>
      </c>
      <c r="D4317">
        <f t="shared" si="140"/>
        <v>5.8519523403458882</v>
      </c>
      <c r="E4317">
        <v>-3.8510669811784404E-3</v>
      </c>
      <c r="G4317">
        <f t="shared" ca="1" si="141"/>
        <v>3.3152118785469607E-2</v>
      </c>
    </row>
    <row r="4318" spans="2:7">
      <c r="B4318" s="58">
        <v>38371</v>
      </c>
      <c r="C4318" s="43">
        <v>95.702499000000003</v>
      </c>
      <c r="D4318">
        <f t="shared" si="140"/>
        <v>-0.47898048190989068</v>
      </c>
      <c r="E4318">
        <v>-3.8571476020432616E-3</v>
      </c>
      <c r="G4318">
        <f t="shared" ca="1" si="141"/>
        <v>-2.5652883839228811E-3</v>
      </c>
    </row>
    <row r="4319" spans="2:7">
      <c r="B4319" s="58">
        <v>38982</v>
      </c>
      <c r="C4319" s="43">
        <v>183.68313599999999</v>
      </c>
      <c r="D4319">
        <f t="shared" si="140"/>
        <v>4.8840309794318353E-2</v>
      </c>
      <c r="E4319">
        <v>-3.8592419871367307E-3</v>
      </c>
      <c r="G4319">
        <f t="shared" ca="1" si="141"/>
        <v>8.4033798115671354E-3</v>
      </c>
    </row>
    <row r="4320" spans="2:7">
      <c r="B4320" s="58">
        <v>39611</v>
      </c>
      <c r="C4320" s="43">
        <v>175.12974500000001</v>
      </c>
      <c r="D4320">
        <f t="shared" si="140"/>
        <v>1.1694822221431878</v>
      </c>
      <c r="E4320">
        <v>-3.8625934035174999E-3</v>
      </c>
      <c r="G4320">
        <f t="shared" ca="1" si="141"/>
        <v>2.3522073241232688E-2</v>
      </c>
    </row>
    <row r="4321" spans="2:7">
      <c r="B4321" s="58">
        <v>35835</v>
      </c>
      <c r="C4321" s="43">
        <v>80.724213000000006</v>
      </c>
      <c r="D4321">
        <f t="shared" si="140"/>
        <v>-0.31261899162364531</v>
      </c>
      <c r="E4321">
        <v>-3.8682741804247937E-3</v>
      </c>
      <c r="G4321">
        <f t="shared" ca="1" si="141"/>
        <v>-1.8449886387119269E-2</v>
      </c>
    </row>
    <row r="4322" spans="2:7">
      <c r="B4322" s="58">
        <v>37428</v>
      </c>
      <c r="C4322" s="43">
        <v>117.437363</v>
      </c>
      <c r="D4322">
        <f t="shared" si="140"/>
        <v>0.89155674605182222</v>
      </c>
      <c r="E4322">
        <v>-3.8779062444677615E-3</v>
      </c>
      <c r="G4322">
        <f t="shared" ca="1" si="141"/>
        <v>-1.6107530798471985E-2</v>
      </c>
    </row>
    <row r="4323" spans="2:7">
      <c r="B4323" s="58">
        <v>35549</v>
      </c>
      <c r="C4323" s="43">
        <v>62.085033000000003</v>
      </c>
      <c r="D4323">
        <f t="shared" si="140"/>
        <v>-0.97623220897374063</v>
      </c>
      <c r="E4323">
        <v>-3.8866609897515009E-3</v>
      </c>
      <c r="G4323">
        <f t="shared" ca="1" si="141"/>
        <v>-3.669409109357416E-2</v>
      </c>
    </row>
    <row r="4324" spans="2:7">
      <c r="B4324" s="58">
        <v>44953</v>
      </c>
      <c r="C4324" s="43">
        <v>2612.1499020000001</v>
      </c>
      <c r="D4324">
        <f t="shared" si="140"/>
        <v>4.0722319173143786</v>
      </c>
      <c r="E4324">
        <v>-3.8897155676426306E-3</v>
      </c>
      <c r="G4324">
        <f t="shared" ca="1" si="141"/>
        <v>1.1321715051045273E-2</v>
      </c>
    </row>
    <row r="4325" spans="2:7">
      <c r="B4325" s="58">
        <v>41792</v>
      </c>
      <c r="C4325" s="43">
        <v>514.99023399999999</v>
      </c>
      <c r="D4325">
        <f t="shared" si="140"/>
        <v>-0.74463228744369458</v>
      </c>
      <c r="E4325">
        <v>-3.895004929430265E-3</v>
      </c>
      <c r="G4325">
        <f t="shared" ca="1" si="141"/>
        <v>2.5548236556044067E-2</v>
      </c>
    </row>
    <row r="4326" spans="2:7">
      <c r="B4326" s="58">
        <v>44141</v>
      </c>
      <c r="C4326" s="43">
        <v>2016.661499</v>
      </c>
      <c r="D4326">
        <f t="shared" si="140"/>
        <v>3.286438166165742</v>
      </c>
      <c r="E4326">
        <v>-3.9004096649525501E-3</v>
      </c>
      <c r="G4326">
        <f t="shared" ca="1" si="141"/>
        <v>-3.5395078379448601E-2</v>
      </c>
    </row>
    <row r="4327" spans="2:7">
      <c r="B4327" s="58">
        <v>41704</v>
      </c>
      <c r="C4327" s="43">
        <v>470.47488399999997</v>
      </c>
      <c r="D4327">
        <f t="shared" si="140"/>
        <v>1.7255486823840793</v>
      </c>
      <c r="E4327">
        <v>-3.9005251574922191E-3</v>
      </c>
      <c r="G4327">
        <f t="shared" ca="1" si="141"/>
        <v>-4.0479840317356412E-3</v>
      </c>
    </row>
    <row r="4328" spans="2:7">
      <c r="B4328" s="58">
        <v>38965</v>
      </c>
      <c r="C4328" s="43">
        <v>172.61657700000001</v>
      </c>
      <c r="D4328">
        <f t="shared" si="140"/>
        <v>-0.92825576495561912</v>
      </c>
      <c r="E4328">
        <v>-3.9014173156227514E-3</v>
      </c>
      <c r="G4328">
        <f t="shared" ca="1" si="141"/>
        <v>2.6122090682780721E-2</v>
      </c>
    </row>
    <row r="4329" spans="2:7">
      <c r="B4329" s="58">
        <v>44370</v>
      </c>
      <c r="C4329" s="43">
        <v>2405.999268</v>
      </c>
      <c r="D4329">
        <f t="shared" si="140"/>
        <v>41.004279095579513</v>
      </c>
      <c r="E4329">
        <v>-3.9153157308530204E-3</v>
      </c>
      <c r="G4329">
        <f t="shared" ca="1" si="141"/>
        <v>-2.1355972380944707E-3</v>
      </c>
    </row>
    <row r="4330" spans="2:7">
      <c r="B4330" s="58">
        <v>35502</v>
      </c>
      <c r="C4330" s="43">
        <v>57.279860999999997</v>
      </c>
      <c r="D4330">
        <f t="shared" si="140"/>
        <v>-0.96452383609413106</v>
      </c>
      <c r="E4330">
        <v>-3.9157959705061612E-3</v>
      </c>
      <c r="G4330">
        <f t="shared" ca="1" si="141"/>
        <v>5.2070526264685257E-3</v>
      </c>
    </row>
    <row r="4331" spans="2:7">
      <c r="B4331" s="58">
        <v>43328</v>
      </c>
      <c r="C4331" s="43">
        <v>1614.601318</v>
      </c>
      <c r="D4331">
        <f t="shared" si="140"/>
        <v>17.200304273759588</v>
      </c>
      <c r="E4331">
        <v>-3.9270394265214304E-3</v>
      </c>
      <c r="G4331">
        <f t="shared" ca="1" si="141"/>
        <v>1.379913432721145E-2</v>
      </c>
    </row>
    <row r="4332" spans="2:7">
      <c r="B4332" s="58">
        <v>35860</v>
      </c>
      <c r="C4332" s="43">
        <v>88.712874999999997</v>
      </c>
      <c r="D4332">
        <f t="shared" si="140"/>
        <v>-0.93866447995811686</v>
      </c>
      <c r="E4332">
        <v>-3.935768997296832E-3</v>
      </c>
      <c r="G4332">
        <f t="shared" ca="1" si="141"/>
        <v>-8.9468394933868399E-3</v>
      </c>
    </row>
    <row r="4333" spans="2:7">
      <c r="B4333" s="58">
        <v>43243</v>
      </c>
      <c r="C4333" s="43">
        <v>1446.354004</v>
      </c>
      <c r="D4333">
        <f t="shared" si="140"/>
        <v>2.7415154552305565</v>
      </c>
      <c r="E4333">
        <v>-3.9382520364174729E-3</v>
      </c>
      <c r="G4333">
        <f t="shared" ca="1" si="141"/>
        <v>-8.3422207168886622E-3</v>
      </c>
    </row>
    <row r="4334" spans="2:7">
      <c r="B4334" s="58">
        <v>41124</v>
      </c>
      <c r="C4334" s="43">
        <v>386.569031</v>
      </c>
      <c r="D4334">
        <f t="shared" si="140"/>
        <v>-0.85490102591072281</v>
      </c>
      <c r="E4334">
        <v>-3.9491812088488639E-3</v>
      </c>
      <c r="G4334">
        <f t="shared" ca="1" si="141"/>
        <v>-7.2167775956791065E-3</v>
      </c>
    </row>
    <row r="4335" spans="2:7">
      <c r="B4335" s="58">
        <v>44827</v>
      </c>
      <c r="C4335" s="43">
        <v>2664.1748050000001</v>
      </c>
      <c r="D4335">
        <f t="shared" si="140"/>
        <v>0.16944252898488324</v>
      </c>
      <c r="E4335">
        <v>-3.9735326728368402E-3</v>
      </c>
      <c r="G4335">
        <f t="shared" ca="1" si="141"/>
        <v>-2.0638618179758594E-2</v>
      </c>
    </row>
    <row r="4336" spans="2:7">
      <c r="B4336" s="58">
        <v>44403</v>
      </c>
      <c r="C4336" s="43">
        <v>2278.1579590000001</v>
      </c>
      <c r="D4336">
        <f t="shared" si="140"/>
        <v>17.162714045559628</v>
      </c>
      <c r="E4336">
        <v>-3.9862602742235069E-3</v>
      </c>
      <c r="G4336">
        <f t="shared" ca="1" si="141"/>
        <v>-2.7685319462926461E-4</v>
      </c>
    </row>
    <row r="4337" spans="2:7">
      <c r="B4337" s="58">
        <v>37011</v>
      </c>
      <c r="C4337" s="43">
        <v>125.430481</v>
      </c>
      <c r="D4337">
        <f t="shared" si="140"/>
        <v>-0.84698614780045245</v>
      </c>
      <c r="E4337">
        <v>-4.0237271240976683E-3</v>
      </c>
      <c r="G4337">
        <f t="shared" ca="1" si="141"/>
        <v>2.336064259357843E-2</v>
      </c>
    </row>
    <row r="4338" spans="2:7">
      <c r="B4338" s="58">
        <v>42811</v>
      </c>
      <c r="C4338" s="43">
        <v>819.73284899999999</v>
      </c>
      <c r="D4338">
        <f t="shared" si="140"/>
        <v>7.2099817960438815</v>
      </c>
      <c r="E4338">
        <v>-4.0276421809872448E-3</v>
      </c>
      <c r="G4338">
        <f t="shared" ca="1" si="141"/>
        <v>1.5671891192535703E-2</v>
      </c>
    </row>
    <row r="4339" spans="2:7">
      <c r="B4339" s="58">
        <v>38341</v>
      </c>
      <c r="C4339" s="43">
        <v>99.845878999999996</v>
      </c>
      <c r="D4339">
        <f t="shared" si="140"/>
        <v>0.20194650661046107</v>
      </c>
      <c r="E4339">
        <v>-4.0324932423782987E-3</v>
      </c>
      <c r="G4339">
        <f t="shared" ca="1" si="141"/>
        <v>-2.4168261079027274E-2</v>
      </c>
    </row>
    <row r="4340" spans="2:7">
      <c r="B4340" s="58">
        <v>38252</v>
      </c>
      <c r="C4340" s="43">
        <v>83.070151999999993</v>
      </c>
      <c r="D4340">
        <f t="shared" si="140"/>
        <v>-0.9640514862750571</v>
      </c>
      <c r="E4340">
        <v>-4.0391193343229841E-3</v>
      </c>
      <c r="G4340">
        <f t="shared" ca="1" si="141"/>
        <v>-2.6390284073841978E-2</v>
      </c>
    </row>
    <row r="4341" spans="2:7">
      <c r="B4341" s="58">
        <v>44221</v>
      </c>
      <c r="C4341" s="43">
        <v>2310.8090820000002</v>
      </c>
      <c r="D4341">
        <f t="shared" si="140"/>
        <v>11.446750703879893</v>
      </c>
      <c r="E4341">
        <v>-4.0467059366040671E-3</v>
      </c>
      <c r="G4341">
        <f t="shared" ca="1" si="141"/>
        <v>2.4296912190139578E-2</v>
      </c>
    </row>
    <row r="4342" spans="2:7">
      <c r="B4342" s="58">
        <v>39581</v>
      </c>
      <c r="C4342" s="43">
        <v>185.655609</v>
      </c>
      <c r="D4342">
        <f t="shared" si="140"/>
        <v>0.88191264219668242</v>
      </c>
      <c r="E4342">
        <v>-4.0478638687162973E-3</v>
      </c>
      <c r="G4342">
        <f t="shared" ca="1" si="141"/>
        <v>6.1788715669359798E-3</v>
      </c>
    </row>
    <row r="4343" spans="2:7">
      <c r="B4343" s="58">
        <v>37561</v>
      </c>
      <c r="C4343" s="43">
        <v>98.652618000000004</v>
      </c>
      <c r="D4343">
        <f t="shared" si="140"/>
        <v>8.5059726800760127E-2</v>
      </c>
      <c r="E4343">
        <v>-4.0586787602467185E-3</v>
      </c>
      <c r="G4343">
        <f t="shared" ca="1" si="141"/>
        <v>-2.7161580842460474E-3</v>
      </c>
    </row>
    <row r="4344" spans="2:7">
      <c r="B4344" s="58">
        <v>38477</v>
      </c>
      <c r="C4344" s="43">
        <v>90.919066999999998</v>
      </c>
      <c r="D4344">
        <f t="shared" si="140"/>
        <v>-0.93895870307101703</v>
      </c>
      <c r="E4344">
        <v>-4.0589178150011338E-3</v>
      </c>
      <c r="G4344">
        <f t="shared" ca="1" si="141"/>
        <v>3.1259607972308534E-2</v>
      </c>
    </row>
    <row r="4345" spans="2:7">
      <c r="B4345" s="58">
        <v>43279</v>
      </c>
      <c r="C4345" s="43">
        <v>1489.4681399999999</v>
      </c>
      <c r="D4345">
        <f t="shared" si="140"/>
        <v>8.6225244218207227</v>
      </c>
      <c r="E4345">
        <v>-4.070165782663053E-3</v>
      </c>
      <c r="G4345">
        <f t="shared" ca="1" si="141"/>
        <v>-2.2638346717912651E-3</v>
      </c>
    </row>
    <row r="4346" spans="2:7">
      <c r="B4346" s="58">
        <v>39479</v>
      </c>
      <c r="C4346" s="43">
        <v>154.789749</v>
      </c>
      <c r="D4346">
        <f t="shared" si="140"/>
        <v>-0.23332597944535646</v>
      </c>
      <c r="E4346">
        <v>-4.0718529447907074E-3</v>
      </c>
      <c r="G4346">
        <f t="shared" ca="1" si="141"/>
        <v>-3.3808769945678205E-2</v>
      </c>
    </row>
    <row r="4347" spans="2:7">
      <c r="B4347" s="58">
        <v>40199</v>
      </c>
      <c r="C4347" s="43">
        <v>201.89773600000001</v>
      </c>
      <c r="D4347">
        <f t="shared" si="140"/>
        <v>-0.91243557646360884</v>
      </c>
      <c r="E4347">
        <v>-4.0729532092194931E-3</v>
      </c>
      <c r="G4347">
        <f t="shared" ca="1" si="141"/>
        <v>-1.6657578556982421E-2</v>
      </c>
    </row>
    <row r="4348" spans="2:7">
      <c r="B4348" s="58">
        <v>44412</v>
      </c>
      <c r="C4348" s="43">
        <v>2305.705078</v>
      </c>
      <c r="D4348">
        <f t="shared" si="140"/>
        <v>20.279927241765993</v>
      </c>
      <c r="E4348">
        <v>-4.0848245413297388E-3</v>
      </c>
      <c r="G4348">
        <f t="shared" ca="1" si="141"/>
        <v>3.038945788789512E-2</v>
      </c>
    </row>
    <row r="4349" spans="2:7">
      <c r="B4349" s="58">
        <v>37795</v>
      </c>
      <c r="C4349" s="43">
        <v>108.351173</v>
      </c>
      <c r="D4349">
        <f t="shared" si="140"/>
        <v>-0.94107189648324208</v>
      </c>
      <c r="E4349">
        <v>-4.0918925630192993E-3</v>
      </c>
      <c r="G4349">
        <f t="shared" ca="1" si="141"/>
        <v>5.7482344699020657E-3</v>
      </c>
    </row>
    <row r="4350" spans="2:7">
      <c r="B4350" s="58">
        <v>43819</v>
      </c>
      <c r="C4350" s="43">
        <v>1838.701172</v>
      </c>
      <c r="D4350">
        <f t="shared" si="140"/>
        <v>16.289400199617361</v>
      </c>
      <c r="E4350">
        <v>-4.1002585837649538E-3</v>
      </c>
      <c r="G4350">
        <f t="shared" ca="1" si="141"/>
        <v>-1.6880334143975089E-2</v>
      </c>
    </row>
    <row r="4351" spans="2:7">
      <c r="B4351" s="58">
        <v>37782</v>
      </c>
      <c r="C4351" s="43">
        <v>106.348465</v>
      </c>
      <c r="D4351">
        <f t="shared" si="140"/>
        <v>-0.17005689855190201</v>
      </c>
      <c r="E4351">
        <v>-4.1247249012865209E-3</v>
      </c>
      <c r="G4351">
        <f t="shared" ca="1" si="141"/>
        <v>1.6534382993128989E-2</v>
      </c>
    </row>
    <row r="4352" spans="2:7">
      <c r="B4352" s="58">
        <v>36945</v>
      </c>
      <c r="C4352" s="43">
        <v>128.139465</v>
      </c>
      <c r="D4352">
        <f t="shared" si="140"/>
        <v>-0.92353729892535685</v>
      </c>
      <c r="E4352">
        <v>-4.1305284897885748E-3</v>
      </c>
      <c r="G4352">
        <f t="shared" ca="1" si="141"/>
        <v>1.4510112359345418E-2</v>
      </c>
    </row>
    <row r="4353" spans="2:7">
      <c r="B4353" s="58">
        <v>43647</v>
      </c>
      <c r="C4353" s="43">
        <v>1675.8427730000001</v>
      </c>
      <c r="D4353">
        <f t="shared" si="140"/>
        <v>4.3096409027971454</v>
      </c>
      <c r="E4353">
        <v>-4.1398350320290397E-3</v>
      </c>
      <c r="G4353">
        <f t="shared" ca="1" si="141"/>
        <v>1.4937101143378116E-2</v>
      </c>
    </row>
    <row r="4354" spans="2:7">
      <c r="B4354" s="58">
        <v>40891</v>
      </c>
      <c r="C4354" s="43">
        <v>315.62261999999998</v>
      </c>
      <c r="D4354">
        <f t="shared" si="140"/>
        <v>2.2558488923165236</v>
      </c>
      <c r="E4354">
        <v>-4.1448678710588058E-3</v>
      </c>
      <c r="G4354">
        <f t="shared" ca="1" si="141"/>
        <v>1.7253838552614871E-2</v>
      </c>
    </row>
    <row r="4355" spans="2:7">
      <c r="B4355" s="58">
        <v>36049</v>
      </c>
      <c r="C4355" s="43">
        <v>96.940192999999994</v>
      </c>
      <c r="D4355">
        <f t="shared" si="140"/>
        <v>-0.73473222538423122</v>
      </c>
      <c r="E4355">
        <v>-4.1480326174052409E-3</v>
      </c>
      <c r="G4355">
        <f t="shared" ca="1" si="141"/>
        <v>1.2959003096715698E-2</v>
      </c>
    </row>
    <row r="4356" spans="2:7">
      <c r="B4356" s="58">
        <v>41103</v>
      </c>
      <c r="C4356" s="43">
        <v>365.44278000000003</v>
      </c>
      <c r="D4356">
        <f t="shared" ref="D4356:D4419" si="142">(C4356-C4357)/C4357</f>
        <v>-0.85400100962983183</v>
      </c>
      <c r="E4356">
        <v>-4.1765299055523796E-3</v>
      </c>
      <c r="G4356">
        <f t="shared" ca="1" si="141"/>
        <v>-1.2580266190974729E-2</v>
      </c>
    </row>
    <row r="4357" spans="2:7">
      <c r="B4357" s="58">
        <v>44876</v>
      </c>
      <c r="C4357" s="43">
        <v>2503.0500489999999</v>
      </c>
      <c r="D4357">
        <f t="shared" si="142"/>
        <v>1.9530751939222993E-2</v>
      </c>
      <c r="E4357">
        <v>-4.1971867396067971E-3</v>
      </c>
      <c r="G4357">
        <f t="shared" ref="G4357:G4420" ca="1" si="143">_xlfn.NORM.INV(RAND(),$N$5,$N$6)</f>
        <v>-2.1729313785671223E-2</v>
      </c>
    </row>
    <row r="4358" spans="2:7">
      <c r="B4358" s="58">
        <v>44998</v>
      </c>
      <c r="C4358" s="43">
        <v>2455.1000979999999</v>
      </c>
      <c r="D4358">
        <f t="shared" si="142"/>
        <v>2.3209240102562343</v>
      </c>
      <c r="E4358">
        <v>-4.1979570486929615E-3</v>
      </c>
      <c r="G4358">
        <f t="shared" ca="1" si="143"/>
        <v>-2.3561460002565659E-2</v>
      </c>
    </row>
    <row r="4359" spans="2:7">
      <c r="B4359" s="58">
        <v>42340</v>
      </c>
      <c r="C4359" s="43">
        <v>739.28222700000003</v>
      </c>
      <c r="D4359">
        <f t="shared" si="142"/>
        <v>7.0524670745076193E-2</v>
      </c>
      <c r="E4359">
        <v>-4.1999472928530767E-3</v>
      </c>
      <c r="G4359">
        <f t="shared" ca="1" si="143"/>
        <v>-3.4975616480490811E-3</v>
      </c>
    </row>
    <row r="4360" spans="2:7">
      <c r="B4360" s="58">
        <v>42271</v>
      </c>
      <c r="C4360" s="43">
        <v>690.57934599999999</v>
      </c>
      <c r="D4360">
        <f t="shared" si="142"/>
        <v>5.2849315905781005</v>
      </c>
      <c r="E4360">
        <v>-4.2037571425806164E-3</v>
      </c>
      <c r="G4360">
        <f t="shared" ca="1" si="143"/>
        <v>5.595814394443217E-3</v>
      </c>
    </row>
    <row r="4361" spans="2:7">
      <c r="B4361" s="58">
        <v>37641</v>
      </c>
      <c r="C4361" s="43">
        <v>109.878578</v>
      </c>
      <c r="D4361">
        <f t="shared" si="142"/>
        <v>0.23371180676131337</v>
      </c>
      <c r="E4361">
        <v>-4.2044359587047591E-3</v>
      </c>
      <c r="G4361">
        <f t="shared" ca="1" si="143"/>
        <v>-5.5575171169640206E-3</v>
      </c>
    </row>
    <row r="4362" spans="2:7">
      <c r="B4362" s="58">
        <v>35859</v>
      </c>
      <c r="C4362" s="43">
        <v>89.063407999999995</v>
      </c>
      <c r="D4362">
        <f t="shared" si="142"/>
        <v>-0.95962644225281779</v>
      </c>
      <c r="E4362">
        <v>-4.2061679028416368E-3</v>
      </c>
      <c r="G4362">
        <f t="shared" ca="1" si="143"/>
        <v>3.4137487421574512E-5</v>
      </c>
    </row>
    <row r="4363" spans="2:7">
      <c r="B4363" s="58">
        <v>44615</v>
      </c>
      <c r="C4363" s="43">
        <v>2205.983643</v>
      </c>
      <c r="D4363">
        <f t="shared" si="142"/>
        <v>-0.16363983885475267</v>
      </c>
      <c r="E4363">
        <v>-4.2071287804564114E-3</v>
      </c>
      <c r="G4363">
        <f t="shared" ca="1" si="143"/>
        <v>3.587729641200979E-2</v>
      </c>
    </row>
    <row r="4364" spans="2:7">
      <c r="B4364" s="58">
        <v>44963</v>
      </c>
      <c r="C4364" s="43">
        <v>2637.6000979999999</v>
      </c>
      <c r="D4364">
        <f t="shared" si="142"/>
        <v>19.568424629277668</v>
      </c>
      <c r="E4364">
        <v>-4.2094957999056579E-3</v>
      </c>
      <c r="G4364">
        <f t="shared" ca="1" si="143"/>
        <v>1.2989706269696961E-2</v>
      </c>
    </row>
    <row r="4365" spans="2:7">
      <c r="B4365" s="58">
        <v>37277</v>
      </c>
      <c r="C4365" s="43">
        <v>128.23539700000001</v>
      </c>
      <c r="D4365">
        <f t="shared" si="142"/>
        <v>-0.92133174782650373</v>
      </c>
      <c r="E4365">
        <v>-4.2135918929951241E-3</v>
      </c>
      <c r="G4365">
        <f t="shared" ca="1" si="143"/>
        <v>5.0144878699906669E-3</v>
      </c>
    </row>
    <row r="4366" spans="2:7">
      <c r="B4366" s="58">
        <v>43483</v>
      </c>
      <c r="C4366" s="43">
        <v>1630.078125</v>
      </c>
      <c r="D4366">
        <f t="shared" si="142"/>
        <v>8.2728407336574801</v>
      </c>
      <c r="E4366">
        <v>-4.2249005731549386E-3</v>
      </c>
      <c r="G4366">
        <f t="shared" ca="1" si="143"/>
        <v>2.9000201538850339E-2</v>
      </c>
    </row>
    <row r="4367" spans="2:7">
      <c r="B4367" s="58">
        <v>40281</v>
      </c>
      <c r="C4367" s="43">
        <v>175.79058800000001</v>
      </c>
      <c r="D4367">
        <f t="shared" si="142"/>
        <v>-0.93081970657398894</v>
      </c>
      <c r="E4367">
        <v>-4.2319631815276931E-3</v>
      </c>
      <c r="G4367">
        <f t="shared" ca="1" si="143"/>
        <v>2.5611400292916385E-2</v>
      </c>
    </row>
    <row r="4368" spans="2:7">
      <c r="B4368" s="58">
        <v>45034</v>
      </c>
      <c r="C4368" s="43">
        <v>2541.0500489999999</v>
      </c>
      <c r="D4368">
        <f t="shared" si="142"/>
        <v>0.48239030176197489</v>
      </c>
      <c r="E4368">
        <v>-4.2322427200815714E-3</v>
      </c>
      <c r="G4368">
        <f t="shared" ca="1" si="143"/>
        <v>-1.3679716854250936E-3</v>
      </c>
    </row>
    <row r="4369" spans="2:7">
      <c r="B4369" s="58">
        <v>43696</v>
      </c>
      <c r="C4369" s="43">
        <v>1714.1572269999999</v>
      </c>
      <c r="D4369">
        <f t="shared" si="142"/>
        <v>1.2156252799975513</v>
      </c>
      <c r="E4369">
        <v>-4.2380794040449915E-3</v>
      </c>
      <c r="G4369">
        <f t="shared" ca="1" si="143"/>
        <v>6.1007961172156438E-3</v>
      </c>
    </row>
    <row r="4370" spans="2:7">
      <c r="B4370" s="58">
        <v>42465</v>
      </c>
      <c r="C4370" s="43">
        <v>773.66747999999995</v>
      </c>
      <c r="D4370">
        <f t="shared" si="142"/>
        <v>3.3687433804360736</v>
      </c>
      <c r="E4370">
        <v>-4.2419480091851688E-3</v>
      </c>
      <c r="G4370">
        <f t="shared" ca="1" si="143"/>
        <v>-1.1562353903334616E-2</v>
      </c>
    </row>
    <row r="4371" spans="2:7">
      <c r="B4371" s="58">
        <v>39590</v>
      </c>
      <c r="C4371" s="43">
        <v>177.09153699999999</v>
      </c>
      <c r="D4371">
        <f t="shared" si="142"/>
        <v>-0.93037035124121603</v>
      </c>
      <c r="E4371">
        <v>-4.2428703039141978E-3</v>
      </c>
      <c r="G4371">
        <f t="shared" ca="1" si="143"/>
        <v>-8.6382368286656418E-3</v>
      </c>
    </row>
    <row r="4372" spans="2:7">
      <c r="B4372" s="58">
        <v>44819</v>
      </c>
      <c r="C4372" s="43">
        <v>2543.3352049999999</v>
      </c>
      <c r="D4372">
        <f t="shared" si="142"/>
        <v>2.5644015954356312</v>
      </c>
      <c r="E4372">
        <v>-4.2778533127301099E-3</v>
      </c>
      <c r="G4372">
        <f t="shared" ca="1" si="143"/>
        <v>-2.412981364124319E-3</v>
      </c>
    </row>
    <row r="4373" spans="2:7">
      <c r="B4373" s="58">
        <v>42312</v>
      </c>
      <c r="C4373" s="43">
        <v>713.537781</v>
      </c>
      <c r="D4373">
        <f t="shared" si="142"/>
        <v>3.0127794832359198</v>
      </c>
      <c r="E4373">
        <v>-4.2885776263032029E-3</v>
      </c>
      <c r="G4373">
        <f t="shared" ca="1" si="143"/>
        <v>1.2057002923499184E-2</v>
      </c>
    </row>
    <row r="4374" spans="2:7">
      <c r="B4374" s="58">
        <v>39785</v>
      </c>
      <c r="C4374" s="43">
        <v>177.81634500000001</v>
      </c>
      <c r="D4374">
        <f t="shared" si="142"/>
        <v>-0.6423716285308666</v>
      </c>
      <c r="E4374">
        <v>-4.2890366996130953E-3</v>
      </c>
      <c r="G4374">
        <f t="shared" ca="1" si="143"/>
        <v>-1.3906859787058436E-2</v>
      </c>
    </row>
    <row r="4375" spans="2:7">
      <c r="B4375" s="58">
        <v>41592</v>
      </c>
      <c r="C4375" s="43">
        <v>497.20983899999999</v>
      </c>
      <c r="D4375">
        <f t="shared" si="142"/>
        <v>-0.77593192918952214</v>
      </c>
      <c r="E4375">
        <v>-4.2898617466208804E-3</v>
      </c>
      <c r="G4375">
        <f t="shared" ca="1" si="143"/>
        <v>-3.657340564621892E-3</v>
      </c>
    </row>
    <row r="4376" spans="2:7">
      <c r="B4376" s="58">
        <v>44592</v>
      </c>
      <c r="C4376" s="43">
        <v>2219.0124510000001</v>
      </c>
      <c r="D4376">
        <f t="shared" si="142"/>
        <v>25.400631619967335</v>
      </c>
      <c r="E4376">
        <v>-4.2916221692818586E-3</v>
      </c>
      <c r="G4376">
        <f t="shared" ca="1" si="143"/>
        <v>-1.7726631781290737E-2</v>
      </c>
    </row>
    <row r="4377" spans="2:7">
      <c r="B4377" s="58">
        <v>38166</v>
      </c>
      <c r="C4377" s="43">
        <v>84.051490999999999</v>
      </c>
      <c r="D4377">
        <f t="shared" si="142"/>
        <v>-0.62168470816762955</v>
      </c>
      <c r="E4377">
        <v>-4.2936276882158952E-3</v>
      </c>
      <c r="G4377">
        <f t="shared" ca="1" si="143"/>
        <v>-2.0256106941614619E-2</v>
      </c>
    </row>
    <row r="4378" spans="2:7">
      <c r="B4378" s="58">
        <v>40640</v>
      </c>
      <c r="C4378" s="43">
        <v>222.173126</v>
      </c>
      <c r="D4378">
        <f t="shared" si="142"/>
        <v>0.87242220889212485</v>
      </c>
      <c r="E4378">
        <v>-4.3291555362790831E-3</v>
      </c>
      <c r="G4378">
        <f t="shared" ca="1" si="143"/>
        <v>-1.0599385360631611E-2</v>
      </c>
    </row>
    <row r="4379" spans="2:7">
      <c r="B4379" s="58">
        <v>37879</v>
      </c>
      <c r="C4379" s="43">
        <v>118.65546399999999</v>
      </c>
      <c r="D4379">
        <f t="shared" si="142"/>
        <v>0.31313892084495276</v>
      </c>
      <c r="E4379">
        <v>-4.3302047525608607E-3</v>
      </c>
      <c r="G4379">
        <f t="shared" ca="1" si="143"/>
        <v>-6.7440230378998829E-3</v>
      </c>
    </row>
    <row r="4380" spans="2:7">
      <c r="B4380" s="58">
        <v>35866</v>
      </c>
      <c r="C4380" s="43">
        <v>90.360175999999996</v>
      </c>
      <c r="D4380">
        <f t="shared" si="142"/>
        <v>-0.94528275740687484</v>
      </c>
      <c r="E4380">
        <v>-4.3340035517307291E-3</v>
      </c>
      <c r="G4380">
        <f t="shared" ca="1" si="143"/>
        <v>-2.9681657888853165E-2</v>
      </c>
    </row>
    <row r="4381" spans="2:7">
      <c r="B4381" s="58">
        <v>43332</v>
      </c>
      <c r="C4381" s="43">
        <v>1651.4022219999999</v>
      </c>
      <c r="D4381">
        <f t="shared" si="142"/>
        <v>9.1219043151328876</v>
      </c>
      <c r="E4381">
        <v>-4.3422941180361651E-3</v>
      </c>
      <c r="G4381">
        <f t="shared" ca="1" si="143"/>
        <v>7.6844859077090976E-3</v>
      </c>
    </row>
    <row r="4382" spans="2:7">
      <c r="B4382" s="58">
        <v>38972</v>
      </c>
      <c r="C4382" s="43">
        <v>163.15133700000001</v>
      </c>
      <c r="D4382">
        <f t="shared" si="142"/>
        <v>2.3299693808609994</v>
      </c>
      <c r="E4382">
        <v>-4.3427995909337954E-3</v>
      </c>
      <c r="G4382">
        <f t="shared" ca="1" si="143"/>
        <v>-9.7544626757844373E-3</v>
      </c>
    </row>
    <row r="4383" spans="2:7">
      <c r="B4383" s="58">
        <v>35283</v>
      </c>
      <c r="C4383" s="43">
        <v>48.994846000000003</v>
      </c>
      <c r="D4383">
        <f t="shared" si="142"/>
        <v>-0.81858261638836527</v>
      </c>
      <c r="E4383">
        <v>-4.3437330409453866E-3</v>
      </c>
      <c r="G4383">
        <f t="shared" ca="1" si="143"/>
        <v>-3.1514969464416849E-2</v>
      </c>
    </row>
    <row r="4384" spans="2:7">
      <c r="B4384" s="58">
        <v>40735</v>
      </c>
      <c r="C4384" s="43">
        <v>270.06698599999999</v>
      </c>
      <c r="D4384">
        <f t="shared" si="142"/>
        <v>-0.82942276774544754</v>
      </c>
      <c r="E4384">
        <v>-4.3486856931549958E-3</v>
      </c>
      <c r="G4384">
        <f t="shared" ca="1" si="143"/>
        <v>6.7421385772831414E-3</v>
      </c>
    </row>
    <row r="4385" spans="2:7">
      <c r="B4385" s="58">
        <v>43424</v>
      </c>
      <c r="C4385" s="43">
        <v>1583.253418</v>
      </c>
      <c r="D4385">
        <f t="shared" si="142"/>
        <v>10.69498653094282</v>
      </c>
      <c r="E4385">
        <v>-4.3493085211600202E-3</v>
      </c>
      <c r="G4385">
        <f t="shared" ca="1" si="143"/>
        <v>-2.0587219341713803E-2</v>
      </c>
    </row>
    <row r="4386" spans="2:7">
      <c r="B4386" s="58">
        <v>38706</v>
      </c>
      <c r="C4386" s="43">
        <v>135.378815</v>
      </c>
      <c r="D4386">
        <f t="shared" si="142"/>
        <v>-0.9176763839093609</v>
      </c>
      <c r="E4386">
        <v>-4.3500384948061931E-3</v>
      </c>
      <c r="G4386">
        <f t="shared" ca="1" si="143"/>
        <v>2.0285211369784693E-2</v>
      </c>
    </row>
    <row r="4387" spans="2:7">
      <c r="B4387" s="58">
        <v>43489</v>
      </c>
      <c r="C4387" s="43">
        <v>1644.4711910000001</v>
      </c>
      <c r="D4387">
        <f t="shared" si="142"/>
        <v>20.861780674493414</v>
      </c>
      <c r="E4387">
        <v>-4.3572053624894762E-3</v>
      </c>
      <c r="G4387">
        <f t="shared" ca="1" si="143"/>
        <v>6.7727359081931476E-3</v>
      </c>
    </row>
    <row r="4388" spans="2:7">
      <c r="B4388" s="58">
        <v>38211</v>
      </c>
      <c r="C4388" s="43">
        <v>75.221283</v>
      </c>
      <c r="D4388">
        <f t="shared" si="142"/>
        <v>-0.42317549464311555</v>
      </c>
      <c r="E4388">
        <v>-4.361383969133598E-3</v>
      </c>
      <c r="G4388">
        <f t="shared" ca="1" si="143"/>
        <v>4.3738042774063346E-2</v>
      </c>
    </row>
    <row r="4389" spans="2:7">
      <c r="B4389" s="58">
        <v>37244</v>
      </c>
      <c r="C4389" s="43">
        <v>130.40583799999999</v>
      </c>
      <c r="D4389">
        <f t="shared" si="142"/>
        <v>-9.826222334737315E-3</v>
      </c>
      <c r="E4389">
        <v>-4.373110598155574E-3</v>
      </c>
      <c r="G4389">
        <f t="shared" ca="1" si="143"/>
        <v>1.488038027340088E-2</v>
      </c>
    </row>
    <row r="4390" spans="2:7">
      <c r="B4390" s="58">
        <v>36314</v>
      </c>
      <c r="C4390" s="43">
        <v>131.699951</v>
      </c>
      <c r="D4390">
        <f t="shared" si="142"/>
        <v>-0.89333205475379274</v>
      </c>
      <c r="E4390">
        <v>-4.3863789059497794E-3</v>
      </c>
      <c r="G4390">
        <f t="shared" ca="1" si="143"/>
        <v>-2.3173312973411589E-2</v>
      </c>
    </row>
    <row r="4391" spans="2:7">
      <c r="B4391" s="58">
        <v>43102</v>
      </c>
      <c r="C4391" s="43">
        <v>1234.672241</v>
      </c>
      <c r="D4391">
        <f t="shared" si="142"/>
        <v>8.5074821107931857</v>
      </c>
      <c r="E4391">
        <v>-4.3882210854823541E-3</v>
      </c>
      <c r="G4391">
        <f t="shared" ca="1" si="143"/>
        <v>-2.4638035304233447E-3</v>
      </c>
    </row>
    <row r="4392" spans="2:7">
      <c r="B4392" s="58">
        <v>37207</v>
      </c>
      <c r="C4392" s="43">
        <v>129.86322000000001</v>
      </c>
      <c r="D4392">
        <f t="shared" si="142"/>
        <v>-0.31388377858746919</v>
      </c>
      <c r="E4392">
        <v>-4.3909593979370703E-3</v>
      </c>
      <c r="G4392">
        <f t="shared" ca="1" si="143"/>
        <v>4.2953767079576101E-3</v>
      </c>
    </row>
    <row r="4393" spans="2:7">
      <c r="B4393" s="58">
        <v>38807</v>
      </c>
      <c r="C4393" s="43">
        <v>189.272919</v>
      </c>
      <c r="D4393">
        <f t="shared" si="142"/>
        <v>1.0391792948674798</v>
      </c>
      <c r="E4393">
        <v>-4.3922734941217881E-3</v>
      </c>
      <c r="G4393">
        <f t="shared" ca="1" si="143"/>
        <v>1.246549116382994E-2</v>
      </c>
    </row>
    <row r="4394" spans="2:7">
      <c r="B4394" s="58">
        <v>36098</v>
      </c>
      <c r="C4394" s="43">
        <v>92.818184000000002</v>
      </c>
      <c r="D4394">
        <f t="shared" si="142"/>
        <v>-0.56508721153658681</v>
      </c>
      <c r="E4394">
        <v>-4.3934545858951247E-3</v>
      </c>
      <c r="G4394">
        <f t="shared" ca="1" si="143"/>
        <v>3.4683536605790495E-2</v>
      </c>
    </row>
    <row r="4395" spans="2:7">
      <c r="B4395" s="58">
        <v>40126</v>
      </c>
      <c r="C4395" s="43">
        <v>213.417923</v>
      </c>
      <c r="D4395">
        <f t="shared" si="142"/>
        <v>-0.89679013270020347</v>
      </c>
      <c r="E4395">
        <v>-4.4021369651086224E-3</v>
      </c>
      <c r="G4395">
        <f t="shared" ca="1" si="143"/>
        <v>-3.8071459348051383E-3</v>
      </c>
    </row>
    <row r="4396" spans="2:7">
      <c r="B4396" s="58">
        <v>44013</v>
      </c>
      <c r="C4396" s="43">
        <v>2067.8054200000001</v>
      </c>
      <c r="D4396">
        <f t="shared" si="142"/>
        <v>1.4812795133177987</v>
      </c>
      <c r="E4396">
        <v>-4.4039185056851454E-3</v>
      </c>
      <c r="G4396">
        <f t="shared" ca="1" si="143"/>
        <v>-1.412260041179759E-2</v>
      </c>
    </row>
    <row r="4397" spans="2:7">
      <c r="B4397" s="58">
        <v>42563</v>
      </c>
      <c r="C4397" s="43">
        <v>833.36254899999994</v>
      </c>
      <c r="D4397">
        <f t="shared" si="142"/>
        <v>-0.66059318804319855</v>
      </c>
      <c r="E4397">
        <v>-4.4115224859408997E-3</v>
      </c>
      <c r="G4397">
        <f t="shared" ca="1" si="143"/>
        <v>-2.0139614197277951E-2</v>
      </c>
    </row>
    <row r="4398" spans="2:7">
      <c r="B4398" s="58">
        <v>44987</v>
      </c>
      <c r="C4398" s="43">
        <v>2455.3500979999999</v>
      </c>
      <c r="D4398">
        <f t="shared" si="142"/>
        <v>7.9342040535082736</v>
      </c>
      <c r="E4398">
        <v>-4.4196257475925434E-3</v>
      </c>
      <c r="G4398">
        <f t="shared" ca="1" si="143"/>
        <v>-1.4814782431604195E-2</v>
      </c>
    </row>
    <row r="4399" spans="2:7">
      <c r="B4399" s="58">
        <v>40805</v>
      </c>
      <c r="C4399" s="43">
        <v>274.82583599999998</v>
      </c>
      <c r="D4399">
        <f t="shared" si="142"/>
        <v>0.51745282714143226</v>
      </c>
      <c r="E4399">
        <v>-4.4202231047554743E-3</v>
      </c>
      <c r="G4399">
        <f t="shared" ca="1" si="143"/>
        <v>-3.8090258121567062E-3</v>
      </c>
    </row>
    <row r="4400" spans="2:7">
      <c r="B4400" s="58">
        <v>39904</v>
      </c>
      <c r="C4400" s="43">
        <v>181.10997</v>
      </c>
      <c r="D4400">
        <f t="shared" si="142"/>
        <v>-0.64564074057986498</v>
      </c>
      <c r="E4400">
        <v>-4.4210123986188144E-3</v>
      </c>
      <c r="G4400">
        <f t="shared" ca="1" si="143"/>
        <v>7.8025746453846577E-3</v>
      </c>
    </row>
    <row r="4401" spans="2:7">
      <c r="B4401" s="58">
        <v>41751</v>
      </c>
      <c r="C4401" s="43">
        <v>511.09140000000002</v>
      </c>
      <c r="D4401">
        <f t="shared" si="142"/>
        <v>0.92729157919672667</v>
      </c>
      <c r="E4401">
        <v>-4.4231180535174337E-3</v>
      </c>
      <c r="G4401">
        <f t="shared" ca="1" si="143"/>
        <v>1.3950987425607509E-2</v>
      </c>
    </row>
    <row r="4402" spans="2:7">
      <c r="B4402" s="58">
        <v>40751</v>
      </c>
      <c r="C4402" s="43">
        <v>265.18633999999997</v>
      </c>
      <c r="D4402">
        <f t="shared" si="142"/>
        <v>-0.75240296315383592</v>
      </c>
      <c r="E4402">
        <v>-4.4280231846870084E-3</v>
      </c>
      <c r="G4402">
        <f t="shared" ca="1" si="143"/>
        <v>-5.7254983220975707E-3</v>
      </c>
    </row>
    <row r="4403" spans="2:7">
      <c r="B4403" s="58">
        <v>42949</v>
      </c>
      <c r="C4403" s="43">
        <v>1071.040039</v>
      </c>
      <c r="D4403">
        <f t="shared" si="142"/>
        <v>8.6362878976941229</v>
      </c>
      <c r="E4403">
        <v>-4.4293679806575821E-3</v>
      </c>
      <c r="G4403">
        <f t="shared" ca="1" si="143"/>
        <v>2.665083501861331E-2</v>
      </c>
    </row>
    <row r="4404" spans="2:7">
      <c r="B4404" s="58">
        <v>37636</v>
      </c>
      <c r="C4404" s="43">
        <v>111.14653800000001</v>
      </c>
      <c r="D4404">
        <f t="shared" si="142"/>
        <v>-0.64424102641174785</v>
      </c>
      <c r="E4404">
        <v>-4.4325672889292209E-3</v>
      </c>
      <c r="G4404">
        <f t="shared" ca="1" si="143"/>
        <v>-6.7918508979234694E-3</v>
      </c>
    </row>
    <row r="4405" spans="2:7">
      <c r="B4405" s="58">
        <v>40980</v>
      </c>
      <c r="C4405" s="43">
        <v>312.42089800000002</v>
      </c>
      <c r="D4405">
        <f t="shared" si="142"/>
        <v>-0.60750457290657855</v>
      </c>
      <c r="E4405">
        <v>-4.4471849277981602E-3</v>
      </c>
      <c r="G4405">
        <f t="shared" ca="1" si="143"/>
        <v>1.5729115027258909E-2</v>
      </c>
    </row>
    <row r="4406" spans="2:7">
      <c r="B4406" s="58">
        <v>42550</v>
      </c>
      <c r="C4406" s="43">
        <v>795.98608400000001</v>
      </c>
      <c r="D4406">
        <f t="shared" si="142"/>
        <v>6.191606800010784</v>
      </c>
      <c r="E4406">
        <v>-4.4492553454789693E-3</v>
      </c>
      <c r="G4406">
        <f t="shared" ca="1" si="143"/>
        <v>6.1002527388013118E-4</v>
      </c>
    </row>
    <row r="4407" spans="2:7">
      <c r="B4407" s="58">
        <v>37648</v>
      </c>
      <c r="C4407" s="43">
        <v>110.682648</v>
      </c>
      <c r="D4407">
        <f t="shared" si="142"/>
        <v>-0.91124969526490107</v>
      </c>
      <c r="E4407">
        <v>-4.4509906132264247E-3</v>
      </c>
      <c r="G4407">
        <f t="shared" ca="1" si="143"/>
        <v>-2.8961023548897947E-2</v>
      </c>
    </row>
    <row r="4408" spans="2:7">
      <c r="B4408" s="58">
        <v>43147</v>
      </c>
      <c r="C4408" s="43">
        <v>1247.1241460000001</v>
      </c>
      <c r="D4408">
        <f t="shared" si="142"/>
        <v>-0.41036068573481516</v>
      </c>
      <c r="E4408">
        <v>-4.454522743389506E-3</v>
      </c>
      <c r="G4408">
        <f t="shared" ca="1" si="143"/>
        <v>1.7875147401377592E-2</v>
      </c>
    </row>
    <row r="4409" spans="2:7">
      <c r="B4409" s="58">
        <v>44050</v>
      </c>
      <c r="C4409" s="43">
        <v>2115.0627439999998</v>
      </c>
      <c r="D4409">
        <f t="shared" si="142"/>
        <v>0.81948485320611419</v>
      </c>
      <c r="E4409">
        <v>-4.4584666255652649E-3</v>
      </c>
      <c r="G4409">
        <f t="shared" ca="1" si="143"/>
        <v>-1.8528131342299973E-2</v>
      </c>
    </row>
    <row r="4410" spans="2:7">
      <c r="B4410" s="58">
        <v>43066</v>
      </c>
      <c r="C4410" s="43">
        <v>1162.4514160000001</v>
      </c>
      <c r="D4410">
        <f t="shared" si="142"/>
        <v>11.375129364097441</v>
      </c>
      <c r="E4410">
        <v>-4.4629176347051082E-3</v>
      </c>
      <c r="G4410">
        <f t="shared" ca="1" si="143"/>
        <v>-4.6373182126199328E-2</v>
      </c>
    </row>
    <row r="4411" spans="2:7">
      <c r="B4411" s="58">
        <v>36111</v>
      </c>
      <c r="C4411" s="43">
        <v>93.934486000000007</v>
      </c>
      <c r="D4411">
        <f t="shared" si="142"/>
        <v>-0.93476307268799319</v>
      </c>
      <c r="E4411">
        <v>-4.4636750404127429E-3</v>
      </c>
      <c r="G4411">
        <f t="shared" ca="1" si="143"/>
        <v>-1.4756188848884508E-2</v>
      </c>
    </row>
    <row r="4412" spans="2:7">
      <c r="B4412" s="58">
        <v>43244</v>
      </c>
      <c r="C4412" s="43">
        <v>1439.897461</v>
      </c>
      <c r="D4412">
        <f t="shared" si="142"/>
        <v>11.516141852963873</v>
      </c>
      <c r="E4412">
        <v>-4.4640129471373944E-3</v>
      </c>
      <c r="G4412">
        <f t="shared" ca="1" si="143"/>
        <v>-3.576088115031896E-2</v>
      </c>
    </row>
    <row r="4413" spans="2:7">
      <c r="B4413" s="58">
        <v>37957</v>
      </c>
      <c r="C4413" s="43">
        <v>115.04323599999999</v>
      </c>
      <c r="D4413">
        <f t="shared" si="142"/>
        <v>-0.76834308546808505</v>
      </c>
      <c r="E4413">
        <v>-4.4658195974062488E-3</v>
      </c>
      <c r="G4413">
        <f t="shared" ca="1" si="143"/>
        <v>1.0146423554774477E-3</v>
      </c>
    </row>
    <row r="4414" spans="2:7">
      <c r="B4414" s="58">
        <v>41446</v>
      </c>
      <c r="C4414" s="43">
        <v>496.61041299999999</v>
      </c>
      <c r="D4414">
        <f t="shared" si="142"/>
        <v>-0.67973739158643154</v>
      </c>
      <c r="E4414">
        <v>-4.466795266572593E-3</v>
      </c>
      <c r="G4414">
        <f t="shared" ca="1" si="143"/>
        <v>2.4646930722902246E-2</v>
      </c>
    </row>
    <row r="4415" spans="2:7">
      <c r="B4415" s="58">
        <v>43560</v>
      </c>
      <c r="C4415" s="43">
        <v>1550.63501</v>
      </c>
      <c r="D4415">
        <f t="shared" si="142"/>
        <v>9.3705401422633976</v>
      </c>
      <c r="E4415">
        <v>-4.4702743885312226E-3</v>
      </c>
      <c r="G4415">
        <f t="shared" ca="1" si="143"/>
        <v>-2.8195125703608246E-2</v>
      </c>
    </row>
    <row r="4416" spans="2:7">
      <c r="B4416" s="58">
        <v>36395</v>
      </c>
      <c r="C4416" s="43">
        <v>149.52307099999999</v>
      </c>
      <c r="D4416">
        <f t="shared" si="142"/>
        <v>2.1919997516815233</v>
      </c>
      <c r="E4416">
        <v>-4.4804318175847438E-3</v>
      </c>
      <c r="G4416">
        <f t="shared" ca="1" si="143"/>
        <v>3.01647235434021E-3</v>
      </c>
    </row>
    <row r="4417" spans="2:7">
      <c r="B4417" s="58">
        <v>35362</v>
      </c>
      <c r="C4417" s="43">
        <v>46.843071000000002</v>
      </c>
      <c r="D4417">
        <f t="shared" si="142"/>
        <v>-0.77634863601999082</v>
      </c>
      <c r="E4417">
        <v>-4.4824680007469605E-3</v>
      </c>
      <c r="G4417">
        <f t="shared" ca="1" si="143"/>
        <v>-1.8940835188991843E-2</v>
      </c>
    </row>
    <row r="4418" spans="2:7">
      <c r="B4418" s="58">
        <v>40162</v>
      </c>
      <c r="C4418" s="43">
        <v>209.44683800000001</v>
      </c>
      <c r="D4418">
        <f t="shared" si="142"/>
        <v>-0.70575073596441429</v>
      </c>
      <c r="E4418">
        <v>-4.4847959694890062E-3</v>
      </c>
      <c r="G4418">
        <f t="shared" ca="1" si="143"/>
        <v>3.0256185868641977E-3</v>
      </c>
    </row>
    <row r="4419" spans="2:7">
      <c r="B4419" s="58">
        <v>42314</v>
      </c>
      <c r="C4419" s="43">
        <v>711.80071999999996</v>
      </c>
      <c r="D4419">
        <f t="shared" si="142"/>
        <v>4.6775615703331352</v>
      </c>
      <c r="E4419">
        <v>-4.4851395564619858E-3</v>
      </c>
      <c r="G4419">
        <f t="shared" ca="1" si="143"/>
        <v>4.3267760064007794E-2</v>
      </c>
    </row>
    <row r="4420" spans="2:7">
      <c r="B4420" s="58">
        <v>37026</v>
      </c>
      <c r="C4420" s="43">
        <v>125.37085</v>
      </c>
      <c r="D4420">
        <f t="shared" ref="D4420:D4483" si="144">(C4420-C4421)/C4421</f>
        <v>0</v>
      </c>
      <c r="E4420">
        <v>-4.4972249585503556E-3</v>
      </c>
      <c r="G4420">
        <f t="shared" ca="1" si="143"/>
        <v>2.0063872849063809E-2</v>
      </c>
    </row>
    <row r="4421" spans="2:7">
      <c r="B4421" s="58">
        <v>37015</v>
      </c>
      <c r="C4421" s="43">
        <v>125.37085</v>
      </c>
      <c r="D4421">
        <f t="shared" si="144"/>
        <v>-0.82902009267320897</v>
      </c>
      <c r="E4421">
        <v>-4.4972249585503556E-3</v>
      </c>
      <c r="G4421">
        <f t="shared" ref="G4421:G4484" ca="1" si="145">_xlfn.NORM.INV(RAND(),$N$5,$N$6)</f>
        <v>1.6980272470042308E-2</v>
      </c>
    </row>
    <row r="4422" spans="2:7">
      <c r="B4422" s="58">
        <v>42251</v>
      </c>
      <c r="C4422" s="43">
        <v>733.24902299999997</v>
      </c>
      <c r="D4422">
        <f t="shared" si="144"/>
        <v>17.202755080331784</v>
      </c>
      <c r="E4422">
        <v>-4.4977442425102702E-3</v>
      </c>
      <c r="G4422">
        <f t="shared" ca="1" si="145"/>
        <v>-9.4292174579890201E-3</v>
      </c>
    </row>
    <row r="4423" spans="2:7">
      <c r="B4423" s="58">
        <v>35128</v>
      </c>
      <c r="C4423" s="43">
        <v>40.282310000000003</v>
      </c>
      <c r="D4423">
        <f t="shared" si="144"/>
        <v>-0.8140604630636159</v>
      </c>
      <c r="E4423">
        <v>-4.5075330585621241E-3</v>
      </c>
      <c r="G4423">
        <f t="shared" ca="1" si="145"/>
        <v>2.4636782045678603E-2</v>
      </c>
    </row>
    <row r="4424" spans="2:7">
      <c r="B4424" s="58">
        <v>40136</v>
      </c>
      <c r="C4424" s="43">
        <v>216.64198300000001</v>
      </c>
      <c r="D4424">
        <f t="shared" si="144"/>
        <v>-0.71244219814562382</v>
      </c>
      <c r="E4424">
        <v>-4.5166015647436575E-3</v>
      </c>
      <c r="G4424">
        <f t="shared" ca="1" si="145"/>
        <v>-2.450121093448529E-2</v>
      </c>
    </row>
    <row r="4425" spans="2:7">
      <c r="B4425" s="58">
        <v>42671</v>
      </c>
      <c r="C4425" s="43">
        <v>753.38586399999997</v>
      </c>
      <c r="D4425">
        <f t="shared" si="144"/>
        <v>-0.6768039112049008</v>
      </c>
      <c r="E4425">
        <v>-4.5219402083438122E-3</v>
      </c>
      <c r="G4425">
        <f t="shared" ca="1" si="145"/>
        <v>-1.368427302302155E-2</v>
      </c>
    </row>
    <row r="4426" spans="2:7">
      <c r="B4426" s="58">
        <v>44522</v>
      </c>
      <c r="C4426" s="43">
        <v>2331.048828</v>
      </c>
      <c r="D4426">
        <f t="shared" si="144"/>
        <v>3.7592085740350649</v>
      </c>
      <c r="E4426">
        <v>-4.5219920325889427E-3</v>
      </c>
      <c r="G4426">
        <f t="shared" ca="1" si="145"/>
        <v>7.7035622773165722E-3</v>
      </c>
    </row>
    <row r="4427" spans="2:7">
      <c r="B4427" s="58">
        <v>41600</v>
      </c>
      <c r="C4427" s="43">
        <v>489.79757699999999</v>
      </c>
      <c r="D4427">
        <f t="shared" si="144"/>
        <v>-0.70377870211698124</v>
      </c>
      <c r="E4427">
        <v>-4.5282745082509922E-3</v>
      </c>
      <c r="G4427">
        <f t="shared" ca="1" si="145"/>
        <v>2.7271464587017503E-2</v>
      </c>
    </row>
    <row r="4428" spans="2:7">
      <c r="B4428" s="58">
        <v>43641</v>
      </c>
      <c r="C4428" s="43">
        <v>1653.4853519999999</v>
      </c>
      <c r="D4428">
        <f t="shared" si="144"/>
        <v>1.0263076573075138</v>
      </c>
      <c r="E4428">
        <v>-4.5339740143209503E-3</v>
      </c>
      <c r="G4428">
        <f t="shared" ca="1" si="145"/>
        <v>-2.717683033266955E-5</v>
      </c>
    </row>
    <row r="4429" spans="2:7">
      <c r="B4429" s="58">
        <v>42814</v>
      </c>
      <c r="C4429" s="43">
        <v>816.00903300000004</v>
      </c>
      <c r="D4429">
        <f t="shared" si="144"/>
        <v>0.28264040935065826</v>
      </c>
      <c r="E4429">
        <v>-4.5427190145456067E-3</v>
      </c>
      <c r="G4429">
        <f t="shared" ca="1" si="145"/>
        <v>-1.8743992669380129E-2</v>
      </c>
    </row>
    <row r="4430" spans="2:7">
      <c r="B4430" s="58">
        <v>41887</v>
      </c>
      <c r="C4430" s="43">
        <v>636.19470200000001</v>
      </c>
      <c r="D4430">
        <f t="shared" si="144"/>
        <v>-0.17335899720298575</v>
      </c>
      <c r="E4430">
        <v>-4.5448367441813936E-3</v>
      </c>
      <c r="G4430">
        <f t="shared" ca="1" si="145"/>
        <v>1.5119472181909257E-2</v>
      </c>
    </row>
    <row r="4431" spans="2:7">
      <c r="B4431" s="58">
        <v>42492</v>
      </c>
      <c r="C4431" s="43">
        <v>769.61425799999995</v>
      </c>
      <c r="D4431">
        <f t="shared" si="144"/>
        <v>4.8436029348101597</v>
      </c>
      <c r="E4431">
        <v>-4.5511141982562562E-3</v>
      </c>
      <c r="G4431">
        <f t="shared" ca="1" si="145"/>
        <v>-2.0858734505612306E-2</v>
      </c>
    </row>
    <row r="4432" spans="2:7">
      <c r="B4432" s="58">
        <v>37133</v>
      </c>
      <c r="C4432" s="43">
        <v>131.702011</v>
      </c>
      <c r="D4432">
        <f t="shared" si="144"/>
        <v>-0.1072868512986626</v>
      </c>
      <c r="E4432">
        <v>-4.557281834977514E-3</v>
      </c>
      <c r="G4432">
        <f t="shared" ca="1" si="145"/>
        <v>-2.5969534413817729E-2</v>
      </c>
    </row>
    <row r="4433" spans="2:7">
      <c r="B4433" s="58">
        <v>39114</v>
      </c>
      <c r="C4433" s="43">
        <v>147.530045</v>
      </c>
      <c r="D4433">
        <f t="shared" si="144"/>
        <v>-0.79336707360072256</v>
      </c>
      <c r="E4433">
        <v>-4.5619965825847647E-3</v>
      </c>
      <c r="G4433">
        <f t="shared" ca="1" si="145"/>
        <v>-6.038730653238982E-3</v>
      </c>
    </row>
    <row r="4434" spans="2:7">
      <c r="B4434" s="58">
        <v>42166</v>
      </c>
      <c r="C4434" s="43">
        <v>713.97161900000003</v>
      </c>
      <c r="D4434">
        <f t="shared" si="144"/>
        <v>-0.65503788053265166</v>
      </c>
      <c r="E4434">
        <v>-4.5705954097073195E-3</v>
      </c>
      <c r="G4434">
        <f t="shared" ca="1" si="145"/>
        <v>-3.2214629414858267E-2</v>
      </c>
    </row>
    <row r="4435" spans="2:7">
      <c r="B4435" s="58">
        <v>44125</v>
      </c>
      <c r="C4435" s="43">
        <v>2069.7102049999999</v>
      </c>
      <c r="D4435">
        <f t="shared" si="144"/>
        <v>8.5622737501046675</v>
      </c>
      <c r="E4435">
        <v>-4.5787439833829329E-3</v>
      </c>
      <c r="G4435">
        <f t="shared" ca="1" si="145"/>
        <v>1.3664201259859976E-2</v>
      </c>
    </row>
    <row r="4436" spans="2:7">
      <c r="B4436" s="58">
        <v>40427</v>
      </c>
      <c r="C4436" s="43">
        <v>216.445404</v>
      </c>
      <c r="D4436">
        <f t="shared" si="144"/>
        <v>-0.91469963617816397</v>
      </c>
      <c r="E4436">
        <v>-4.5806267768060882E-3</v>
      </c>
      <c r="G4436">
        <f t="shared" ca="1" si="145"/>
        <v>2.9037331297914089E-4</v>
      </c>
    </row>
    <row r="4437" spans="2:7">
      <c r="B4437" s="58">
        <v>44890</v>
      </c>
      <c r="C4437" s="43">
        <v>2537.4499510000001</v>
      </c>
      <c r="D4437">
        <f t="shared" si="144"/>
        <v>8.7258799443450819E-3</v>
      </c>
      <c r="E4437">
        <v>-4.5897461702117098E-3</v>
      </c>
      <c r="G4437">
        <f t="shared" ca="1" si="145"/>
        <v>5.4452237465561397E-3</v>
      </c>
    </row>
    <row r="4438" spans="2:7">
      <c r="B4438" s="58">
        <v>44974</v>
      </c>
      <c r="C4438" s="43">
        <v>2515.5</v>
      </c>
      <c r="D4438">
        <f t="shared" si="144"/>
        <v>21.594550920074276</v>
      </c>
      <c r="E4438">
        <v>-4.5902803807338103E-3</v>
      </c>
      <c r="G4438">
        <f t="shared" ca="1" si="145"/>
        <v>-1.6458780862356404E-2</v>
      </c>
    </row>
    <row r="4439" spans="2:7">
      <c r="B4439" s="58">
        <v>38530</v>
      </c>
      <c r="C4439" s="43">
        <v>111.33215300000001</v>
      </c>
      <c r="D4439">
        <f t="shared" si="144"/>
        <v>-0.38928213898189706</v>
      </c>
      <c r="E4439">
        <v>-4.5957407803569744E-3</v>
      </c>
      <c r="G4439">
        <f t="shared" ca="1" si="145"/>
        <v>1.7682175000222795E-2</v>
      </c>
    </row>
    <row r="4440" spans="2:7">
      <c r="B4440" s="58">
        <v>39923</v>
      </c>
      <c r="C4440" s="43">
        <v>182.29719499999999</v>
      </c>
      <c r="D4440">
        <f t="shared" si="144"/>
        <v>-0.7790824896499523</v>
      </c>
      <c r="E4440">
        <v>-4.6005580219781973E-3</v>
      </c>
      <c r="G4440">
        <f t="shared" ca="1" si="145"/>
        <v>1.4302459123393331E-3</v>
      </c>
    </row>
    <row r="4441" spans="2:7">
      <c r="B4441" s="58">
        <v>42844</v>
      </c>
      <c r="C4441" s="43">
        <v>825.18218999999999</v>
      </c>
      <c r="D4441">
        <f t="shared" si="144"/>
        <v>3.1603598109280351</v>
      </c>
      <c r="E4441">
        <v>-4.6013620821344437E-3</v>
      </c>
      <c r="G4441">
        <f t="shared" ca="1" si="145"/>
        <v>4.0151779316033457E-3</v>
      </c>
    </row>
    <row r="4442" spans="2:7">
      <c r="B4442" s="58">
        <v>39854</v>
      </c>
      <c r="C4442" s="43">
        <v>198.34394800000001</v>
      </c>
      <c r="D4442">
        <f t="shared" si="144"/>
        <v>-0.90541643721962062</v>
      </c>
      <c r="E4442">
        <v>-4.6126408055015529E-3</v>
      </c>
      <c r="G4442">
        <f t="shared" ca="1" si="145"/>
        <v>7.3078345549135804E-3</v>
      </c>
    </row>
    <row r="4443" spans="2:7">
      <c r="B4443" s="58">
        <v>44152</v>
      </c>
      <c r="C4443" s="43">
        <v>2097.0234380000002</v>
      </c>
      <c r="D4443">
        <f t="shared" si="144"/>
        <v>1.6444680260875306</v>
      </c>
      <c r="E4443">
        <v>-4.616856295241405E-3</v>
      </c>
      <c r="G4443">
        <f t="shared" ca="1" si="145"/>
        <v>4.5321117819317351E-2</v>
      </c>
    </row>
    <row r="4444" spans="2:7">
      <c r="B4444" s="58">
        <v>42800</v>
      </c>
      <c r="C4444" s="43">
        <v>792.98498500000005</v>
      </c>
      <c r="D4444">
        <f t="shared" si="144"/>
        <v>5.127647693304576</v>
      </c>
      <c r="E4444">
        <v>-4.6174174415841672E-3</v>
      </c>
      <c r="G4444">
        <f t="shared" ca="1" si="145"/>
        <v>-1.9202317805781282E-2</v>
      </c>
    </row>
    <row r="4445" spans="2:7">
      <c r="B4445" s="58">
        <v>37232</v>
      </c>
      <c r="C4445" s="43">
        <v>129.41099500000001</v>
      </c>
      <c r="D4445">
        <f t="shared" si="144"/>
        <v>0.16452084735900074</v>
      </c>
      <c r="E4445">
        <v>-4.6373574348762851E-3</v>
      </c>
      <c r="G4445">
        <f t="shared" ca="1" si="145"/>
        <v>2.1769080409177046E-2</v>
      </c>
    </row>
    <row r="4446" spans="2:7">
      <c r="B4446" s="58">
        <v>37462</v>
      </c>
      <c r="C4446" s="43">
        <v>111.12810500000001</v>
      </c>
      <c r="D4446">
        <f t="shared" si="144"/>
        <v>-0.85538903781337816</v>
      </c>
      <c r="E4446">
        <v>-4.6409351794786235E-3</v>
      </c>
      <c r="G4446">
        <f t="shared" ca="1" si="145"/>
        <v>-3.2054446709607991E-2</v>
      </c>
    </row>
    <row r="4447" spans="2:7">
      <c r="B4447" s="58">
        <v>42782</v>
      </c>
      <c r="C4447" s="43">
        <v>768.46252400000003</v>
      </c>
      <c r="D4447">
        <f t="shared" si="144"/>
        <v>-0.47784693216871377</v>
      </c>
      <c r="E4447">
        <v>-4.6469877882246661E-3</v>
      </c>
      <c r="G4447">
        <f t="shared" ca="1" si="145"/>
        <v>4.964617759551098E-2</v>
      </c>
    </row>
    <row r="4448" spans="2:7">
      <c r="B4448" s="58">
        <v>43259</v>
      </c>
      <c r="C4448" s="43">
        <v>1471.7188719999999</v>
      </c>
      <c r="D4448">
        <f t="shared" si="144"/>
        <v>-0.12982768199204853</v>
      </c>
      <c r="E4448">
        <v>-4.6474690908621993E-3</v>
      </c>
      <c r="G4448">
        <f t="shared" ca="1" si="145"/>
        <v>1.2286351067611584E-2</v>
      </c>
    </row>
    <row r="4449" spans="2:7">
      <c r="B4449" s="58">
        <v>43634</v>
      </c>
      <c r="C4449" s="43">
        <v>1691.2958980000001</v>
      </c>
      <c r="D4449">
        <f t="shared" si="144"/>
        <v>-0.26681022389388953</v>
      </c>
      <c r="E4449">
        <v>-4.6477706366789186E-3</v>
      </c>
      <c r="G4449">
        <f t="shared" ca="1" si="145"/>
        <v>-9.8151190925764003E-3</v>
      </c>
    </row>
    <row r="4450" spans="2:7">
      <c r="B4450" s="58">
        <v>44196</v>
      </c>
      <c r="C4450" s="43">
        <v>2306.7641600000002</v>
      </c>
      <c r="D4450">
        <f t="shared" si="144"/>
        <v>0.11276729606837887</v>
      </c>
      <c r="E4450">
        <v>-4.654214364603477E-3</v>
      </c>
      <c r="G4450">
        <f t="shared" ca="1" si="145"/>
        <v>1.2554667216500387E-2</v>
      </c>
    </row>
    <row r="4451" spans="2:7">
      <c r="B4451" s="58">
        <v>44021</v>
      </c>
      <c r="C4451" s="43">
        <v>2072.9978030000002</v>
      </c>
      <c r="D4451">
        <f t="shared" si="144"/>
        <v>1.6103099884253295E-2</v>
      </c>
      <c r="E4451">
        <v>-4.6660312015105792E-3</v>
      </c>
      <c r="G4451">
        <f t="shared" ca="1" si="145"/>
        <v>-1.8340911370517448E-2</v>
      </c>
    </row>
    <row r="4452" spans="2:7">
      <c r="B4452" s="58">
        <v>44083</v>
      </c>
      <c r="C4452" s="43">
        <v>2040.1451420000001</v>
      </c>
      <c r="D4452">
        <f t="shared" si="144"/>
        <v>5.1548885595211926</v>
      </c>
      <c r="E4452">
        <v>-4.6679668664951438E-3</v>
      </c>
      <c r="G4452">
        <f t="shared" ca="1" si="145"/>
        <v>4.5411018220200038E-3</v>
      </c>
    </row>
    <row r="4453" spans="2:7">
      <c r="B4453" s="58">
        <v>41002</v>
      </c>
      <c r="C4453" s="43">
        <v>331.46743800000002</v>
      </c>
      <c r="D4453">
        <f t="shared" si="144"/>
        <v>2.1524199553805543</v>
      </c>
      <c r="E4453">
        <v>-4.6837428187407326E-3</v>
      </c>
      <c r="G4453">
        <f t="shared" ca="1" si="145"/>
        <v>8.8976276107330873E-3</v>
      </c>
    </row>
    <row r="4454" spans="2:7">
      <c r="B4454" s="58">
        <v>37475</v>
      </c>
      <c r="C4454" s="43">
        <v>105.14698</v>
      </c>
      <c r="D4454">
        <f t="shared" si="144"/>
        <v>-0.87066923208551983</v>
      </c>
      <c r="E4454">
        <v>-4.6839413944102072E-3</v>
      </c>
      <c r="G4454">
        <f t="shared" ca="1" si="145"/>
        <v>2.0877798524600883E-2</v>
      </c>
    </row>
    <row r="4455" spans="2:7">
      <c r="B4455" s="58">
        <v>42577</v>
      </c>
      <c r="C4455" s="43">
        <v>813.00824</v>
      </c>
      <c r="D4455">
        <f t="shared" si="144"/>
        <v>-0.44944240447391109</v>
      </c>
      <c r="E4455">
        <v>-4.6859303226784131E-3</v>
      </c>
      <c r="G4455">
        <f t="shared" ca="1" si="145"/>
        <v>8.9833378333339219E-3</v>
      </c>
    </row>
    <row r="4456" spans="2:7">
      <c r="B4456" s="58">
        <v>43270</v>
      </c>
      <c r="C4456" s="43">
        <v>1476.699707</v>
      </c>
      <c r="D4456">
        <f t="shared" si="144"/>
        <v>2.0138684591900686</v>
      </c>
      <c r="E4456">
        <v>-4.6936968205164931E-3</v>
      </c>
      <c r="G4456">
        <f t="shared" ca="1" si="145"/>
        <v>2.4039626860990114E-2</v>
      </c>
    </row>
    <row r="4457" spans="2:7">
      <c r="B4457" s="58">
        <v>41410</v>
      </c>
      <c r="C4457" s="43">
        <v>489.96820100000002</v>
      </c>
      <c r="D4457">
        <f t="shared" si="144"/>
        <v>9.5392902815822964</v>
      </c>
      <c r="E4457">
        <v>-4.6970298477641793E-3</v>
      </c>
      <c r="G4457">
        <f t="shared" ca="1" si="145"/>
        <v>1.59226127388955E-2</v>
      </c>
    </row>
    <row r="4458" spans="2:7">
      <c r="B4458" s="58">
        <v>35341</v>
      </c>
      <c r="C4458" s="43">
        <v>46.489677</v>
      </c>
      <c r="D4458">
        <f t="shared" si="144"/>
        <v>-0.89166062328847817</v>
      </c>
      <c r="E4458">
        <v>-4.6978630078800942E-3</v>
      </c>
      <c r="G4458">
        <f t="shared" ca="1" si="145"/>
        <v>1.4969947379492678E-2</v>
      </c>
    </row>
    <row r="4459" spans="2:7">
      <c r="B4459" s="58">
        <v>41145</v>
      </c>
      <c r="C4459" s="43">
        <v>429.11154199999999</v>
      </c>
      <c r="D4459">
        <f t="shared" si="144"/>
        <v>0.16668550233506874</v>
      </c>
      <c r="E4459">
        <v>-4.7077933848252594E-3</v>
      </c>
      <c r="G4459">
        <f t="shared" ca="1" si="145"/>
        <v>-1.8292923433122898E-2</v>
      </c>
    </row>
    <row r="4460" spans="2:7">
      <c r="B4460" s="58">
        <v>41099</v>
      </c>
      <c r="C4460" s="43">
        <v>367.80395499999997</v>
      </c>
      <c r="D4460">
        <f t="shared" si="144"/>
        <v>-0.24781955858882027</v>
      </c>
      <c r="E4460">
        <v>-4.707822093279369E-3</v>
      </c>
      <c r="G4460">
        <f t="shared" ca="1" si="145"/>
        <v>-6.6532098556058667E-3</v>
      </c>
    </row>
    <row r="4461" spans="2:7">
      <c r="B4461" s="58">
        <v>41639</v>
      </c>
      <c r="C4461" s="43">
        <v>488.98367300000001</v>
      </c>
      <c r="D4461">
        <f t="shared" si="144"/>
        <v>1.7481603543174766</v>
      </c>
      <c r="E4461">
        <v>-4.7090395552845795E-3</v>
      </c>
      <c r="G4461">
        <f t="shared" ca="1" si="145"/>
        <v>6.200380505789597E-3</v>
      </c>
    </row>
    <row r="4462" spans="2:7">
      <c r="B4462" s="58">
        <v>39890</v>
      </c>
      <c r="C4462" s="43">
        <v>177.931274</v>
      </c>
      <c r="D4462">
        <f t="shared" si="144"/>
        <v>-0.92759074168723954</v>
      </c>
      <c r="E4462">
        <v>-4.7129104513899834E-3</v>
      </c>
      <c r="G4462">
        <f t="shared" ca="1" si="145"/>
        <v>4.2717022186336329E-2</v>
      </c>
    </row>
    <row r="4463" spans="2:7">
      <c r="B4463" s="58">
        <v>45044</v>
      </c>
      <c r="C4463" s="43">
        <v>2457.3000489999999</v>
      </c>
      <c r="D4463">
        <f t="shared" si="144"/>
        <v>2.9524536181113237</v>
      </c>
      <c r="E4463">
        <v>-4.7185654756920223E-3</v>
      </c>
      <c r="G4463">
        <f t="shared" ca="1" si="145"/>
        <v>3.3391956135527125E-2</v>
      </c>
    </row>
    <row r="4464" spans="2:7">
      <c r="B4464" s="58">
        <v>41940</v>
      </c>
      <c r="C4464" s="43">
        <v>621.71508800000004</v>
      </c>
      <c r="D4464">
        <f t="shared" si="144"/>
        <v>12.44903639787259</v>
      </c>
      <c r="E4464">
        <v>-4.7192436273940036E-3</v>
      </c>
      <c r="G4464">
        <f t="shared" ca="1" si="145"/>
        <v>2.2225218316454277E-2</v>
      </c>
    </row>
    <row r="4465" spans="2:7">
      <c r="B4465" s="58">
        <v>35389</v>
      </c>
      <c r="C4465" s="43">
        <v>46.227482000000002</v>
      </c>
      <c r="D4465">
        <f t="shared" si="144"/>
        <v>-0.93999527301067165</v>
      </c>
      <c r="E4465">
        <v>-4.7245326611739472E-3</v>
      </c>
      <c r="G4465">
        <f t="shared" ca="1" si="145"/>
        <v>-1.4033471409213174E-2</v>
      </c>
    </row>
    <row r="4466" spans="2:7">
      <c r="B4466" s="58">
        <v>42236</v>
      </c>
      <c r="C4466" s="43">
        <v>770.39733899999999</v>
      </c>
      <c r="D4466">
        <f t="shared" si="144"/>
        <v>4.7737554001081293</v>
      </c>
      <c r="E4466">
        <v>-4.7363024093249641E-3</v>
      </c>
      <c r="G4466">
        <f t="shared" ca="1" si="145"/>
        <v>1.3426125680536975E-2</v>
      </c>
    </row>
    <row r="4467" spans="2:7">
      <c r="B4467" s="58">
        <v>36480</v>
      </c>
      <c r="C4467" s="43">
        <v>133.430893</v>
      </c>
      <c r="D4467">
        <f t="shared" si="144"/>
        <v>-0.94052189595052926</v>
      </c>
      <c r="E4467">
        <v>-4.7383624741598887E-3</v>
      </c>
      <c r="G4467">
        <f t="shared" ca="1" si="145"/>
        <v>-1.3596912316329089E-2</v>
      </c>
    </row>
    <row r="4468" spans="2:7">
      <c r="B4468" s="58">
        <v>44706</v>
      </c>
      <c r="C4468" s="43">
        <v>2243.3615719999998</v>
      </c>
      <c r="D4468">
        <f t="shared" si="144"/>
        <v>8.4872218541564788</v>
      </c>
      <c r="E4468">
        <v>-4.7410363687289264E-3</v>
      </c>
      <c r="G4468">
        <f t="shared" ca="1" si="145"/>
        <v>1.4059753355519181E-3</v>
      </c>
    </row>
    <row r="4469" spans="2:7">
      <c r="B4469" s="58">
        <v>40533</v>
      </c>
      <c r="C4469" s="43">
        <v>236.46137999999999</v>
      </c>
      <c r="D4469">
        <f t="shared" si="144"/>
        <v>-0.78231447480331318</v>
      </c>
      <c r="E4469">
        <v>-4.7435566233929869E-3</v>
      </c>
      <c r="G4469">
        <f t="shared" ca="1" si="145"/>
        <v>2.9659675872526891E-3</v>
      </c>
    </row>
    <row r="4470" spans="2:7">
      <c r="B4470" s="58">
        <v>42956</v>
      </c>
      <c r="C4470" s="43">
        <v>1086.252197</v>
      </c>
      <c r="D4470">
        <f t="shared" si="144"/>
        <v>0.50315556862182387</v>
      </c>
      <c r="E4470">
        <v>-4.7439921228035224E-3</v>
      </c>
      <c r="G4470">
        <f t="shared" ca="1" si="145"/>
        <v>-4.7479000240441011E-3</v>
      </c>
    </row>
    <row r="4471" spans="2:7">
      <c r="B4471" s="58">
        <v>42286</v>
      </c>
      <c r="C4471" s="43">
        <v>722.64788799999997</v>
      </c>
      <c r="D4471">
        <f t="shared" si="144"/>
        <v>2.506216017831163</v>
      </c>
      <c r="E4471">
        <v>-4.7451682736381375E-3</v>
      </c>
      <c r="G4471">
        <f t="shared" ca="1" si="145"/>
        <v>-1.6046413099269578E-4</v>
      </c>
    </row>
    <row r="4472" spans="2:7">
      <c r="B4472" s="58">
        <v>40168</v>
      </c>
      <c r="C4472" s="43">
        <v>206.104782</v>
      </c>
      <c r="D4472">
        <f t="shared" si="144"/>
        <v>0.61502051455522466</v>
      </c>
      <c r="E4472">
        <v>-4.7463467795082863E-3</v>
      </c>
      <c r="G4472">
        <f t="shared" ca="1" si="145"/>
        <v>1.1923515586296951E-2</v>
      </c>
    </row>
    <row r="4473" spans="2:7">
      <c r="B4473" s="58">
        <v>37370</v>
      </c>
      <c r="C4473" s="43">
        <v>127.617439</v>
      </c>
      <c r="D4473">
        <f t="shared" si="144"/>
        <v>0.37182864009355554</v>
      </c>
      <c r="E4473">
        <v>-4.7543934966436134E-3</v>
      </c>
      <c r="G4473">
        <f t="shared" ca="1" si="145"/>
        <v>3.5366706009483773E-2</v>
      </c>
    </row>
    <row r="4474" spans="2:7">
      <c r="B4474" s="58">
        <v>35878</v>
      </c>
      <c r="C4474" s="43">
        <v>93.027244999999994</v>
      </c>
      <c r="D4474">
        <f t="shared" si="144"/>
        <v>1.0253662923434488</v>
      </c>
      <c r="E4474">
        <v>-4.7547556650315128E-3</v>
      </c>
      <c r="G4474">
        <f t="shared" ca="1" si="145"/>
        <v>2.4484675642765377E-2</v>
      </c>
    </row>
    <row r="4475" spans="2:7">
      <c r="B4475" s="58">
        <v>35384</v>
      </c>
      <c r="C4475" s="43">
        <v>45.931072</v>
      </c>
      <c r="D4475">
        <f t="shared" si="144"/>
        <v>-0.91085802462650978</v>
      </c>
      <c r="E4475">
        <v>-4.7551356079943291E-3</v>
      </c>
      <c r="G4475">
        <f t="shared" ca="1" si="145"/>
        <v>-4.091116496035916E-3</v>
      </c>
    </row>
    <row r="4476" spans="2:7">
      <c r="B4476" s="58">
        <v>41551</v>
      </c>
      <c r="C4476" s="43">
        <v>515.25750700000003</v>
      </c>
      <c r="D4476">
        <f t="shared" si="144"/>
        <v>2.8628705000172925</v>
      </c>
      <c r="E4476">
        <v>-4.7569490981264565E-3</v>
      </c>
      <c r="G4476">
        <f t="shared" ca="1" si="145"/>
        <v>1.5094753545452739E-2</v>
      </c>
    </row>
    <row r="4477" spans="2:7">
      <c r="B4477" s="58">
        <v>36494</v>
      </c>
      <c r="C4477" s="43">
        <v>133.38720699999999</v>
      </c>
      <c r="D4477">
        <f t="shared" si="144"/>
        <v>-0.29514169290842318</v>
      </c>
      <c r="E4477">
        <v>-4.7614347016118209E-3</v>
      </c>
      <c r="G4477">
        <f t="shared" ca="1" si="145"/>
        <v>4.8388184777884195E-2</v>
      </c>
    </row>
    <row r="4478" spans="2:7">
      <c r="B4478" s="58">
        <v>39576</v>
      </c>
      <c r="C4478" s="43">
        <v>189.239746</v>
      </c>
      <c r="D4478">
        <f t="shared" si="144"/>
        <v>0.22849575154386617</v>
      </c>
      <c r="E4478">
        <v>-4.7616832018499162E-3</v>
      </c>
      <c r="G4478">
        <f t="shared" ca="1" si="145"/>
        <v>-9.9359358236145862E-3</v>
      </c>
    </row>
    <row r="4479" spans="2:7">
      <c r="B4479" s="58">
        <v>38936</v>
      </c>
      <c r="C4479" s="43">
        <v>154.04184000000001</v>
      </c>
      <c r="D4479">
        <f t="shared" si="144"/>
        <v>0.49088563317148781</v>
      </c>
      <c r="E4479">
        <v>-4.7622179274515886E-3</v>
      </c>
      <c r="G4479">
        <f t="shared" ca="1" si="145"/>
        <v>-1.6609714628918269E-2</v>
      </c>
    </row>
    <row r="4480" spans="2:7">
      <c r="B4480" s="58">
        <v>37659</v>
      </c>
      <c r="C4480" s="43">
        <v>103.322372</v>
      </c>
      <c r="D4480">
        <f t="shared" si="144"/>
        <v>-0.29186884242623135</v>
      </c>
      <c r="E4480">
        <v>-4.7664830924235733E-3</v>
      </c>
      <c r="G4480">
        <f t="shared" ca="1" si="145"/>
        <v>1.3195546053220894E-2</v>
      </c>
    </row>
    <row r="4481" spans="2:7">
      <c r="B4481" s="58">
        <v>36447</v>
      </c>
      <c r="C4481" s="43">
        <v>145.908524</v>
      </c>
      <c r="D4481">
        <f t="shared" si="144"/>
        <v>0.2563336980736019</v>
      </c>
      <c r="E4481">
        <v>-4.770350191577428E-3</v>
      </c>
      <c r="G4481">
        <f t="shared" ca="1" si="145"/>
        <v>-3.1845001069049486E-2</v>
      </c>
    </row>
    <row r="4482" spans="2:7">
      <c r="B4482" s="58">
        <v>38586</v>
      </c>
      <c r="C4482" s="43">
        <v>116.138351</v>
      </c>
      <c r="D4482">
        <f t="shared" si="144"/>
        <v>-0.11034159238997421</v>
      </c>
      <c r="E4482">
        <v>-4.7706389218991488E-3</v>
      </c>
      <c r="G4482">
        <f t="shared" ca="1" si="145"/>
        <v>-1.1287293862807456E-2</v>
      </c>
    </row>
    <row r="4483" spans="2:7">
      <c r="B4483" s="58">
        <v>38700</v>
      </c>
      <c r="C4483" s="43">
        <v>130.542633</v>
      </c>
      <c r="D4483">
        <f t="shared" si="144"/>
        <v>-0.72928501990859684</v>
      </c>
      <c r="E4483">
        <v>-4.7745082866442632E-3</v>
      </c>
      <c r="G4483">
        <f t="shared" ca="1" si="145"/>
        <v>1.5360794406279524E-2</v>
      </c>
    </row>
    <row r="4484" spans="2:7">
      <c r="B4484" s="58">
        <v>41620</v>
      </c>
      <c r="C4484" s="43">
        <v>482.214294</v>
      </c>
      <c r="D4484">
        <f t="shared" ref="D4484:D4547" si="146">(C4484-C4485)/C4485</f>
        <v>-1.4895521030430773E-2</v>
      </c>
      <c r="E4484">
        <v>-4.7750189109843529E-3</v>
      </c>
      <c r="G4484">
        <f t="shared" ca="1" si="145"/>
        <v>2.1181794396974856E-2</v>
      </c>
    </row>
    <row r="4485" spans="2:7">
      <c r="B4485" s="58">
        <v>41407</v>
      </c>
      <c r="C4485" s="43">
        <v>489.50573700000001</v>
      </c>
      <c r="D4485">
        <f t="shared" si="146"/>
        <v>11.163927288746555</v>
      </c>
      <c r="E4485">
        <v>-4.7862956202139526E-3</v>
      </c>
      <c r="G4485">
        <f t="shared" ref="G4485:G4548" ca="1" si="147">_xlfn.NORM.INV(RAND(),$N$5,$N$6)</f>
        <v>-1.8887696618191278E-2</v>
      </c>
    </row>
    <row r="4486" spans="2:7">
      <c r="B4486" s="58">
        <v>35109</v>
      </c>
      <c r="C4486" s="43">
        <v>40.242409000000002</v>
      </c>
      <c r="D4486">
        <f t="shared" si="146"/>
        <v>-0.67157002687219014</v>
      </c>
      <c r="E4486">
        <v>-4.7927833792339751E-3</v>
      </c>
      <c r="G4486">
        <f t="shared" ca="1" si="147"/>
        <v>3.9070866578634726E-2</v>
      </c>
    </row>
    <row r="4487" spans="2:7">
      <c r="B4487" s="58">
        <v>36936</v>
      </c>
      <c r="C4487" s="43">
        <v>122.52964799999999</v>
      </c>
      <c r="D4487">
        <f t="shared" si="146"/>
        <v>0.31004170216956167</v>
      </c>
      <c r="E4487">
        <v>-4.7961280878252828E-3</v>
      </c>
      <c r="G4487">
        <f t="shared" ca="1" si="147"/>
        <v>-2.3765746742131458E-2</v>
      </c>
    </row>
    <row r="4488" spans="2:7">
      <c r="B4488" s="58">
        <v>38114</v>
      </c>
      <c r="C4488" s="43">
        <v>93.531104999999997</v>
      </c>
      <c r="D4488">
        <f t="shared" si="146"/>
        <v>-0.18882574482119316</v>
      </c>
      <c r="E4488">
        <v>-4.8041652129847037E-3</v>
      </c>
      <c r="G4488">
        <f t="shared" ca="1" si="147"/>
        <v>-2.4103870806940896E-2</v>
      </c>
    </row>
    <row r="4489" spans="2:7">
      <c r="B4489" s="58">
        <v>38601</v>
      </c>
      <c r="C4489" s="43">
        <v>115.30334499999999</v>
      </c>
      <c r="D4489">
        <f t="shared" si="146"/>
        <v>-0.57221901948179399</v>
      </c>
      <c r="E4489">
        <v>-4.8050124333621673E-3</v>
      </c>
      <c r="G4489">
        <f t="shared" ca="1" si="147"/>
        <v>1.1937623853482638E-3</v>
      </c>
    </row>
    <row r="4490" spans="2:7">
      <c r="B4490" s="58">
        <v>40737</v>
      </c>
      <c r="C4490" s="43">
        <v>269.53826900000001</v>
      </c>
      <c r="D4490">
        <f t="shared" si="146"/>
        <v>-0.89326062322579214</v>
      </c>
      <c r="E4490">
        <v>-4.8055859498026552E-3</v>
      </c>
      <c r="G4490">
        <f t="shared" ca="1" si="147"/>
        <v>1.6537473936504173E-2</v>
      </c>
    </row>
    <row r="4491" spans="2:7">
      <c r="B4491" s="58">
        <v>44893</v>
      </c>
      <c r="C4491" s="43">
        <v>2525.1999510000001</v>
      </c>
      <c r="D4491">
        <f t="shared" si="146"/>
        <v>25.448051823184318</v>
      </c>
      <c r="E4491">
        <v>-4.8276814268483677E-3</v>
      </c>
      <c r="G4491">
        <f t="shared" ca="1" si="147"/>
        <v>-3.0916713602824247E-2</v>
      </c>
    </row>
    <row r="4492" spans="2:7">
      <c r="B4492" s="58">
        <v>36153</v>
      </c>
      <c r="C4492" s="43">
        <v>95.477729999999994</v>
      </c>
      <c r="D4492">
        <f t="shared" si="146"/>
        <v>0.30586338530646373</v>
      </c>
      <c r="E4492">
        <v>-4.8401170618517092E-3</v>
      </c>
      <c r="G4492">
        <f t="shared" ca="1" si="147"/>
        <v>5.5691873865048772E-2</v>
      </c>
    </row>
    <row r="4493" spans="2:7">
      <c r="B4493" s="58">
        <v>35605</v>
      </c>
      <c r="C4493" s="43">
        <v>73.114638999999997</v>
      </c>
      <c r="D4493">
        <f t="shared" si="146"/>
        <v>-0.89808737486199663</v>
      </c>
      <c r="E4493">
        <v>-4.8488186191193647E-3</v>
      </c>
      <c r="G4493">
        <f t="shared" ca="1" si="147"/>
        <v>-1.1344242142680535E-2</v>
      </c>
    </row>
    <row r="4494" spans="2:7">
      <c r="B4494" s="58">
        <v>41978</v>
      </c>
      <c r="C4494" s="43">
        <v>717.42474400000003</v>
      </c>
      <c r="D4494">
        <f t="shared" si="146"/>
        <v>2.8686520482282729</v>
      </c>
      <c r="E4494">
        <v>-4.8505785506108845E-3</v>
      </c>
      <c r="G4494">
        <f t="shared" ca="1" si="147"/>
        <v>1.5841368311689634E-2</v>
      </c>
    </row>
    <row r="4495" spans="2:7">
      <c r="B4495" s="58">
        <v>38805</v>
      </c>
      <c r="C4495" s="43">
        <v>185.445663</v>
      </c>
      <c r="D4495">
        <f t="shared" si="146"/>
        <v>-0.92422747796612437</v>
      </c>
      <c r="E4495">
        <v>-4.8542301392136165E-3</v>
      </c>
      <c r="G4495">
        <f t="shared" ca="1" si="147"/>
        <v>1.4757391017466346E-2</v>
      </c>
    </row>
    <row r="4496" spans="2:7">
      <c r="B4496" s="58">
        <v>45002</v>
      </c>
      <c r="C4496" s="43">
        <v>2447.3999020000001</v>
      </c>
      <c r="D4496">
        <f t="shared" si="146"/>
        <v>67.808344573895027</v>
      </c>
      <c r="E4496">
        <v>-4.8590869635510422E-3</v>
      </c>
      <c r="G4496">
        <f t="shared" ca="1" si="147"/>
        <v>1.7923904470693194E-2</v>
      </c>
    </row>
    <row r="4497" spans="2:7">
      <c r="B4497" s="58">
        <v>35075</v>
      </c>
      <c r="C4497" s="43">
        <v>35.568359000000001</v>
      </c>
      <c r="D4497">
        <f t="shared" si="146"/>
        <v>-0.96728211486149818</v>
      </c>
      <c r="E4497">
        <v>-4.8640249161984971E-3</v>
      </c>
      <c r="G4497">
        <f t="shared" ca="1" si="147"/>
        <v>1.1892935242771239E-2</v>
      </c>
    </row>
    <row r="4498" spans="2:7">
      <c r="B4498" s="58">
        <v>42954</v>
      </c>
      <c r="C4498" s="43">
        <v>1087.122803</v>
      </c>
      <c r="D4498">
        <f t="shared" si="146"/>
        <v>29.110728572944815</v>
      </c>
      <c r="E4498">
        <v>-4.8654340643451968E-3</v>
      </c>
      <c r="G4498">
        <f t="shared" ca="1" si="147"/>
        <v>-3.0111323296553475E-2</v>
      </c>
    </row>
    <row r="4499" spans="2:7">
      <c r="B4499" s="58">
        <v>35088</v>
      </c>
      <c r="C4499" s="43">
        <v>36.104168000000001</v>
      </c>
      <c r="D4499">
        <f t="shared" si="146"/>
        <v>-0.7389374990762636</v>
      </c>
      <c r="E4499">
        <v>-4.8704452307541243E-3</v>
      </c>
      <c r="G4499">
        <f t="shared" ca="1" si="147"/>
        <v>3.9135878574248703E-3</v>
      </c>
    </row>
    <row r="4500" spans="2:7">
      <c r="B4500" s="58">
        <v>37991</v>
      </c>
      <c r="C4500" s="43">
        <v>138.29702800000001</v>
      </c>
      <c r="D4500">
        <f t="shared" si="146"/>
        <v>1.7641570705749239</v>
      </c>
      <c r="E4500">
        <v>-4.8734975272661466E-3</v>
      </c>
      <c r="G4500">
        <f t="shared" ca="1" si="147"/>
        <v>2.0398197358171059E-2</v>
      </c>
    </row>
    <row r="4501" spans="2:7">
      <c r="B4501" s="58">
        <v>35444</v>
      </c>
      <c r="C4501" s="43">
        <v>50.032260999999998</v>
      </c>
      <c r="D4501">
        <f t="shared" si="146"/>
        <v>-0.46883920899113624</v>
      </c>
      <c r="E4501">
        <v>-4.8749971234569884E-3</v>
      </c>
      <c r="G4501">
        <f t="shared" ca="1" si="147"/>
        <v>4.8939789272130413E-2</v>
      </c>
    </row>
    <row r="4502" spans="2:7">
      <c r="B4502" s="58">
        <v>35907</v>
      </c>
      <c r="C4502" s="43">
        <v>94.194191000000004</v>
      </c>
      <c r="D4502">
        <f t="shared" si="146"/>
        <v>-0.32271086493847767</v>
      </c>
      <c r="E4502">
        <v>-4.8772683924784852E-3</v>
      </c>
      <c r="G4502">
        <f t="shared" ca="1" si="147"/>
        <v>1.0071985128415793E-3</v>
      </c>
    </row>
    <row r="4503" spans="2:7">
      <c r="B4503" s="58">
        <v>36510</v>
      </c>
      <c r="C4503" s="43">
        <v>139.07530199999999</v>
      </c>
      <c r="D4503">
        <f t="shared" si="146"/>
        <v>-0.33210060719955042</v>
      </c>
      <c r="E4503">
        <v>-4.8788485650066854E-3</v>
      </c>
      <c r="G4503">
        <f t="shared" ca="1" si="147"/>
        <v>-3.1298363398633618E-3</v>
      </c>
    </row>
    <row r="4504" spans="2:7">
      <c r="B4504" s="58">
        <v>40178</v>
      </c>
      <c r="C4504" s="43">
        <v>208.22792100000001</v>
      </c>
      <c r="D4504">
        <f t="shared" si="146"/>
        <v>0.64894642769567756</v>
      </c>
      <c r="E4504">
        <v>-4.8856478274883165E-3</v>
      </c>
      <c r="G4504">
        <f t="shared" ca="1" si="147"/>
        <v>-2.2474229257676743E-2</v>
      </c>
    </row>
    <row r="4505" spans="2:7">
      <c r="B4505" s="58">
        <v>36805</v>
      </c>
      <c r="C4505" s="43">
        <v>126.27937300000001</v>
      </c>
      <c r="D4505">
        <f t="shared" si="146"/>
        <v>-7.1289101254318907E-2</v>
      </c>
      <c r="E4505">
        <v>-4.8860197186422786E-3</v>
      </c>
      <c r="G4505">
        <f t="shared" ca="1" si="147"/>
        <v>1.5306155578426728E-2</v>
      </c>
    </row>
    <row r="4506" spans="2:7">
      <c r="B4506" s="58">
        <v>36663</v>
      </c>
      <c r="C4506" s="43">
        <v>135.972748</v>
      </c>
      <c r="D4506">
        <f t="shared" si="146"/>
        <v>2.3624108609437644</v>
      </c>
      <c r="E4506">
        <v>-4.8955048693124018E-3</v>
      </c>
      <c r="G4506">
        <f t="shared" ca="1" si="147"/>
        <v>2.790913508936281E-3</v>
      </c>
    </row>
    <row r="4507" spans="2:7">
      <c r="B4507" s="58">
        <v>35167</v>
      </c>
      <c r="C4507" s="43">
        <v>40.439064000000002</v>
      </c>
      <c r="D4507">
        <f t="shared" si="146"/>
        <v>-0.13423604089223709</v>
      </c>
      <c r="E4507">
        <v>-4.9089587506760349E-3</v>
      </c>
      <c r="G4507">
        <f t="shared" ca="1" si="147"/>
        <v>-3.4712984415756376E-2</v>
      </c>
    </row>
    <row r="4508" spans="2:7">
      <c r="B4508" s="58">
        <v>35339</v>
      </c>
      <c r="C4508" s="43">
        <v>46.709110000000003</v>
      </c>
      <c r="D4508">
        <f t="shared" si="146"/>
        <v>-0.70364243834095552</v>
      </c>
      <c r="E4508">
        <v>-4.9188749501970028E-3</v>
      </c>
      <c r="G4508">
        <f t="shared" ca="1" si="147"/>
        <v>3.3148805140098908E-2</v>
      </c>
    </row>
    <row r="4509" spans="2:7">
      <c r="B4509" s="58">
        <v>36374</v>
      </c>
      <c r="C4509" s="43">
        <v>157.610657</v>
      </c>
      <c r="D4509">
        <f t="shared" si="146"/>
        <v>-0.92280782954144225</v>
      </c>
      <c r="E4509">
        <v>-4.9270144376590075E-3</v>
      </c>
      <c r="G4509">
        <f t="shared" ca="1" si="147"/>
        <v>-1.8763432366572474E-2</v>
      </c>
    </row>
    <row r="4510" spans="2:7">
      <c r="B4510" s="58">
        <v>44155</v>
      </c>
      <c r="C4510" s="43">
        <v>2041.7958980000001</v>
      </c>
      <c r="D4510">
        <f t="shared" si="146"/>
        <v>-9.4106119363391708E-2</v>
      </c>
      <c r="E4510">
        <v>-4.9277710351375787E-3</v>
      </c>
      <c r="G4510">
        <f t="shared" ca="1" si="147"/>
        <v>-1.2755827075674922E-2</v>
      </c>
    </row>
    <row r="4511" spans="2:7">
      <c r="B4511" s="58">
        <v>44546</v>
      </c>
      <c r="C4511" s="43">
        <v>2253.9018550000001</v>
      </c>
      <c r="D4511">
        <f t="shared" si="146"/>
        <v>22.102104154191345</v>
      </c>
      <c r="E4511">
        <v>-4.9333073819470535E-3</v>
      </c>
      <c r="G4511">
        <f t="shared" ca="1" si="147"/>
        <v>-1.4364147244816808E-2</v>
      </c>
    </row>
    <row r="4512" spans="2:7">
      <c r="B4512" s="58">
        <v>38097</v>
      </c>
      <c r="C4512" s="43">
        <v>97.562622000000005</v>
      </c>
      <c r="D4512">
        <f t="shared" si="146"/>
        <v>-0.13678653854254677</v>
      </c>
      <c r="E4512">
        <v>-4.9340420876497074E-3</v>
      </c>
      <c r="G4512">
        <f t="shared" ca="1" si="147"/>
        <v>-1.6963943744503416E-2</v>
      </c>
    </row>
    <row r="4513" spans="2:7">
      <c r="B4513" s="58">
        <v>36868</v>
      </c>
      <c r="C4513" s="43">
        <v>113.02259100000001</v>
      </c>
      <c r="D4513">
        <f t="shared" si="146"/>
        <v>-0.92589945959443343</v>
      </c>
      <c r="E4513">
        <v>-4.9385943564671502E-3</v>
      </c>
      <c r="G4513">
        <f t="shared" ca="1" si="147"/>
        <v>1.201641488524493E-3</v>
      </c>
    </row>
    <row r="4514" spans="2:7">
      <c r="B4514" s="58">
        <v>43410</v>
      </c>
      <c r="C4514" s="43">
        <v>1525.26001</v>
      </c>
      <c r="D4514">
        <f t="shared" si="146"/>
        <v>0.32337462310544596</v>
      </c>
      <c r="E4514">
        <v>-4.9389385675912495E-3</v>
      </c>
      <c r="G4514">
        <f t="shared" ca="1" si="147"/>
        <v>1.5031394830822359E-2</v>
      </c>
    </row>
    <row r="4515" spans="2:7">
      <c r="B4515" s="58">
        <v>43027</v>
      </c>
      <c r="C4515" s="43">
        <v>1152.553467</v>
      </c>
      <c r="D4515">
        <f t="shared" si="146"/>
        <v>-8.6037848017192511E-2</v>
      </c>
      <c r="E4515">
        <v>-4.9448613681229436E-3</v>
      </c>
      <c r="G4515">
        <f t="shared" ca="1" si="147"/>
        <v>-5.9333611741341531E-3</v>
      </c>
    </row>
    <row r="4516" spans="2:7">
      <c r="B4516" s="58">
        <v>43115</v>
      </c>
      <c r="C4516" s="43">
        <v>1261.0516359999999</v>
      </c>
      <c r="D4516">
        <f t="shared" si="146"/>
        <v>12.339464750770611</v>
      </c>
      <c r="E4516">
        <v>-4.9489901082944284E-3</v>
      </c>
      <c r="G4516">
        <f t="shared" ca="1" si="147"/>
        <v>6.4034158108579172E-3</v>
      </c>
    </row>
    <row r="4517" spans="2:7">
      <c r="B4517" s="58">
        <v>36013</v>
      </c>
      <c r="C4517" s="43">
        <v>94.535399999999996</v>
      </c>
      <c r="D4517">
        <f t="shared" si="146"/>
        <v>1.3585025459544924</v>
      </c>
      <c r="E4517">
        <v>-4.9494228357410408E-3</v>
      </c>
      <c r="G4517">
        <f t="shared" ca="1" si="147"/>
        <v>4.0946798211976429E-2</v>
      </c>
    </row>
    <row r="4518" spans="2:7">
      <c r="B4518" s="58">
        <v>35130</v>
      </c>
      <c r="C4518" s="43">
        <v>40.082805999999998</v>
      </c>
      <c r="D4518">
        <f t="shared" si="146"/>
        <v>-0.67822264494912565</v>
      </c>
      <c r="E4518">
        <v>-4.952645466459211E-3</v>
      </c>
      <c r="G4518">
        <f t="shared" ca="1" si="147"/>
        <v>3.9121302001963489E-3</v>
      </c>
    </row>
    <row r="4519" spans="2:7">
      <c r="B4519" s="58">
        <v>36795</v>
      </c>
      <c r="C4519" s="43">
        <v>124.566895</v>
      </c>
      <c r="D4519">
        <f t="shared" si="146"/>
        <v>-0.84214262928500982</v>
      </c>
      <c r="E4519">
        <v>-4.953040193462265E-3</v>
      </c>
      <c r="G4519">
        <f t="shared" ca="1" si="147"/>
        <v>4.4078413962699787E-3</v>
      </c>
    </row>
    <row r="4520" spans="2:7">
      <c r="B4520" s="58">
        <v>42117</v>
      </c>
      <c r="C4520" s="43">
        <v>789.11041299999999</v>
      </c>
      <c r="D4520">
        <f t="shared" si="146"/>
        <v>3.3526279845762685</v>
      </c>
      <c r="E4520">
        <v>-4.9605799296175788E-3</v>
      </c>
      <c r="G4520">
        <f t="shared" ca="1" si="147"/>
        <v>1.8643145331424048E-2</v>
      </c>
    </row>
    <row r="4521" spans="2:7">
      <c r="B4521" s="58">
        <v>40323</v>
      </c>
      <c r="C4521" s="43">
        <v>181.29516599999999</v>
      </c>
      <c r="D4521">
        <f t="shared" si="146"/>
        <v>-1.5425067374852565E-2</v>
      </c>
      <c r="E4521">
        <v>-4.9633073043162312E-3</v>
      </c>
      <c r="G4521">
        <f t="shared" ca="1" si="147"/>
        <v>-5.8477560664933568E-3</v>
      </c>
    </row>
    <row r="4522" spans="2:7">
      <c r="B4522" s="58">
        <v>39794</v>
      </c>
      <c r="C4522" s="43">
        <v>184.135468</v>
      </c>
      <c r="D4522">
        <f t="shared" si="146"/>
        <v>1.4868954039180711</v>
      </c>
      <c r="E4522">
        <v>-4.966955000627815E-3</v>
      </c>
      <c r="G4522">
        <f t="shared" ca="1" si="147"/>
        <v>9.0852090541552978E-4</v>
      </c>
    </row>
    <row r="4523" spans="2:7">
      <c r="B4523" s="58">
        <v>38223</v>
      </c>
      <c r="C4523" s="43">
        <v>74.042304999999999</v>
      </c>
      <c r="D4523">
        <f t="shared" si="146"/>
        <v>-0.96529102772093534</v>
      </c>
      <c r="E4523">
        <v>-4.9792759519806185E-3</v>
      </c>
      <c r="G4523">
        <f t="shared" ca="1" si="147"/>
        <v>1.8488849342529031E-2</v>
      </c>
    </row>
    <row r="4524" spans="2:7">
      <c r="B4524" s="58">
        <v>44273</v>
      </c>
      <c r="C4524" s="43">
        <v>2133.232422</v>
      </c>
      <c r="D4524">
        <f t="shared" si="146"/>
        <v>-4.1502368769216265E-2</v>
      </c>
      <c r="E4524">
        <v>-4.985820771356413E-3</v>
      </c>
      <c r="G4524">
        <f t="shared" ca="1" si="147"/>
        <v>-8.0023899512358127E-3</v>
      </c>
    </row>
    <row r="4525" spans="2:7">
      <c r="B4525" s="58">
        <v>44718</v>
      </c>
      <c r="C4525" s="43">
        <v>2225.6000979999999</v>
      </c>
      <c r="D4525">
        <f t="shared" si="146"/>
        <v>2.2385524560538448</v>
      </c>
      <c r="E4525">
        <v>-4.995619204597776E-3</v>
      </c>
      <c r="G4525">
        <f t="shared" ca="1" si="147"/>
        <v>6.3465827638868608E-3</v>
      </c>
    </row>
    <row r="4526" spans="2:7">
      <c r="B4526" s="58">
        <v>41971</v>
      </c>
      <c r="C4526" s="43">
        <v>687.220642</v>
      </c>
      <c r="D4526">
        <f t="shared" si="146"/>
        <v>2.4267520149614121</v>
      </c>
      <c r="E4526">
        <v>-4.9996469606757195E-3</v>
      </c>
      <c r="G4526">
        <f t="shared" ca="1" si="147"/>
        <v>4.3860196476846565E-3</v>
      </c>
    </row>
    <row r="4527" spans="2:7">
      <c r="B4527" s="58">
        <v>38834</v>
      </c>
      <c r="C4527" s="43">
        <v>200.54577599999999</v>
      </c>
      <c r="D4527">
        <f t="shared" si="146"/>
        <v>0.71005855200089329</v>
      </c>
      <c r="E4527">
        <v>-5.0057229376582694E-3</v>
      </c>
      <c r="G4527">
        <f t="shared" ca="1" si="147"/>
        <v>1.5218468143585198E-2</v>
      </c>
    </row>
    <row r="4528" spans="2:7">
      <c r="B4528" s="58">
        <v>36893</v>
      </c>
      <c r="C4528" s="43">
        <v>117.274216</v>
      </c>
      <c r="D4528">
        <f t="shared" si="146"/>
        <v>-0.94483360061944155</v>
      </c>
      <c r="E4528">
        <v>-5.0099811040990906E-3</v>
      </c>
      <c r="G4528">
        <f t="shared" ca="1" si="147"/>
        <v>5.9547524384233243E-3</v>
      </c>
    </row>
    <row r="4529" spans="2:7">
      <c r="B4529" s="58">
        <v>44041</v>
      </c>
      <c r="C4529" s="43">
        <v>2125.826904</v>
      </c>
      <c r="D4529">
        <f t="shared" si="146"/>
        <v>13.882701767200805</v>
      </c>
      <c r="E4529">
        <v>-5.0165189084660066E-3</v>
      </c>
      <c r="G4529">
        <f t="shared" ca="1" si="147"/>
        <v>4.252813177294059E-3</v>
      </c>
    </row>
    <row r="4530" spans="2:7">
      <c r="B4530" s="58">
        <v>39282</v>
      </c>
      <c r="C4530" s="43">
        <v>142.838776</v>
      </c>
      <c r="D4530">
        <f t="shared" si="146"/>
        <v>-0.88024888027111614</v>
      </c>
      <c r="E4530">
        <v>-5.0303932244971207E-3</v>
      </c>
      <c r="G4530">
        <f t="shared" ca="1" si="147"/>
        <v>1.6159656186780827E-3</v>
      </c>
    </row>
    <row r="4531" spans="2:7">
      <c r="B4531" s="58">
        <v>43165</v>
      </c>
      <c r="C4531" s="43">
        <v>1192.7969969999999</v>
      </c>
      <c r="D4531">
        <f t="shared" si="146"/>
        <v>7.6201532275118673</v>
      </c>
      <c r="E4531">
        <v>-5.0395656964083132E-3</v>
      </c>
      <c r="G4531">
        <f t="shared" ca="1" si="147"/>
        <v>2.1167382537922372E-2</v>
      </c>
    </row>
    <row r="4532" spans="2:7">
      <c r="B4532" s="58">
        <v>36511</v>
      </c>
      <c r="C4532" s="43">
        <v>138.373062</v>
      </c>
      <c r="D4532">
        <f t="shared" si="146"/>
        <v>-0.82796203601893947</v>
      </c>
      <c r="E4532">
        <v>-5.0493508904980782E-3</v>
      </c>
      <c r="G4532">
        <f t="shared" ca="1" si="147"/>
        <v>3.6979992182229471E-3</v>
      </c>
    </row>
    <row r="4533" spans="2:7">
      <c r="B4533" s="58">
        <v>42555</v>
      </c>
      <c r="C4533" s="43">
        <v>804.31701699999996</v>
      </c>
      <c r="D4533">
        <f t="shared" si="146"/>
        <v>3.1765473761169067</v>
      </c>
      <c r="E4533">
        <v>-5.0690553994317024E-3</v>
      </c>
      <c r="G4533">
        <f t="shared" ca="1" si="147"/>
        <v>-2.7529852261703337E-2</v>
      </c>
    </row>
    <row r="4534" spans="2:7">
      <c r="B4534" s="58">
        <v>40232</v>
      </c>
      <c r="C4534" s="43">
        <v>192.579407</v>
      </c>
      <c r="D4534">
        <f t="shared" si="146"/>
        <v>-7.37519913155011E-2</v>
      </c>
      <c r="E4534">
        <v>-5.0780799644426404E-3</v>
      </c>
      <c r="G4534">
        <f t="shared" ca="1" si="147"/>
        <v>-1.0828975231179556E-2</v>
      </c>
    </row>
    <row r="4535" spans="2:7">
      <c r="B4535" s="58">
        <v>40129</v>
      </c>
      <c r="C4535" s="43">
        <v>207.91343699999999</v>
      </c>
      <c r="D4535">
        <f t="shared" si="146"/>
        <v>-0.88890764542861411</v>
      </c>
      <c r="E4535">
        <v>-5.0798135935797269E-3</v>
      </c>
      <c r="G4535">
        <f t="shared" ca="1" si="147"/>
        <v>2.522304136643071E-2</v>
      </c>
    </row>
    <row r="4536" spans="2:7">
      <c r="B4536" s="58">
        <v>43977</v>
      </c>
      <c r="C4536" s="43">
        <v>1871.536865</v>
      </c>
      <c r="D4536">
        <f t="shared" si="146"/>
        <v>-0.17253003290616772</v>
      </c>
      <c r="E4536">
        <v>-5.0808163605360109E-3</v>
      </c>
      <c r="G4536">
        <f t="shared" ca="1" si="147"/>
        <v>9.3788840202619506E-3</v>
      </c>
    </row>
    <row r="4537" spans="2:7">
      <c r="B4537" s="58">
        <v>44530</v>
      </c>
      <c r="C4537" s="43">
        <v>2261.758057</v>
      </c>
      <c r="D4537">
        <f t="shared" si="146"/>
        <v>12.310090893164386</v>
      </c>
      <c r="E4537">
        <v>-5.0871337911219438E-3</v>
      </c>
      <c r="G4537">
        <f t="shared" ca="1" si="147"/>
        <v>-6.7852303205970027E-3</v>
      </c>
    </row>
    <row r="4538" spans="2:7">
      <c r="B4538" s="58">
        <v>38778</v>
      </c>
      <c r="C4538" s="43">
        <v>169.92806999999999</v>
      </c>
      <c r="D4538">
        <f t="shared" si="146"/>
        <v>0.39623421995226971</v>
      </c>
      <c r="E4538">
        <v>-5.0926392635243338E-3</v>
      </c>
      <c r="G4538">
        <f t="shared" ca="1" si="147"/>
        <v>-8.3772605963076865E-3</v>
      </c>
    </row>
    <row r="4539" spans="2:7">
      <c r="B4539" s="58">
        <v>37064</v>
      </c>
      <c r="C4539" s="43">
        <v>121.704559</v>
      </c>
      <c r="D4539">
        <f t="shared" si="146"/>
        <v>-0.7556946281991187</v>
      </c>
      <c r="E4539">
        <v>-5.1170301496613977E-3</v>
      </c>
      <c r="G4539">
        <f t="shared" ca="1" si="147"/>
        <v>1.0663286004669386E-4</v>
      </c>
    </row>
    <row r="4540" spans="2:7">
      <c r="B4540" s="58">
        <v>41425</v>
      </c>
      <c r="C4540" s="43">
        <v>498.16570999999999</v>
      </c>
      <c r="D4540">
        <f t="shared" si="146"/>
        <v>4.6648052524341947</v>
      </c>
      <c r="E4540">
        <v>-5.121488639448799E-3</v>
      </c>
      <c r="G4540">
        <f t="shared" ca="1" si="147"/>
        <v>1.1793593506752124E-2</v>
      </c>
    </row>
    <row r="4541" spans="2:7">
      <c r="B4541" s="58">
        <v>35650</v>
      </c>
      <c r="C4541" s="43">
        <v>87.940483</v>
      </c>
      <c r="D4541">
        <f t="shared" si="146"/>
        <v>-0.96053961948968813</v>
      </c>
      <c r="E4541">
        <v>-5.1261290410166112E-3</v>
      </c>
      <c r="G4541">
        <f t="shared" ca="1" si="147"/>
        <v>-2.6938333405554026E-2</v>
      </c>
    </row>
    <row r="4542" spans="2:7">
      <c r="B4542" s="58">
        <v>44589</v>
      </c>
      <c r="C4542" s="43">
        <v>2228.5766600000002</v>
      </c>
      <c r="D4542">
        <f t="shared" si="146"/>
        <v>2.0809676052218178</v>
      </c>
      <c r="E4542">
        <v>-5.140800592349031E-3</v>
      </c>
      <c r="G4542">
        <f t="shared" ca="1" si="147"/>
        <v>-4.1347498545505311E-4</v>
      </c>
    </row>
    <row r="4543" spans="2:7">
      <c r="B4543" s="58">
        <v>42338</v>
      </c>
      <c r="C4543" s="43">
        <v>723.33660899999995</v>
      </c>
      <c r="D4543">
        <f t="shared" si="146"/>
        <v>-0.62482189472632266</v>
      </c>
      <c r="E4543">
        <v>-5.1457945152550769E-3</v>
      </c>
      <c r="G4543">
        <f t="shared" ca="1" si="147"/>
        <v>8.6061113638375378E-3</v>
      </c>
    </row>
    <row r="4544" spans="2:7">
      <c r="B4544" s="58">
        <v>43804</v>
      </c>
      <c r="C4544" s="43">
        <v>1927.9819339999999</v>
      </c>
      <c r="D4544">
        <f t="shared" si="146"/>
        <v>23.158203507981948</v>
      </c>
      <c r="E4544">
        <v>-5.1514216810941409E-3</v>
      </c>
      <c r="G4544">
        <f t="shared" ca="1" si="147"/>
        <v>-2.0127346721930086E-2</v>
      </c>
    </row>
    <row r="4545" spans="2:7">
      <c r="B4545" s="58">
        <v>35677</v>
      </c>
      <c r="C4545" s="43">
        <v>79.806511</v>
      </c>
      <c r="D4545">
        <f t="shared" si="146"/>
        <v>-0.96732522155988276</v>
      </c>
      <c r="E4545">
        <v>-5.1515234431314394E-3</v>
      </c>
      <c r="G4545">
        <f t="shared" ca="1" si="147"/>
        <v>4.4930299243045313E-2</v>
      </c>
    </row>
    <row r="4546" spans="2:7">
      <c r="B4546" s="58">
        <v>44999</v>
      </c>
      <c r="C4546" s="43">
        <v>2442.4499510000001</v>
      </c>
      <c r="D4546">
        <f t="shared" si="146"/>
        <v>1.1455532562151785</v>
      </c>
      <c r="E4546">
        <v>-5.1525992811067185E-3</v>
      </c>
      <c r="G4546">
        <f t="shared" ca="1" si="147"/>
        <v>-7.9384987253488474E-3</v>
      </c>
    </row>
    <row r="4547" spans="2:7">
      <c r="B4547" s="58">
        <v>43046</v>
      </c>
      <c r="C4547" s="43">
        <v>1138.377686</v>
      </c>
      <c r="D4547">
        <f t="shared" si="146"/>
        <v>-0.50047790378924051</v>
      </c>
      <c r="E4547">
        <v>-5.158765397473365E-3</v>
      </c>
      <c r="G4547">
        <f t="shared" ca="1" si="147"/>
        <v>7.8302181911323598E-3</v>
      </c>
    </row>
    <row r="4548" spans="2:7">
      <c r="B4548" s="58">
        <v>44358</v>
      </c>
      <c r="C4548" s="43">
        <v>2278.9335940000001</v>
      </c>
      <c r="D4548">
        <f t="shared" ref="D4548:D4611" si="148">(C4548-C4549)/C4549</f>
        <v>1.7120553182772542</v>
      </c>
      <c r="E4548">
        <v>-5.1708244172079844E-3</v>
      </c>
      <c r="G4548">
        <f t="shared" ca="1" si="147"/>
        <v>3.4421998385007591E-2</v>
      </c>
    </row>
    <row r="4549" spans="2:7">
      <c r="B4549" s="58">
        <v>42620</v>
      </c>
      <c r="C4549" s="43">
        <v>840.29760699999997</v>
      </c>
      <c r="D4549">
        <f t="shared" si="148"/>
        <v>7.6463988279141732</v>
      </c>
      <c r="E4549">
        <v>-5.1713985169352019E-3</v>
      </c>
      <c r="G4549">
        <f t="shared" ref="G4549:G4612" ca="1" si="149">_xlfn.NORM.INV(RAND(),$N$5,$N$6)</f>
        <v>2.0423267405408861E-2</v>
      </c>
    </row>
    <row r="4550" spans="2:7">
      <c r="B4550" s="58">
        <v>38345</v>
      </c>
      <c r="C4550" s="43">
        <v>97.184691999999998</v>
      </c>
      <c r="D4550">
        <f t="shared" si="148"/>
        <v>1.4983183694681266</v>
      </c>
      <c r="E4550">
        <v>-5.172586648119923E-3</v>
      </c>
      <c r="G4550">
        <f t="shared" ca="1" si="149"/>
        <v>-1.5065321183092372E-2</v>
      </c>
    </row>
    <row r="4551" spans="2:7">
      <c r="B4551" s="58">
        <v>35104</v>
      </c>
      <c r="C4551" s="43">
        <v>38.900042999999997</v>
      </c>
      <c r="D4551">
        <f t="shared" si="148"/>
        <v>-0.58120685607758882</v>
      </c>
      <c r="E4551">
        <v>-5.1750023106000888E-3</v>
      </c>
      <c r="G4551">
        <f t="shared" ca="1" si="149"/>
        <v>6.0496017311340083E-3</v>
      </c>
    </row>
    <row r="4552" spans="2:7">
      <c r="B4552" s="58">
        <v>38106</v>
      </c>
      <c r="C4552" s="43">
        <v>92.886054999999999</v>
      </c>
      <c r="D4552">
        <f t="shared" si="148"/>
        <v>-0.872200511667649</v>
      </c>
      <c r="E4552">
        <v>-5.1812455430596642E-3</v>
      </c>
      <c r="G4552">
        <f t="shared" ca="1" si="149"/>
        <v>2.2889991858542333E-2</v>
      </c>
    </row>
    <row r="4553" spans="2:7">
      <c r="B4553" s="58">
        <v>42348</v>
      </c>
      <c r="C4553" s="43">
        <v>726.81085199999995</v>
      </c>
      <c r="D4553">
        <f t="shared" si="148"/>
        <v>3.4909722794982212</v>
      </c>
      <c r="E4553">
        <v>-5.1819964029901008E-3</v>
      </c>
      <c r="G4553">
        <f t="shared" ca="1" si="149"/>
        <v>-1.2316723791501564E-2</v>
      </c>
    </row>
    <row r="4554" spans="2:7">
      <c r="B4554" s="58">
        <v>39363</v>
      </c>
      <c r="C4554" s="43">
        <v>161.83819600000001</v>
      </c>
      <c r="D4554">
        <f t="shared" si="148"/>
        <v>-0.89746041404989629</v>
      </c>
      <c r="E4554">
        <v>-5.1823911828966333E-3</v>
      </c>
      <c r="G4554">
        <f t="shared" ca="1" si="149"/>
        <v>6.4873833030155868E-3</v>
      </c>
    </row>
    <row r="4555" spans="2:7">
      <c r="B4555" s="58">
        <v>43593</v>
      </c>
      <c r="C4555" s="43">
        <v>1578.299683</v>
      </c>
      <c r="D4555">
        <f t="shared" si="148"/>
        <v>9.8593383830310497</v>
      </c>
      <c r="E4555">
        <v>-5.1841187739831525E-3</v>
      </c>
      <c r="G4555">
        <f t="shared" ca="1" si="149"/>
        <v>1.035356285907583E-2</v>
      </c>
    </row>
    <row r="4556" spans="2:7">
      <c r="B4556" s="58">
        <v>36445</v>
      </c>
      <c r="C4556" s="43">
        <v>145.340317</v>
      </c>
      <c r="D4556">
        <f t="shared" si="148"/>
        <v>-0.8842472321356718</v>
      </c>
      <c r="E4556">
        <v>-5.1857607909149422E-3</v>
      </c>
      <c r="G4556">
        <f t="shared" ca="1" si="149"/>
        <v>4.4395566661686335E-2</v>
      </c>
    </row>
    <row r="4557" spans="2:7">
      <c r="B4557" s="58">
        <v>43109</v>
      </c>
      <c r="C4557" s="43">
        <v>1255.6098629999999</v>
      </c>
      <c r="D4557">
        <f t="shared" si="148"/>
        <v>6.3743121214520624</v>
      </c>
      <c r="E4557">
        <v>-5.1884970405806745E-3</v>
      </c>
      <c r="G4557">
        <f t="shared" ca="1" si="149"/>
        <v>2.827626088178449E-2</v>
      </c>
    </row>
    <row r="4558" spans="2:7">
      <c r="B4558" s="58">
        <v>39055</v>
      </c>
      <c r="C4558" s="43">
        <v>170.268066</v>
      </c>
      <c r="D4558">
        <f t="shared" si="148"/>
        <v>-0.60799357220954275</v>
      </c>
      <c r="E4558">
        <v>-5.1974771750494045E-3</v>
      </c>
      <c r="G4558">
        <f t="shared" ca="1" si="149"/>
        <v>-1.2161620282929402E-2</v>
      </c>
    </row>
    <row r="4559" spans="2:7">
      <c r="B4559" s="58">
        <v>41284</v>
      </c>
      <c r="C4559" s="43">
        <v>434.350189</v>
      </c>
      <c r="D4559">
        <f t="shared" si="148"/>
        <v>-0.45290335748648602</v>
      </c>
      <c r="E4559">
        <v>-5.1991405739669023E-3</v>
      </c>
      <c r="G4559">
        <f t="shared" ca="1" si="149"/>
        <v>-4.0850594134325499E-2</v>
      </c>
    </row>
    <row r="4560" spans="2:7">
      <c r="B4560" s="58">
        <v>42054</v>
      </c>
      <c r="C4560" s="43">
        <v>793.91857900000002</v>
      </c>
      <c r="D4560">
        <f t="shared" si="148"/>
        <v>0.76926596686893345</v>
      </c>
      <c r="E4560">
        <v>-5.2032803234951649E-3</v>
      </c>
      <c r="G4560">
        <f t="shared" ca="1" si="149"/>
        <v>2.8376155442842152E-2</v>
      </c>
    </row>
    <row r="4561" spans="2:7">
      <c r="B4561" s="58">
        <v>41247</v>
      </c>
      <c r="C4561" s="43">
        <v>448.72766100000001</v>
      </c>
      <c r="D4561">
        <f t="shared" si="148"/>
        <v>2.3962597761048374</v>
      </c>
      <c r="E4561">
        <v>-5.2189135231338153E-3</v>
      </c>
      <c r="G4561">
        <f t="shared" ca="1" si="149"/>
        <v>4.4664113919963278E-3</v>
      </c>
    </row>
    <row r="4562" spans="2:7">
      <c r="B4562" s="58">
        <v>37284</v>
      </c>
      <c r="C4562" s="43">
        <v>132.12406899999999</v>
      </c>
      <c r="D4562">
        <f t="shared" si="148"/>
        <v>-0.86366216493556847</v>
      </c>
      <c r="E4562">
        <v>-5.2205115466610183E-3</v>
      </c>
      <c r="G4562">
        <f t="shared" ca="1" si="149"/>
        <v>5.3512293378329932E-3</v>
      </c>
    </row>
    <row r="4563" spans="2:7">
      <c r="B4563" s="58">
        <v>42886</v>
      </c>
      <c r="C4563" s="43">
        <v>969.09320100000002</v>
      </c>
      <c r="D4563">
        <f t="shared" si="148"/>
        <v>6.7023998266308062</v>
      </c>
      <c r="E4563">
        <v>-5.2206787438527427E-3</v>
      </c>
      <c r="G4563">
        <f t="shared" ca="1" si="149"/>
        <v>6.3986266077009574E-3</v>
      </c>
    </row>
    <row r="4564" spans="2:7">
      <c r="B4564" s="58">
        <v>36273</v>
      </c>
      <c r="C4564" s="43">
        <v>125.817047</v>
      </c>
      <c r="D4564">
        <f t="shared" si="148"/>
        <v>0.28662529489434196</v>
      </c>
      <c r="E4564">
        <v>-5.2291056523034998E-3</v>
      </c>
      <c r="G4564">
        <f t="shared" ca="1" si="149"/>
        <v>-9.1205459246352406E-3</v>
      </c>
    </row>
    <row r="4565" spans="2:7">
      <c r="B4565" s="58">
        <v>38100</v>
      </c>
      <c r="C4565" s="43">
        <v>97.788414000000003</v>
      </c>
      <c r="D4565">
        <f t="shared" si="148"/>
        <v>-0.51927376016914839</v>
      </c>
      <c r="E4565">
        <v>-5.2489912126324756E-3</v>
      </c>
      <c r="G4565">
        <f t="shared" ca="1" si="149"/>
        <v>-6.4675156025245911E-3</v>
      </c>
    </row>
    <row r="4566" spans="2:7">
      <c r="B4566" s="58">
        <v>40395</v>
      </c>
      <c r="C4566" s="43">
        <v>203.418091</v>
      </c>
      <c r="D4566">
        <f t="shared" si="148"/>
        <v>-0.87807235304339437</v>
      </c>
      <c r="E4566">
        <v>-5.2601507511043765E-3</v>
      </c>
      <c r="G4566">
        <f t="shared" ca="1" si="149"/>
        <v>6.5947536661538223E-3</v>
      </c>
    </row>
    <row r="4567" spans="2:7">
      <c r="B4567" s="58">
        <v>43510</v>
      </c>
      <c r="C4567" s="43">
        <v>1668.3508300000001</v>
      </c>
      <c r="D4567">
        <f t="shared" si="148"/>
        <v>15.806004239823311</v>
      </c>
      <c r="E4567">
        <v>-5.266064042816391E-3</v>
      </c>
      <c r="G4567">
        <f t="shared" ca="1" si="149"/>
        <v>-3.4621938088521764E-2</v>
      </c>
    </row>
    <row r="4568" spans="2:7">
      <c r="B4568" s="58">
        <v>37691</v>
      </c>
      <c r="C4568" s="43">
        <v>99.271118000000001</v>
      </c>
      <c r="D4568">
        <f t="shared" si="148"/>
        <v>0.1158413368597585</v>
      </c>
      <c r="E4568">
        <v>-5.268041921803304E-3</v>
      </c>
      <c r="G4568">
        <f t="shared" ca="1" si="149"/>
        <v>9.1311097711040991E-3</v>
      </c>
    </row>
    <row r="4569" spans="2:7">
      <c r="B4569" s="58">
        <v>38449</v>
      </c>
      <c r="C4569" s="43">
        <v>88.965262999999993</v>
      </c>
      <c r="D4569">
        <f t="shared" si="148"/>
        <v>-0.77101930051028789</v>
      </c>
      <c r="E4569">
        <v>-5.2729490421841094E-3</v>
      </c>
      <c r="G4569">
        <f t="shared" ca="1" si="149"/>
        <v>1.7491981075237077E-2</v>
      </c>
    </row>
    <row r="4570" spans="2:7">
      <c r="B4570" s="58">
        <v>41320</v>
      </c>
      <c r="C4570" s="43">
        <v>388.52734400000003</v>
      </c>
      <c r="D4570">
        <f t="shared" si="148"/>
        <v>0.82644236530590054</v>
      </c>
      <c r="E4570">
        <v>-5.2741797294972156E-3</v>
      </c>
      <c r="G4570">
        <f t="shared" ca="1" si="149"/>
        <v>2.7492187600154108E-2</v>
      </c>
    </row>
    <row r="4571" spans="2:7">
      <c r="B4571" s="58">
        <v>40001</v>
      </c>
      <c r="C4571" s="43">
        <v>212.72357199999999</v>
      </c>
      <c r="D4571">
        <f t="shared" si="148"/>
        <v>-0.78744605348870411</v>
      </c>
      <c r="E4571">
        <v>-5.2746446375049813E-3</v>
      </c>
      <c r="G4571">
        <f t="shared" ca="1" si="149"/>
        <v>1.0018681115222635E-2</v>
      </c>
    </row>
    <row r="4572" spans="2:7">
      <c r="B4572" s="58">
        <v>42913</v>
      </c>
      <c r="C4572" s="43">
        <v>1000.798035</v>
      </c>
      <c r="D4572">
        <f t="shared" si="148"/>
        <v>5.7918790507296132</v>
      </c>
      <c r="E4572">
        <v>-5.2829498431002245E-3</v>
      </c>
      <c r="G4572">
        <f t="shared" ca="1" si="149"/>
        <v>2.7967730531111169E-3</v>
      </c>
    </row>
    <row r="4573" spans="2:7">
      <c r="B4573" s="58">
        <v>39191</v>
      </c>
      <c r="C4573" s="43">
        <v>147.352158</v>
      </c>
      <c r="D4573">
        <f t="shared" si="148"/>
        <v>2.3507434061700985</v>
      </c>
      <c r="E4573">
        <v>-5.2846189382866667E-3</v>
      </c>
      <c r="G4573">
        <f t="shared" ca="1" si="149"/>
        <v>-2.5154156689201537E-2</v>
      </c>
    </row>
    <row r="4574" spans="2:7">
      <c r="B4574" s="58">
        <v>35195</v>
      </c>
      <c r="C4574" s="43">
        <v>43.975960000000001</v>
      </c>
      <c r="D4574">
        <f t="shared" si="148"/>
        <v>-0.93601252279254032</v>
      </c>
      <c r="E4574">
        <v>-5.2859050133129484E-3</v>
      </c>
      <c r="G4574">
        <f t="shared" ca="1" si="149"/>
        <v>3.3131561315244785E-2</v>
      </c>
    </row>
    <row r="4575" spans="2:7">
      <c r="B4575" s="58">
        <v>42391</v>
      </c>
      <c r="C4575" s="43">
        <v>687.25885000000005</v>
      </c>
      <c r="D4575">
        <f t="shared" si="148"/>
        <v>-0.74180187846341683</v>
      </c>
      <c r="E4575">
        <v>-5.2861834547973593E-3</v>
      </c>
      <c r="G4575">
        <f t="shared" ca="1" si="149"/>
        <v>5.112555922991582E-3</v>
      </c>
    </row>
    <row r="4576" spans="2:7">
      <c r="B4576" s="58">
        <v>45063</v>
      </c>
      <c r="C4576" s="43">
        <v>2661.75</v>
      </c>
      <c r="D4576">
        <f t="shared" si="148"/>
        <v>21.184863729427658</v>
      </c>
      <c r="E4576">
        <v>-5.2879040764657534E-3</v>
      </c>
      <c r="G4576">
        <f t="shared" ca="1" si="149"/>
        <v>-3.7837432880015931E-3</v>
      </c>
    </row>
    <row r="4577" spans="2:7">
      <c r="B4577" s="58">
        <v>36279</v>
      </c>
      <c r="C4577" s="43">
        <v>119.980453</v>
      </c>
      <c r="D4577">
        <f t="shared" si="148"/>
        <v>-0.94224657655564359</v>
      </c>
      <c r="E4577">
        <v>-5.2905443075520414E-3</v>
      </c>
      <c r="G4577">
        <f t="shared" ca="1" si="149"/>
        <v>8.3759051297923413E-3</v>
      </c>
    </row>
    <row r="4578" spans="2:7">
      <c r="B4578" s="58">
        <v>44070</v>
      </c>
      <c r="C4578" s="43">
        <v>2077.4604490000002</v>
      </c>
      <c r="D4578">
        <f t="shared" si="148"/>
        <v>0.20104631168849282</v>
      </c>
      <c r="E4578">
        <v>-5.2912241223619927E-3</v>
      </c>
      <c r="G4578">
        <f t="shared" ca="1" si="149"/>
        <v>6.2000640826133753E-3</v>
      </c>
    </row>
    <row r="4579" spans="2:7">
      <c r="B4579" s="58">
        <v>43451</v>
      </c>
      <c r="C4579" s="43">
        <v>1729.708862</v>
      </c>
      <c r="D4579">
        <f t="shared" si="148"/>
        <v>18.523835340674395</v>
      </c>
      <c r="E4579">
        <v>-5.2942074762285293E-3</v>
      </c>
      <c r="G4579">
        <f t="shared" ca="1" si="149"/>
        <v>-9.8495184242082916E-3</v>
      </c>
    </row>
    <row r="4580" spans="2:7">
      <c r="B4580" s="58">
        <v>38446</v>
      </c>
      <c r="C4580" s="43">
        <v>88.594727000000006</v>
      </c>
      <c r="D4580">
        <f t="shared" si="148"/>
        <v>-0.19709339390932443</v>
      </c>
      <c r="E4580">
        <v>-5.2947963548283881E-3</v>
      </c>
      <c r="G4580">
        <f t="shared" ca="1" si="149"/>
        <v>1.2179676162172462E-3</v>
      </c>
    </row>
    <row r="4581" spans="2:7">
      <c r="B4581" s="58">
        <v>37638</v>
      </c>
      <c r="C4581" s="43">
        <v>110.342506</v>
      </c>
      <c r="D4581">
        <f t="shared" si="148"/>
        <v>-0.78344058773290026</v>
      </c>
      <c r="E4581">
        <v>-5.2966973273946396E-3</v>
      </c>
      <c r="G4581">
        <f t="shared" ca="1" si="149"/>
        <v>3.8863604238956184E-2</v>
      </c>
    </row>
    <row r="4582" spans="2:7">
      <c r="B4582" s="58">
        <v>41494</v>
      </c>
      <c r="C4582" s="43">
        <v>509.52533</v>
      </c>
      <c r="D4582">
        <f t="shared" si="148"/>
        <v>0.57782276373972075</v>
      </c>
      <c r="E4582">
        <v>-5.3050389592788315E-3</v>
      </c>
      <c r="G4582">
        <f t="shared" ca="1" si="149"/>
        <v>-1.4314158481195572E-2</v>
      </c>
    </row>
    <row r="4583" spans="2:7">
      <c r="B4583" s="58">
        <v>40913</v>
      </c>
      <c r="C4583" s="43">
        <v>322.92938199999998</v>
      </c>
      <c r="D4583">
        <f t="shared" si="148"/>
        <v>1.0145399871824778</v>
      </c>
      <c r="E4583">
        <v>-5.3101839075118959E-3</v>
      </c>
      <c r="G4583">
        <f t="shared" ca="1" si="149"/>
        <v>-4.5617030506599036E-3</v>
      </c>
    </row>
    <row r="4584" spans="2:7">
      <c r="B4584" s="58">
        <v>39442</v>
      </c>
      <c r="C4584" s="43">
        <v>160.299316</v>
      </c>
      <c r="D4584">
        <f t="shared" si="148"/>
        <v>-0.90665934941165482</v>
      </c>
      <c r="E4584">
        <v>-5.3130780207455569E-3</v>
      </c>
      <c r="G4584">
        <f t="shared" ca="1" si="149"/>
        <v>1.8065430798730055E-2</v>
      </c>
    </row>
    <row r="4585" spans="2:7">
      <c r="B4585" s="58">
        <v>43719</v>
      </c>
      <c r="C4585" s="43">
        <v>1717.3580320000001</v>
      </c>
      <c r="D4585">
        <f t="shared" si="148"/>
        <v>34.831348856666409</v>
      </c>
      <c r="E4585">
        <v>-5.3161855290875266E-3</v>
      </c>
      <c r="G4585">
        <f t="shared" ca="1" si="149"/>
        <v>5.8458818472302849E-3</v>
      </c>
    </row>
    <row r="4586" spans="2:7">
      <c r="B4586" s="58">
        <v>35303</v>
      </c>
      <c r="C4586" s="43">
        <v>47.928925</v>
      </c>
      <c r="D4586">
        <f t="shared" si="148"/>
        <v>-0.90339612327747854</v>
      </c>
      <c r="E4586">
        <v>-5.3238057002885607E-3</v>
      </c>
      <c r="G4586">
        <f t="shared" ca="1" si="149"/>
        <v>1.2899431510564783E-2</v>
      </c>
    </row>
    <row r="4587" spans="2:7">
      <c r="B4587" s="58">
        <v>41611</v>
      </c>
      <c r="C4587" s="43">
        <v>496.138733</v>
      </c>
      <c r="D4587">
        <f t="shared" si="148"/>
        <v>1.5463945793262421</v>
      </c>
      <c r="E4587">
        <v>-5.3252724177529796E-3</v>
      </c>
      <c r="G4587">
        <f t="shared" ca="1" si="149"/>
        <v>1.7250806510942702E-2</v>
      </c>
    </row>
    <row r="4588" spans="2:7">
      <c r="B4588" s="58">
        <v>38817</v>
      </c>
      <c r="C4588" s="43">
        <v>194.83969099999999</v>
      </c>
      <c r="D4588">
        <f t="shared" si="148"/>
        <v>1.1230431370389862E-2</v>
      </c>
      <c r="E4588">
        <v>-5.3286422044648857E-3</v>
      </c>
      <c r="G4588">
        <f t="shared" ca="1" si="149"/>
        <v>-5.2759891327655416E-3</v>
      </c>
    </row>
    <row r="4589" spans="2:7">
      <c r="B4589" s="58">
        <v>39869</v>
      </c>
      <c r="C4589" s="43">
        <v>192.67585800000001</v>
      </c>
      <c r="D4589">
        <f t="shared" si="148"/>
        <v>1.2052732572913558</v>
      </c>
      <c r="E4589">
        <v>-5.3381728033900077E-3</v>
      </c>
      <c r="G4589">
        <f t="shared" ca="1" si="149"/>
        <v>5.4367074287345451E-3</v>
      </c>
    </row>
    <row r="4590" spans="2:7">
      <c r="B4590" s="58">
        <v>35852</v>
      </c>
      <c r="C4590" s="43">
        <v>87.370514</v>
      </c>
      <c r="D4590">
        <f t="shared" si="148"/>
        <v>-0.93109916551005112</v>
      </c>
      <c r="E4590">
        <v>-5.3533011648169279E-3</v>
      </c>
      <c r="G4590">
        <f t="shared" ca="1" si="149"/>
        <v>-7.3944995850756543E-3</v>
      </c>
    </row>
    <row r="4591" spans="2:7">
      <c r="B4591" s="58">
        <v>43196</v>
      </c>
      <c r="C4591" s="43">
        <v>1268.061768</v>
      </c>
      <c r="D4591">
        <f t="shared" si="148"/>
        <v>9.6785959974091682</v>
      </c>
      <c r="E4591">
        <v>-5.3535687461570619E-3</v>
      </c>
      <c r="G4591">
        <f t="shared" ca="1" si="149"/>
        <v>-1.1275405817142361E-2</v>
      </c>
    </row>
    <row r="4592" spans="2:7">
      <c r="B4592" s="58">
        <v>37424</v>
      </c>
      <c r="C4592" s="43">
        <v>118.747986</v>
      </c>
      <c r="D4592">
        <f t="shared" si="148"/>
        <v>-0.19763310793164379</v>
      </c>
      <c r="E4592">
        <v>-5.3612399109880743E-3</v>
      </c>
      <c r="G4592">
        <f t="shared" ca="1" si="149"/>
        <v>-2.1757903437520081E-2</v>
      </c>
    </row>
    <row r="4593" spans="2:7">
      <c r="B4593" s="58">
        <v>36388</v>
      </c>
      <c r="C4593" s="43">
        <v>147.99711600000001</v>
      </c>
      <c r="D4593">
        <f t="shared" si="148"/>
        <v>-0.10266971209524323</v>
      </c>
      <c r="E4593">
        <v>-5.3615752169878022E-3</v>
      </c>
      <c r="G4593">
        <f t="shared" ca="1" si="149"/>
        <v>2.2229843033669601E-2</v>
      </c>
    </row>
    <row r="4594" spans="2:7">
      <c r="B4594" s="58">
        <v>39009</v>
      </c>
      <c r="C4594" s="43">
        <v>164.93048099999999</v>
      </c>
      <c r="D4594">
        <f t="shared" si="148"/>
        <v>-0.78891860164071259</v>
      </c>
      <c r="E4594">
        <v>-5.3648688297614315E-3</v>
      </c>
      <c r="G4594">
        <f t="shared" ca="1" si="149"/>
        <v>-9.2277564492395294E-3</v>
      </c>
    </row>
    <row r="4595" spans="2:7">
      <c r="B4595" s="58">
        <v>42754</v>
      </c>
      <c r="C4595" s="43">
        <v>781.35961899999995</v>
      </c>
      <c r="D4595">
        <f t="shared" si="148"/>
        <v>-0.54582926127937792</v>
      </c>
      <c r="E4595">
        <v>-5.3760433778866608E-3</v>
      </c>
      <c r="G4595">
        <f t="shared" ca="1" si="149"/>
        <v>-2.0048265085234697E-2</v>
      </c>
    </row>
    <row r="4596" spans="2:7">
      <c r="B4596" s="58">
        <v>43452</v>
      </c>
      <c r="C4596" s="43">
        <v>1720.4094239999999</v>
      </c>
      <c r="D4596">
        <f t="shared" si="148"/>
        <v>3.9342501971222732</v>
      </c>
      <c r="E4596">
        <v>-5.3763024543028613E-3</v>
      </c>
      <c r="G4596">
        <f t="shared" ca="1" si="149"/>
        <v>-6.9024330647242402E-3</v>
      </c>
    </row>
    <row r="4597" spans="2:7">
      <c r="B4597" s="58">
        <v>41053</v>
      </c>
      <c r="C4597" s="43">
        <v>348.66683999999998</v>
      </c>
      <c r="D4597">
        <f t="shared" si="148"/>
        <v>2.8091760624080817</v>
      </c>
      <c r="E4597">
        <v>-5.3862671367285652E-3</v>
      </c>
      <c r="G4597">
        <f t="shared" ca="1" si="149"/>
        <v>-3.4729366565016996E-2</v>
      </c>
    </row>
    <row r="4598" spans="2:7">
      <c r="B4598" s="58">
        <v>36028</v>
      </c>
      <c r="C4598" s="43">
        <v>91.533400999999998</v>
      </c>
      <c r="D4598">
        <f t="shared" si="148"/>
        <v>0.51415096266928617</v>
      </c>
      <c r="E4598">
        <v>-5.3903493002763351E-3</v>
      </c>
      <c r="G4598">
        <f t="shared" ca="1" si="149"/>
        <v>2.9747732694292501E-2</v>
      </c>
    </row>
    <row r="4599" spans="2:7">
      <c r="B4599" s="58">
        <v>35565</v>
      </c>
      <c r="C4599" s="43">
        <v>60.451965000000001</v>
      </c>
      <c r="D4599">
        <f t="shared" si="148"/>
        <v>-0.95163421487580413</v>
      </c>
      <c r="E4599">
        <v>-5.3923259158742539E-3</v>
      </c>
      <c r="G4599">
        <f t="shared" ca="1" si="149"/>
        <v>-2.4797481602864553E-2</v>
      </c>
    </row>
    <row r="4600" spans="2:7">
      <c r="B4600" s="58">
        <v>43122</v>
      </c>
      <c r="C4600" s="43">
        <v>1249.8911129999999</v>
      </c>
      <c r="D4600">
        <f t="shared" si="148"/>
        <v>-0.35547709971988856</v>
      </c>
      <c r="E4600">
        <v>-5.3946499782707887E-3</v>
      </c>
      <c r="G4600">
        <f t="shared" ca="1" si="149"/>
        <v>1.0689088435601232E-2</v>
      </c>
    </row>
    <row r="4601" spans="2:7">
      <c r="B4601" s="58">
        <v>44096</v>
      </c>
      <c r="C4601" s="43">
        <v>1939.2501219999999</v>
      </c>
      <c r="D4601">
        <f t="shared" si="148"/>
        <v>-5.3570998626812576E-2</v>
      </c>
      <c r="E4601">
        <v>-5.3979461881493596E-3</v>
      </c>
      <c r="G4601">
        <f t="shared" ca="1" si="149"/>
        <v>-3.0299733683352608E-3</v>
      </c>
    </row>
    <row r="4602" spans="2:7">
      <c r="B4602" s="58">
        <v>44168</v>
      </c>
      <c r="C4602" s="43">
        <v>2049.0180660000001</v>
      </c>
      <c r="D4602">
        <f t="shared" si="148"/>
        <v>-0.11145683543326035</v>
      </c>
      <c r="E4602">
        <v>-5.3990497287686933E-3</v>
      </c>
      <c r="G4602">
        <f t="shared" ca="1" si="149"/>
        <v>1.068151390467157E-2</v>
      </c>
    </row>
    <row r="4603" spans="2:7">
      <c r="B4603" s="58">
        <v>44321</v>
      </c>
      <c r="C4603" s="43">
        <v>2306.0422359999998</v>
      </c>
      <c r="D4603">
        <f t="shared" si="148"/>
        <v>0.96792663976937388</v>
      </c>
      <c r="E4603">
        <v>-5.3994876535675288E-3</v>
      </c>
      <c r="G4603">
        <f t="shared" ca="1" si="149"/>
        <v>-7.3416874692182397E-4</v>
      </c>
    </row>
    <row r="4604" spans="2:7">
      <c r="B4604" s="58">
        <v>43061</v>
      </c>
      <c r="C4604" s="43">
        <v>1171.8131100000001</v>
      </c>
      <c r="D4604">
        <f t="shared" si="148"/>
        <v>3.4737197047895725</v>
      </c>
      <c r="E4604">
        <v>-5.4018855851676326E-3</v>
      </c>
      <c r="G4604">
        <f t="shared" ca="1" si="149"/>
        <v>-1.0991473212153716E-2</v>
      </c>
    </row>
    <row r="4605" spans="2:7">
      <c r="B4605" s="58">
        <v>40758</v>
      </c>
      <c r="C4605" s="43">
        <v>261.93261699999999</v>
      </c>
      <c r="D4605">
        <f t="shared" si="148"/>
        <v>1.789659456733387</v>
      </c>
      <c r="E4605">
        <v>-5.4049717308752273E-3</v>
      </c>
      <c r="G4605">
        <f t="shared" ca="1" si="149"/>
        <v>2.7811034016089066E-2</v>
      </c>
    </row>
    <row r="4606" spans="2:7">
      <c r="B4606" s="58">
        <v>36137</v>
      </c>
      <c r="C4606" s="43">
        <v>93.894119000000003</v>
      </c>
      <c r="D4606">
        <f t="shared" si="148"/>
        <v>1.0178208379204563</v>
      </c>
      <c r="E4606">
        <v>-5.4081222315788798E-3</v>
      </c>
      <c r="G4606">
        <f t="shared" ca="1" si="149"/>
        <v>-2.623745112434574E-2</v>
      </c>
    </row>
    <row r="4607" spans="2:7">
      <c r="B4607" s="58">
        <v>35248</v>
      </c>
      <c r="C4607" s="43">
        <v>46.532435999999997</v>
      </c>
      <c r="D4607">
        <f t="shared" si="148"/>
        <v>-0.98180225061384241</v>
      </c>
      <c r="E4607">
        <v>-5.4213348376555308E-3</v>
      </c>
      <c r="G4607">
        <f t="shared" ca="1" si="149"/>
        <v>-8.5074024874333531E-3</v>
      </c>
    </row>
    <row r="4608" spans="2:7">
      <c r="B4608" s="58">
        <v>44798</v>
      </c>
      <c r="C4608" s="43">
        <v>2557.0434570000002</v>
      </c>
      <c r="D4608">
        <f t="shared" si="148"/>
        <v>2.0835071326952317</v>
      </c>
      <c r="E4608">
        <v>-5.428354852010318E-3</v>
      </c>
      <c r="G4608">
        <f t="shared" ca="1" si="149"/>
        <v>-2.7556197607565324E-3</v>
      </c>
    </row>
    <row r="4609" spans="2:7">
      <c r="B4609" s="58">
        <v>42615</v>
      </c>
      <c r="C4609" s="43">
        <v>829.26464799999997</v>
      </c>
      <c r="D4609">
        <f t="shared" si="148"/>
        <v>-0.54533236477304337</v>
      </c>
      <c r="E4609">
        <v>-5.454795497551671E-3</v>
      </c>
      <c r="G4609">
        <f t="shared" ca="1" si="149"/>
        <v>-1.4117387608553951E-2</v>
      </c>
    </row>
    <row r="4610" spans="2:7">
      <c r="B4610" s="58">
        <v>43833</v>
      </c>
      <c r="C4610" s="43">
        <v>1823.8919679999999</v>
      </c>
      <c r="D4610">
        <f t="shared" si="148"/>
        <v>12.608558619055376</v>
      </c>
      <c r="E4610">
        <v>-5.4694996188571791E-3</v>
      </c>
      <c r="G4610">
        <f t="shared" ca="1" si="149"/>
        <v>1.1887170267160366E-2</v>
      </c>
    </row>
    <row r="4611" spans="2:7">
      <c r="B4611" s="58">
        <v>36493</v>
      </c>
      <c r="C4611" s="43">
        <v>134.02536000000001</v>
      </c>
      <c r="D4611">
        <f t="shared" si="148"/>
        <v>-0.94809993280077509</v>
      </c>
      <c r="E4611">
        <v>-5.4704580328842267E-3</v>
      </c>
      <c r="G4611">
        <f t="shared" ca="1" si="149"/>
        <v>-1.8270616090610984E-2</v>
      </c>
    </row>
    <row r="4612" spans="2:7">
      <c r="B4612" s="58">
        <v>44841</v>
      </c>
      <c r="C4612" s="43">
        <v>2582.3735350000002</v>
      </c>
      <c r="D4612">
        <f t="shared" ref="D4612:D4675" si="150">(C4612-C4613)/C4613</f>
        <v>18.688809736887134</v>
      </c>
      <c r="E4612">
        <v>-5.4705036075122235E-3</v>
      </c>
      <c r="G4612">
        <f t="shared" ca="1" si="149"/>
        <v>-3.9064770388344945E-2</v>
      </c>
    </row>
    <row r="4613" spans="2:7">
      <c r="B4613" s="58">
        <v>37099</v>
      </c>
      <c r="C4613" s="43">
        <v>131.15945400000001</v>
      </c>
      <c r="D4613">
        <f t="shared" si="150"/>
        <v>-0.93264007821745887</v>
      </c>
      <c r="E4613">
        <v>-5.4853217711950683E-3</v>
      </c>
      <c r="G4613">
        <f t="shared" ref="G4613:G4676" ca="1" si="151">_xlfn.NORM.INV(RAND(),$N$5,$N$6)</f>
        <v>8.4637838512420308E-3</v>
      </c>
    </row>
    <row r="4614" spans="2:7">
      <c r="B4614" s="58">
        <v>43784</v>
      </c>
      <c r="C4614" s="43">
        <v>1947.1437989999999</v>
      </c>
      <c r="D4614">
        <f t="shared" si="150"/>
        <v>3.3294804529310689</v>
      </c>
      <c r="E4614">
        <v>-5.4856953474859806E-3</v>
      </c>
      <c r="G4614">
        <f t="shared" ca="1" si="151"/>
        <v>-2.3399934801393879E-2</v>
      </c>
    </row>
    <row r="4615" spans="2:7">
      <c r="B4615" s="58">
        <v>41183</v>
      </c>
      <c r="C4615" s="43">
        <v>449.74075299999998</v>
      </c>
      <c r="D4615">
        <f t="shared" si="150"/>
        <v>1.0632714333671383</v>
      </c>
      <c r="E4615">
        <v>-5.4959513333423396E-3</v>
      </c>
      <c r="G4615">
        <f t="shared" ca="1" si="151"/>
        <v>9.6551802176710402E-3</v>
      </c>
    </row>
    <row r="4616" spans="2:7">
      <c r="B4616" s="58">
        <v>40093</v>
      </c>
      <c r="C4616" s="43">
        <v>217.974594</v>
      </c>
      <c r="D4616">
        <f t="shared" si="150"/>
        <v>1.0531186754160689</v>
      </c>
      <c r="E4616">
        <v>-5.5012456659039128E-3</v>
      </c>
      <c r="G4616">
        <f t="shared" ca="1" si="151"/>
        <v>-8.0644918022909585E-4</v>
      </c>
    </row>
    <row r="4617" spans="2:7">
      <c r="B4617" s="58">
        <v>37589</v>
      </c>
      <c r="C4617" s="43">
        <v>106.167557</v>
      </c>
      <c r="D4617">
        <f t="shared" si="150"/>
        <v>-0.93341705329674618</v>
      </c>
      <c r="E4617">
        <v>-5.5036900156080655E-3</v>
      </c>
      <c r="G4617">
        <f t="shared" ca="1" si="151"/>
        <v>6.24942568153063E-3</v>
      </c>
    </row>
    <row r="4618" spans="2:7">
      <c r="B4618" s="58">
        <v>43419</v>
      </c>
      <c r="C4618" s="43">
        <v>1594.5157469999999</v>
      </c>
      <c r="D4618">
        <f t="shared" si="150"/>
        <v>8.0696396228932841</v>
      </c>
      <c r="E4618">
        <v>-5.5084179447604451E-3</v>
      </c>
      <c r="G4618">
        <f t="shared" ca="1" si="151"/>
        <v>2.2315416540121362E-2</v>
      </c>
    </row>
    <row r="4619" spans="2:7">
      <c r="B4619" s="58">
        <v>38796</v>
      </c>
      <c r="C4619" s="43">
        <v>175.80806000000001</v>
      </c>
      <c r="D4619">
        <f t="shared" si="150"/>
        <v>1.310785326055526</v>
      </c>
      <c r="E4619">
        <v>-5.5106326799497472E-3</v>
      </c>
      <c r="G4619">
        <f t="shared" ca="1" si="151"/>
        <v>-8.2419406092603033E-3</v>
      </c>
    </row>
    <row r="4620" spans="2:7">
      <c r="B4620" s="58">
        <v>35772</v>
      </c>
      <c r="C4620" s="43">
        <v>76.081519999999998</v>
      </c>
      <c r="D4620">
        <f t="shared" si="150"/>
        <v>-0.78135544295266512</v>
      </c>
      <c r="E4620">
        <v>-5.5133692187518384E-3</v>
      </c>
      <c r="G4620">
        <f t="shared" ca="1" si="151"/>
        <v>1.9274754727037968E-4</v>
      </c>
    </row>
    <row r="4621" spans="2:7">
      <c r="B4621" s="58">
        <v>41051</v>
      </c>
      <c r="C4621" s="43">
        <v>347.96896400000003</v>
      </c>
      <c r="D4621">
        <f t="shared" si="150"/>
        <v>-0.81854125393385568</v>
      </c>
      <c r="E4621">
        <v>-5.5141215214546211E-3</v>
      </c>
      <c r="G4621">
        <f t="shared" ca="1" si="151"/>
        <v>6.5555765740977117E-3</v>
      </c>
    </row>
    <row r="4622" spans="2:7">
      <c r="B4622" s="58">
        <v>43789</v>
      </c>
      <c r="C4622" s="43">
        <v>1917.6202390000001</v>
      </c>
      <c r="D4622">
        <f t="shared" si="150"/>
        <v>7.1047666420725495</v>
      </c>
      <c r="E4622">
        <v>-5.5208310073552322E-3</v>
      </c>
      <c r="G4622">
        <f t="shared" ca="1" si="151"/>
        <v>-8.2575764835840348E-3</v>
      </c>
    </row>
    <row r="4623" spans="2:7">
      <c r="B4623" s="58">
        <v>40469</v>
      </c>
      <c r="C4623" s="43">
        <v>236.604004</v>
      </c>
      <c r="D4623">
        <f t="shared" si="150"/>
        <v>1.100176529898343</v>
      </c>
      <c r="E4623">
        <v>-5.5257618563007895E-3</v>
      </c>
      <c r="G4623">
        <f t="shared" ca="1" si="151"/>
        <v>8.7768876738666159E-3</v>
      </c>
    </row>
    <row r="4624" spans="2:7">
      <c r="B4624" s="58">
        <v>38572</v>
      </c>
      <c r="C4624" s="43">
        <v>112.659103</v>
      </c>
      <c r="D4624">
        <f t="shared" si="150"/>
        <v>-0.48098085117367212</v>
      </c>
      <c r="E4624">
        <v>-5.528628680676744E-3</v>
      </c>
      <c r="G4624">
        <f t="shared" ca="1" si="151"/>
        <v>-8.523167964012146E-3</v>
      </c>
    </row>
    <row r="4625" spans="2:7">
      <c r="B4625" s="58">
        <v>40575</v>
      </c>
      <c r="C4625" s="43">
        <v>217.061554</v>
      </c>
      <c r="D4625">
        <f t="shared" si="150"/>
        <v>0.47557472258666433</v>
      </c>
      <c r="E4625">
        <v>-5.5317666849085444E-3</v>
      </c>
      <c r="G4625">
        <f t="shared" ca="1" si="151"/>
        <v>2.7822321307096498E-2</v>
      </c>
    </row>
    <row r="4626" spans="2:7">
      <c r="B4626" s="58">
        <v>39185</v>
      </c>
      <c r="C4626" s="43">
        <v>147.103058</v>
      </c>
      <c r="D4626">
        <f t="shared" si="150"/>
        <v>-0.24698200398115558</v>
      </c>
      <c r="E4626">
        <v>-5.5325986262654333E-3</v>
      </c>
      <c r="G4626">
        <f t="shared" ca="1" si="151"/>
        <v>-1.1893118641860829E-3</v>
      </c>
    </row>
    <row r="4627" spans="2:7">
      <c r="B4627" s="58">
        <v>38848</v>
      </c>
      <c r="C4627" s="43">
        <v>195.35131799999999</v>
      </c>
      <c r="D4627">
        <f t="shared" si="150"/>
        <v>7.0497121919270114E-2</v>
      </c>
      <c r="E4627">
        <v>-5.5387478229540045E-3</v>
      </c>
      <c r="G4627">
        <f t="shared" ca="1" si="151"/>
        <v>-2.2429562016549925E-2</v>
      </c>
    </row>
    <row r="4628" spans="2:7">
      <c r="B4628" s="58">
        <v>39542</v>
      </c>
      <c r="C4628" s="43">
        <v>182.48654199999999</v>
      </c>
      <c r="D4628">
        <f t="shared" si="150"/>
        <v>-0.61624636379494835</v>
      </c>
      <c r="E4628">
        <v>-5.550966129984943E-3</v>
      </c>
      <c r="G4628">
        <f t="shared" ca="1" si="151"/>
        <v>-2.8057887926332299E-3</v>
      </c>
    </row>
    <row r="4629" spans="2:7">
      <c r="B4629" s="58">
        <v>41627</v>
      </c>
      <c r="C4629" s="43">
        <v>475.53045700000001</v>
      </c>
      <c r="D4629">
        <f t="shared" si="150"/>
        <v>-0.78467470572621811</v>
      </c>
      <c r="E4629">
        <v>-5.5553460721683495E-3</v>
      </c>
      <c r="G4629">
        <f t="shared" ca="1" si="151"/>
        <v>2.2066386783685082E-2</v>
      </c>
    </row>
    <row r="4630" spans="2:7">
      <c r="B4630" s="58">
        <v>44033</v>
      </c>
      <c r="C4630" s="43">
        <v>2208.4282229999999</v>
      </c>
      <c r="D4630">
        <f t="shared" si="150"/>
        <v>-4.0024544473005658E-2</v>
      </c>
      <c r="E4630">
        <v>-5.5556908617149106E-3</v>
      </c>
      <c r="G4630">
        <f t="shared" ca="1" si="151"/>
        <v>1.693026065119755E-2</v>
      </c>
    </row>
    <row r="4631" spans="2:7">
      <c r="B4631" s="58">
        <v>44193</v>
      </c>
      <c r="C4631" s="43">
        <v>2300.5048830000001</v>
      </c>
      <c r="D4631">
        <f t="shared" si="150"/>
        <v>56.149995353234537</v>
      </c>
      <c r="E4631">
        <v>-5.5573689247726855E-3</v>
      </c>
      <c r="G4631">
        <f t="shared" ca="1" si="151"/>
        <v>1.5290784874378198E-3</v>
      </c>
    </row>
    <row r="4632" spans="2:7">
      <c r="B4632" s="58">
        <v>35146</v>
      </c>
      <c r="C4632" s="43">
        <v>40.253807000000002</v>
      </c>
      <c r="D4632">
        <f t="shared" si="150"/>
        <v>-0.9804538245434532</v>
      </c>
      <c r="E4632">
        <v>-5.5621738089205947E-3</v>
      </c>
      <c r="G4632">
        <f t="shared" ca="1" si="151"/>
        <v>2.085534531096768E-2</v>
      </c>
    </row>
    <row r="4633" spans="2:7">
      <c r="B4633" s="58">
        <v>44018</v>
      </c>
      <c r="C4633" s="43">
        <v>2059.421143</v>
      </c>
      <c r="D4633">
        <f t="shared" si="150"/>
        <v>16.465622132998881</v>
      </c>
      <c r="E4633">
        <v>-5.5666834010038293E-3</v>
      </c>
      <c r="G4633">
        <f t="shared" ca="1" si="151"/>
        <v>1.7576320843589999E-2</v>
      </c>
    </row>
    <row r="4634" spans="2:7">
      <c r="B4634" s="58">
        <v>38678</v>
      </c>
      <c r="C4634" s="43">
        <v>117.912842</v>
      </c>
      <c r="D4634">
        <f t="shared" si="150"/>
        <v>2.5518407237746711E-2</v>
      </c>
      <c r="E4634">
        <v>-5.5749962696257102E-3</v>
      </c>
      <c r="G4634">
        <f t="shared" ca="1" si="151"/>
        <v>3.2405840789214964E-3</v>
      </c>
    </row>
    <row r="4635" spans="2:7">
      <c r="B4635" s="58">
        <v>37953</v>
      </c>
      <c r="C4635" s="43">
        <v>114.978767</v>
      </c>
      <c r="D4635">
        <f t="shared" si="150"/>
        <v>-0.1399039155101007</v>
      </c>
      <c r="E4635">
        <v>-5.5788076867558777E-3</v>
      </c>
      <c r="G4635">
        <f t="shared" ca="1" si="151"/>
        <v>8.6506556234982879E-3</v>
      </c>
    </row>
    <row r="4636" spans="2:7">
      <c r="B4636" s="58">
        <v>36658</v>
      </c>
      <c r="C4636" s="43">
        <v>133.68130500000001</v>
      </c>
      <c r="D4636">
        <f t="shared" si="150"/>
        <v>2.9255572612294153E-2</v>
      </c>
      <c r="E4636">
        <v>-5.5869578379011695E-3</v>
      </c>
      <c r="G4636">
        <f t="shared" ca="1" si="151"/>
        <v>2.0551970639167274E-2</v>
      </c>
    </row>
    <row r="4637" spans="2:7">
      <c r="B4637" s="58">
        <v>38730</v>
      </c>
      <c r="C4637" s="43">
        <v>129.88154599999999</v>
      </c>
      <c r="D4637">
        <f t="shared" si="150"/>
        <v>-0.93225436589230559</v>
      </c>
      <c r="E4637">
        <v>-5.5941705849514326E-3</v>
      </c>
      <c r="G4637">
        <f t="shared" ca="1" si="151"/>
        <v>3.1354802223106304E-3</v>
      </c>
    </row>
    <row r="4638" spans="2:7">
      <c r="B4638" s="58">
        <v>43805</v>
      </c>
      <c r="C4638" s="43">
        <v>1917.194336</v>
      </c>
      <c r="D4638">
        <f t="shared" si="150"/>
        <v>4.0105218158965608</v>
      </c>
      <c r="E4638">
        <v>-5.5952796080504606E-3</v>
      </c>
      <c r="G4638">
        <f t="shared" ca="1" si="151"/>
        <v>3.5680113818461569E-2</v>
      </c>
    </row>
    <row r="4639" spans="2:7">
      <c r="B4639" s="58">
        <v>41116</v>
      </c>
      <c r="C4639" s="43">
        <v>382.633667</v>
      </c>
      <c r="D4639">
        <f t="shared" si="150"/>
        <v>1.8184247046232593</v>
      </c>
      <c r="E4639">
        <v>-5.5985799325988916E-3</v>
      </c>
      <c r="G4639">
        <f t="shared" ca="1" si="151"/>
        <v>4.0584187705697022E-2</v>
      </c>
    </row>
    <row r="4640" spans="2:7">
      <c r="B4640" s="58">
        <v>38744</v>
      </c>
      <c r="C4640" s="43">
        <v>135.76153600000001</v>
      </c>
      <c r="D4640">
        <f t="shared" si="150"/>
        <v>-1.7238182719646347E-2</v>
      </c>
      <c r="E4640">
        <v>-5.6065256201599011E-3</v>
      </c>
      <c r="G4640">
        <f t="shared" ca="1" si="151"/>
        <v>6.2476480921852063E-3</v>
      </c>
    </row>
    <row r="4641" spans="2:7">
      <c r="B4641" s="58">
        <v>36341</v>
      </c>
      <c r="C4641" s="43">
        <v>138.14286799999999</v>
      </c>
      <c r="D4641">
        <f t="shared" si="150"/>
        <v>0.53059061267292962</v>
      </c>
      <c r="E4641">
        <v>-5.6171316158253586E-3</v>
      </c>
      <c r="G4641">
        <f t="shared" ca="1" si="151"/>
        <v>-8.86941400453598E-3</v>
      </c>
    </row>
    <row r="4642" spans="2:7">
      <c r="B4642" s="58">
        <v>35950</v>
      </c>
      <c r="C4642" s="43">
        <v>90.254615999999999</v>
      </c>
      <c r="D4642">
        <f t="shared" si="150"/>
        <v>-0.34869494198258394</v>
      </c>
      <c r="E4642">
        <v>-5.6229613834339436E-3</v>
      </c>
      <c r="G4642">
        <f t="shared" ca="1" si="151"/>
        <v>5.5481804304250461E-3</v>
      </c>
    </row>
    <row r="4643" spans="2:7">
      <c r="B4643" s="58">
        <v>37341</v>
      </c>
      <c r="C4643" s="43">
        <v>138.57502700000001</v>
      </c>
      <c r="D4643">
        <f t="shared" si="150"/>
        <v>-0.91164257064235987</v>
      </c>
      <c r="E4643">
        <v>-5.6244296693024783E-3</v>
      </c>
      <c r="G4643">
        <f t="shared" ca="1" si="151"/>
        <v>-1.290647651952101E-2</v>
      </c>
    </row>
    <row r="4644" spans="2:7">
      <c r="B4644" s="58">
        <v>43546</v>
      </c>
      <c r="C4644" s="43">
        <v>1568.3460689999999</v>
      </c>
      <c r="D4644">
        <f t="shared" si="150"/>
        <v>15.503905132493221</v>
      </c>
      <c r="E4644">
        <v>-5.6293717268546843E-3</v>
      </c>
      <c r="G4644">
        <f t="shared" ca="1" si="151"/>
        <v>7.4797803708524556E-3</v>
      </c>
    </row>
    <row r="4645" spans="2:7">
      <c r="B4645" s="58">
        <v>38359</v>
      </c>
      <c r="C4645" s="43">
        <v>95.028785999999997</v>
      </c>
      <c r="D4645">
        <f t="shared" si="150"/>
        <v>-0.4725163403514368</v>
      </c>
      <c r="E4645">
        <v>-5.639507582375536E-3</v>
      </c>
      <c r="G4645">
        <f t="shared" ca="1" si="151"/>
        <v>-3.8136627630155316E-3</v>
      </c>
    </row>
    <row r="4646" spans="2:7">
      <c r="B4646" s="58">
        <v>40273</v>
      </c>
      <c r="C4646" s="43">
        <v>180.15493799999999</v>
      </c>
      <c r="D4646">
        <f t="shared" si="150"/>
        <v>-0.8182805153877234</v>
      </c>
      <c r="E4646">
        <v>-5.6420855046543364E-3</v>
      </c>
      <c r="G4646">
        <f t="shared" ca="1" si="151"/>
        <v>-6.1555588439176712E-3</v>
      </c>
    </row>
    <row r="4647" spans="2:7">
      <c r="B4647" s="58">
        <v>42892</v>
      </c>
      <c r="C4647" s="43">
        <v>991.39031999999997</v>
      </c>
      <c r="D4647">
        <f t="shared" si="150"/>
        <v>-0.58185062171384749</v>
      </c>
      <c r="E4647">
        <v>-5.6478649451444547E-3</v>
      </c>
      <c r="G4647">
        <f t="shared" ca="1" si="151"/>
        <v>-4.0714761698201839E-2</v>
      </c>
    </row>
    <row r="4648" spans="2:7">
      <c r="B4648" s="58">
        <v>44298</v>
      </c>
      <c r="C4648" s="43">
        <v>2370.8999020000001</v>
      </c>
      <c r="D4648">
        <f t="shared" si="150"/>
        <v>15.565025837291209</v>
      </c>
      <c r="E4648">
        <v>-5.6543697895933484E-3</v>
      </c>
      <c r="G4648">
        <f t="shared" ca="1" si="151"/>
        <v>-1.1065801469710071E-2</v>
      </c>
    </row>
    <row r="4649" spans="2:7">
      <c r="B4649" s="58">
        <v>37330</v>
      </c>
      <c r="C4649" s="43">
        <v>143.126846</v>
      </c>
      <c r="D4649">
        <f t="shared" si="150"/>
        <v>-0.91685694823267139</v>
      </c>
      <c r="E4649">
        <v>-5.6546518251834868E-3</v>
      </c>
      <c r="G4649">
        <f t="shared" ca="1" si="151"/>
        <v>-2.2709588626952906E-2</v>
      </c>
    </row>
    <row r="4650" spans="2:7">
      <c r="B4650" s="58">
        <v>43693</v>
      </c>
      <c r="C4650" s="43">
        <v>1721.4528809999999</v>
      </c>
      <c r="D4650">
        <f t="shared" si="150"/>
        <v>3.2385512090155011</v>
      </c>
      <c r="E4650">
        <v>-5.6551295125137971E-3</v>
      </c>
      <c r="G4650">
        <f t="shared" ca="1" si="151"/>
        <v>4.594406364956595E-3</v>
      </c>
    </row>
    <row r="4651" spans="2:7">
      <c r="B4651" s="58">
        <v>41381</v>
      </c>
      <c r="C4651" s="43">
        <v>406.14181500000001</v>
      </c>
      <c r="D4651">
        <f t="shared" si="150"/>
        <v>4.1356647027585174</v>
      </c>
      <c r="E4651">
        <v>-5.6608453911371178E-3</v>
      </c>
      <c r="G4651">
        <f t="shared" ca="1" si="151"/>
        <v>-1.3047851440492895E-2</v>
      </c>
    </row>
    <row r="4652" spans="2:7">
      <c r="B4652" s="58">
        <v>35803</v>
      </c>
      <c r="C4652" s="43">
        <v>79.082618999999994</v>
      </c>
      <c r="D4652">
        <f t="shared" si="150"/>
        <v>-0.15508058178788439</v>
      </c>
      <c r="E4652">
        <v>-5.6615439814604639E-3</v>
      </c>
      <c r="G4652">
        <f t="shared" ca="1" si="151"/>
        <v>1.2119070486376773E-2</v>
      </c>
    </row>
    <row r="4653" spans="2:7">
      <c r="B4653" s="58">
        <v>35894</v>
      </c>
      <c r="C4653" s="43">
        <v>93.597824000000003</v>
      </c>
      <c r="D4653">
        <f t="shared" si="150"/>
        <v>-0.61007989240487714</v>
      </c>
      <c r="E4653">
        <v>-5.6655223692956991E-3</v>
      </c>
      <c r="G4653">
        <f t="shared" ca="1" si="151"/>
        <v>9.4924131828488193E-3</v>
      </c>
    </row>
    <row r="4654" spans="2:7">
      <c r="B4654" s="58">
        <v>40564</v>
      </c>
      <c r="C4654" s="43">
        <v>240.04359400000001</v>
      </c>
      <c r="D4654">
        <f t="shared" si="150"/>
        <v>0.42830500286207124</v>
      </c>
      <c r="E4654">
        <v>-5.6684170545311299E-3</v>
      </c>
      <c r="G4654">
        <f t="shared" ca="1" si="151"/>
        <v>-2.361935367596248E-2</v>
      </c>
    </row>
    <row r="4655" spans="2:7">
      <c r="B4655" s="58">
        <v>39024</v>
      </c>
      <c r="C4655" s="43">
        <v>168.061859</v>
      </c>
      <c r="D4655">
        <f t="shared" si="150"/>
        <v>0.27636869301056127</v>
      </c>
      <c r="E4655">
        <v>-5.6842684656147231E-3</v>
      </c>
      <c r="G4655">
        <f t="shared" ca="1" si="151"/>
        <v>1.6205144885365043E-2</v>
      </c>
    </row>
    <row r="4656" spans="2:7">
      <c r="B4656" s="58">
        <v>37144</v>
      </c>
      <c r="C4656" s="43">
        <v>131.671875</v>
      </c>
      <c r="D4656">
        <f t="shared" si="150"/>
        <v>0.14265004707127002</v>
      </c>
      <c r="E4656">
        <v>-5.6908680821881486E-3</v>
      </c>
      <c r="G4656">
        <f t="shared" ca="1" si="151"/>
        <v>-4.1419259174333319E-3</v>
      </c>
    </row>
    <row r="4657" spans="2:7">
      <c r="B4657" s="58">
        <v>38604</v>
      </c>
      <c r="C4657" s="43">
        <v>115.233772</v>
      </c>
      <c r="D4657">
        <f t="shared" si="150"/>
        <v>-0.93129326187540973</v>
      </c>
      <c r="E4657">
        <v>-5.7038700633567684E-3</v>
      </c>
      <c r="G4657">
        <f t="shared" ca="1" si="151"/>
        <v>-3.4360369723319909E-3</v>
      </c>
    </row>
    <row r="4658" spans="2:7">
      <c r="B4658" s="58">
        <v>43508</v>
      </c>
      <c r="C4658" s="43">
        <v>1677.1829829999999</v>
      </c>
      <c r="D4658">
        <f t="shared" si="150"/>
        <v>-2.1671016495894768E-2</v>
      </c>
      <c r="E4658">
        <v>-5.7069791227233628E-3</v>
      </c>
      <c r="G4658">
        <f t="shared" ca="1" si="151"/>
        <v>-2.9114870404922163E-3</v>
      </c>
    </row>
    <row r="4659" spans="2:7">
      <c r="B4659" s="58">
        <v>43454</v>
      </c>
      <c r="C4659" s="43">
        <v>1714.334351</v>
      </c>
      <c r="D4659">
        <f t="shared" si="150"/>
        <v>1.2437240984499864</v>
      </c>
      <c r="E4659">
        <v>-5.7187449226293917E-3</v>
      </c>
      <c r="G4659">
        <f t="shared" ca="1" si="151"/>
        <v>-4.5291668271919385E-3</v>
      </c>
    </row>
    <row r="4660" spans="2:7">
      <c r="B4660" s="58">
        <v>42783</v>
      </c>
      <c r="C4660" s="43">
        <v>764.05755599999998</v>
      </c>
      <c r="D4660">
        <f t="shared" si="150"/>
        <v>2.966295897500943</v>
      </c>
      <c r="E4660">
        <v>-5.732183239166069E-3</v>
      </c>
      <c r="G4660">
        <f t="shared" ca="1" si="151"/>
        <v>2.2934068489076564E-3</v>
      </c>
    </row>
    <row r="4661" spans="2:7">
      <c r="B4661" s="58">
        <v>39700</v>
      </c>
      <c r="C4661" s="43">
        <v>192.63755800000001</v>
      </c>
      <c r="D4661">
        <f t="shared" si="150"/>
        <v>-0.73381065825409986</v>
      </c>
      <c r="E4661">
        <v>-5.7323939305365459E-3</v>
      </c>
      <c r="G4661">
        <f t="shared" ca="1" si="151"/>
        <v>1.5225900593508894E-2</v>
      </c>
    </row>
    <row r="4662" spans="2:7">
      <c r="B4662" s="58">
        <v>42725</v>
      </c>
      <c r="C4662" s="43">
        <v>723.68621800000005</v>
      </c>
      <c r="D4662">
        <f t="shared" si="150"/>
        <v>3.8923684008285262</v>
      </c>
      <c r="E4662">
        <v>-5.7400529071495688E-3</v>
      </c>
      <c r="G4662">
        <f t="shared" ca="1" si="151"/>
        <v>-1.7750951765952083E-3</v>
      </c>
    </row>
    <row r="4663" spans="2:7">
      <c r="B4663" s="58">
        <v>39118</v>
      </c>
      <c r="C4663" s="43">
        <v>147.921448</v>
      </c>
      <c r="D4663">
        <f t="shared" si="150"/>
        <v>-0.90515901121304632</v>
      </c>
      <c r="E4663">
        <v>-5.7404216643708325E-3</v>
      </c>
      <c r="G4663">
        <f t="shared" ca="1" si="151"/>
        <v>1.5311676661192358E-2</v>
      </c>
    </row>
    <row r="4664" spans="2:7">
      <c r="B4664" s="58">
        <v>43287</v>
      </c>
      <c r="C4664" s="43">
        <v>1559.678467</v>
      </c>
      <c r="D4664">
        <f t="shared" si="150"/>
        <v>6.7335441313918771</v>
      </c>
      <c r="E4664">
        <v>-5.7463655682391977E-3</v>
      </c>
      <c r="G4664">
        <f t="shared" ca="1" si="151"/>
        <v>-8.2053669557114826E-3</v>
      </c>
    </row>
    <row r="4665" spans="2:7">
      <c r="B4665" s="58">
        <v>39986</v>
      </c>
      <c r="C4665" s="43">
        <v>201.677063</v>
      </c>
      <c r="D4665">
        <f t="shared" si="150"/>
        <v>0.46988440817523591</v>
      </c>
      <c r="E4665">
        <v>-5.7524771336747603E-3</v>
      </c>
      <c r="G4665">
        <f t="shared" ca="1" si="151"/>
        <v>-1.7719394540014234E-2</v>
      </c>
    </row>
    <row r="4666" spans="2:7">
      <c r="B4666" s="58">
        <v>39212</v>
      </c>
      <c r="C4666" s="43">
        <v>137.20607000000001</v>
      </c>
      <c r="D4666">
        <f t="shared" si="150"/>
        <v>-0.43607078808592437</v>
      </c>
      <c r="E4666">
        <v>-5.7566318171279147E-3</v>
      </c>
      <c r="G4666">
        <f t="shared" ca="1" si="151"/>
        <v>1.4304020962653935E-2</v>
      </c>
    </row>
    <row r="4667" spans="2:7">
      <c r="B4667" s="58">
        <v>40687</v>
      </c>
      <c r="C4667" s="43">
        <v>243.30371099999999</v>
      </c>
      <c r="D4667">
        <f t="shared" si="150"/>
        <v>0.38391069827024554</v>
      </c>
      <c r="E4667">
        <v>-5.7566425323392198E-3</v>
      </c>
      <c r="G4667">
        <f t="shared" ca="1" si="151"/>
        <v>1.7863630031782519E-3</v>
      </c>
    </row>
    <row r="4668" spans="2:7">
      <c r="B4668" s="58">
        <v>39610</v>
      </c>
      <c r="C4668" s="43">
        <v>175.80882299999999</v>
      </c>
      <c r="D4668">
        <f t="shared" si="150"/>
        <v>0.85154080852855663</v>
      </c>
      <c r="E4668">
        <v>-5.7607617150737082E-3</v>
      </c>
      <c r="G4668">
        <f t="shared" ca="1" si="151"/>
        <v>-9.8051419636894003E-4</v>
      </c>
    </row>
    <row r="4669" spans="2:7">
      <c r="B4669" s="58">
        <v>36104</v>
      </c>
      <c r="C4669" s="43">
        <v>94.952713000000003</v>
      </c>
      <c r="D4669">
        <f t="shared" si="150"/>
        <v>-0.29673996851188561</v>
      </c>
      <c r="E4669">
        <v>-5.7689615488074625E-3</v>
      </c>
      <c r="G4669">
        <f t="shared" ca="1" si="151"/>
        <v>-5.7277743165850496E-3</v>
      </c>
    </row>
    <row r="4670" spans="2:7">
      <c r="B4670" s="58">
        <v>37179</v>
      </c>
      <c r="C4670" s="43">
        <v>135.01792900000001</v>
      </c>
      <c r="D4670">
        <f t="shared" si="150"/>
        <v>-0.78207008781578713</v>
      </c>
      <c r="E4670">
        <v>-5.771525177826916E-3</v>
      </c>
      <c r="G4670">
        <f t="shared" ca="1" si="151"/>
        <v>3.1959991191166132E-2</v>
      </c>
    </row>
    <row r="4671" spans="2:7">
      <c r="B4671" s="58">
        <v>41865</v>
      </c>
      <c r="C4671" s="43">
        <v>619.54748500000005</v>
      </c>
      <c r="D4671">
        <f t="shared" si="150"/>
        <v>-0.1750326151390634</v>
      </c>
      <c r="E4671">
        <v>-5.7742612232875162E-3</v>
      </c>
      <c r="G4671">
        <f t="shared" ca="1" si="151"/>
        <v>-6.972061594597458E-3</v>
      </c>
    </row>
    <row r="4672" spans="2:7">
      <c r="B4672" s="58">
        <v>42375</v>
      </c>
      <c r="C4672" s="43">
        <v>750.99633800000004</v>
      </c>
      <c r="D4672">
        <f t="shared" si="150"/>
        <v>4.7937361399037801</v>
      </c>
      <c r="E4672">
        <v>-5.7785175692488516E-3</v>
      </c>
      <c r="G4672">
        <f t="shared" ca="1" si="151"/>
        <v>-1.6479250804290687E-2</v>
      </c>
    </row>
    <row r="4673" spans="2:7">
      <c r="B4673" s="58">
        <v>37251</v>
      </c>
      <c r="C4673" s="43">
        <v>129.62211600000001</v>
      </c>
      <c r="D4673">
        <f t="shared" si="150"/>
        <v>0.31545000031510623</v>
      </c>
      <c r="E4673">
        <v>-5.7798743754883964E-3</v>
      </c>
      <c r="G4673">
        <f t="shared" ca="1" si="151"/>
        <v>1.2623815200372484E-2</v>
      </c>
    </row>
    <row r="4674" spans="2:7">
      <c r="B4674" s="58">
        <v>36173</v>
      </c>
      <c r="C4674" s="43">
        <v>98.538230999999996</v>
      </c>
      <c r="D4674">
        <f t="shared" si="150"/>
        <v>-0.94245975529228021</v>
      </c>
      <c r="E4674">
        <v>-5.7913140701388284E-3</v>
      </c>
      <c r="G4674">
        <f t="shared" ca="1" si="151"/>
        <v>1.1003519804649321E-2</v>
      </c>
    </row>
    <row r="4675" spans="2:7">
      <c r="B4675" s="58">
        <v>43714</v>
      </c>
      <c r="C4675" s="43">
        <v>1712.5097659999999</v>
      </c>
      <c r="D4675">
        <f t="shared" si="150"/>
        <v>6.2447919836704911E-2</v>
      </c>
      <c r="E4675">
        <v>-5.7930815031188108E-3</v>
      </c>
      <c r="G4675">
        <f t="shared" ca="1" si="151"/>
        <v>-5.8760655661499834E-3</v>
      </c>
    </row>
    <row r="4676" spans="2:7">
      <c r="B4676" s="58">
        <v>43529</v>
      </c>
      <c r="C4676" s="43">
        <v>1611.852905</v>
      </c>
      <c r="D4676">
        <f t="shared" ref="D4676:D4739" si="152">(C4676-C4677)/C4677</f>
        <v>5.9445838801722815</v>
      </c>
      <c r="E4676">
        <v>-5.7936586237059941E-3</v>
      </c>
      <c r="G4676">
        <f t="shared" ca="1" si="151"/>
        <v>1.7521108777677118E-2</v>
      </c>
    </row>
    <row r="4677" spans="2:7">
      <c r="B4677" s="58">
        <v>40479</v>
      </c>
      <c r="C4677" s="43">
        <v>232.102158</v>
      </c>
      <c r="D4677">
        <f t="shared" si="152"/>
        <v>4.0582930270019455</v>
      </c>
      <c r="E4677">
        <v>-5.8022230638152634E-3</v>
      </c>
      <c r="G4677">
        <f t="shared" ref="G4677:G4740" ca="1" si="153">_xlfn.NORM.INV(RAND(),$N$5,$N$6)</f>
        <v>-3.4794514908021358E-2</v>
      </c>
    </row>
    <row r="4678" spans="2:7">
      <c r="B4678" s="58">
        <v>35436</v>
      </c>
      <c r="C4678" s="43">
        <v>45.885471000000003</v>
      </c>
      <c r="D4678">
        <f t="shared" si="152"/>
        <v>-0.78235602579115104</v>
      </c>
      <c r="E4678">
        <v>-5.8043658877981359E-3</v>
      </c>
      <c r="G4678">
        <f t="shared" ca="1" si="153"/>
        <v>-4.893154919019569E-3</v>
      </c>
    </row>
    <row r="4679" spans="2:7">
      <c r="B4679" s="58">
        <v>40378</v>
      </c>
      <c r="C4679" s="43">
        <v>210.828125</v>
      </c>
      <c r="D4679">
        <f t="shared" si="152"/>
        <v>-0.91688166084731604</v>
      </c>
      <c r="E4679">
        <v>-5.8238126351245626E-3</v>
      </c>
      <c r="G4679">
        <f t="shared" ca="1" si="153"/>
        <v>-1.2048710833246041E-3</v>
      </c>
    </row>
    <row r="4680" spans="2:7">
      <c r="B4680" s="58">
        <v>44760</v>
      </c>
      <c r="C4680" s="43">
        <v>2536.4814449999999</v>
      </c>
      <c r="D4680">
        <f t="shared" si="152"/>
        <v>3.1914610712292828</v>
      </c>
      <c r="E4680">
        <v>-5.8399356927492894E-3</v>
      </c>
      <c r="G4680">
        <f t="shared" ca="1" si="153"/>
        <v>1.0238538034801908E-2</v>
      </c>
    </row>
    <row r="4681" spans="2:7">
      <c r="B4681" s="58">
        <v>41862</v>
      </c>
      <c r="C4681" s="43">
        <v>605.15448000000004</v>
      </c>
      <c r="D4681">
        <f t="shared" si="152"/>
        <v>0.76873342336177786</v>
      </c>
      <c r="E4681">
        <v>-5.8400137835239773E-3</v>
      </c>
      <c r="G4681">
        <f t="shared" ca="1" si="153"/>
        <v>6.5711024189857217E-3</v>
      </c>
    </row>
    <row r="4682" spans="2:7">
      <c r="B4682" s="58">
        <v>40904</v>
      </c>
      <c r="C4682" s="43">
        <v>342.14001500000001</v>
      </c>
      <c r="D4682">
        <f t="shared" si="152"/>
        <v>2.6273224857800095</v>
      </c>
      <c r="E4682">
        <v>-5.8445580530905265E-3</v>
      </c>
      <c r="G4682">
        <f t="shared" ca="1" si="153"/>
        <v>-3.0324455199949179E-2</v>
      </c>
    </row>
    <row r="4683" spans="2:7">
      <c r="B4683" s="58">
        <v>37708</v>
      </c>
      <c r="C4683" s="43">
        <v>94.323020999999997</v>
      </c>
      <c r="D4683">
        <f t="shared" si="152"/>
        <v>-0.72838797213182838</v>
      </c>
      <c r="E4683">
        <v>-5.8671248637696734E-3</v>
      </c>
      <c r="G4683">
        <f t="shared" ca="1" si="153"/>
        <v>-2.1635275614090149E-3</v>
      </c>
    </row>
    <row r="4684" spans="2:7">
      <c r="B4684" s="58">
        <v>41019</v>
      </c>
      <c r="C4684" s="43">
        <v>347.27114899999998</v>
      </c>
      <c r="D4684">
        <f t="shared" si="152"/>
        <v>-0.86404246939803797</v>
      </c>
      <c r="E4684">
        <v>-5.8753497083895096E-3</v>
      </c>
      <c r="G4684">
        <f t="shared" ca="1" si="153"/>
        <v>-1.0207847920401671E-2</v>
      </c>
    </row>
    <row r="4685" spans="2:7">
      <c r="B4685" s="58">
        <v>44818</v>
      </c>
      <c r="C4685" s="43">
        <v>2554.2619629999999</v>
      </c>
      <c r="D4685">
        <f t="shared" si="152"/>
        <v>3.0560887264574492</v>
      </c>
      <c r="E4685">
        <v>-5.8765109068914991E-3</v>
      </c>
      <c r="G4685">
        <f t="shared" ca="1" si="153"/>
        <v>-2.6444246664346048E-3</v>
      </c>
    </row>
    <row r="4686" spans="2:7">
      <c r="B4686" s="58">
        <v>41929</v>
      </c>
      <c r="C4686" s="43">
        <v>629.735229</v>
      </c>
      <c r="D4686">
        <f t="shared" si="152"/>
        <v>3.0303546552724963</v>
      </c>
      <c r="E4686">
        <v>-5.8857270798641902E-3</v>
      </c>
      <c r="G4686">
        <f t="shared" ca="1" si="153"/>
        <v>-7.7420328244407416E-3</v>
      </c>
    </row>
    <row r="4687" spans="2:7">
      <c r="B4687" s="58">
        <v>39078</v>
      </c>
      <c r="C4687" s="43">
        <v>156.24809300000001</v>
      </c>
      <c r="D4687">
        <f t="shared" si="152"/>
        <v>-0.9037716791334498</v>
      </c>
      <c r="E4687">
        <v>-5.8860218793762948E-3</v>
      </c>
      <c r="G4687">
        <f t="shared" ca="1" si="153"/>
        <v>-1.5712649644534751E-2</v>
      </c>
    </row>
    <row r="4688" spans="2:7">
      <c r="B4688" s="58">
        <v>43538</v>
      </c>
      <c r="C4688" s="43">
        <v>1623.722534</v>
      </c>
      <c r="D4688">
        <f t="shared" si="152"/>
        <v>11.286571986992531</v>
      </c>
      <c r="E4688">
        <v>-5.8939203126331993E-3</v>
      </c>
      <c r="G4688">
        <f t="shared" ca="1" si="153"/>
        <v>8.5527059693282972E-3</v>
      </c>
    </row>
    <row r="4689" spans="2:7">
      <c r="B4689" s="58">
        <v>37288</v>
      </c>
      <c r="C4689" s="43">
        <v>132.154236</v>
      </c>
      <c r="D4689">
        <f t="shared" si="152"/>
        <v>0.66162983272657805</v>
      </c>
      <c r="E4689">
        <v>-5.8953967082901295E-3</v>
      </c>
      <c r="G4689">
        <f t="shared" ca="1" si="153"/>
        <v>9.5393053687227759E-3</v>
      </c>
    </row>
    <row r="4690" spans="2:7">
      <c r="B4690" s="58">
        <v>35802</v>
      </c>
      <c r="C4690" s="43">
        <v>79.532898000000003</v>
      </c>
      <c r="D4690">
        <f t="shared" si="152"/>
        <v>-0.37389782814700229</v>
      </c>
      <c r="E4690">
        <v>-5.9135800031048106E-3</v>
      </c>
      <c r="G4690">
        <f t="shared" ca="1" si="153"/>
        <v>-1.4105324827162027E-2</v>
      </c>
    </row>
    <row r="4691" spans="2:7">
      <c r="B4691" s="58">
        <v>36238</v>
      </c>
      <c r="C4691" s="43">
        <v>127.02862500000001</v>
      </c>
      <c r="D4691">
        <f t="shared" si="152"/>
        <v>-0.38775969502150265</v>
      </c>
      <c r="E4691">
        <v>-5.9145788168722228E-3</v>
      </c>
      <c r="G4691">
        <f t="shared" ca="1" si="153"/>
        <v>-1.0957836160224612E-2</v>
      </c>
    </row>
    <row r="4692" spans="2:7">
      <c r="B4692" s="58">
        <v>40386</v>
      </c>
      <c r="C4692" s="43">
        <v>207.48164399999999</v>
      </c>
      <c r="D4692">
        <f t="shared" si="152"/>
        <v>4.8619728235804258</v>
      </c>
      <c r="E4692">
        <v>-5.917479893716892E-3</v>
      </c>
      <c r="G4692">
        <f t="shared" ca="1" si="153"/>
        <v>1.321243664395449E-2</v>
      </c>
    </row>
    <row r="4693" spans="2:7">
      <c r="B4693" s="58">
        <v>35067</v>
      </c>
      <c r="C4693" s="43">
        <v>35.394508000000002</v>
      </c>
      <c r="D4693">
        <f t="shared" si="152"/>
        <v>-0.88827951338582656</v>
      </c>
      <c r="E4693">
        <v>-5.9232575006581923E-3</v>
      </c>
      <c r="G4693">
        <f t="shared" ca="1" si="153"/>
        <v>-1.1118617814873773E-2</v>
      </c>
    </row>
    <row r="4694" spans="2:7">
      <c r="B4694" s="58">
        <v>40963</v>
      </c>
      <c r="C4694" s="43">
        <v>316.81304899999998</v>
      </c>
      <c r="D4694">
        <f t="shared" si="152"/>
        <v>1.1892048879670096</v>
      </c>
      <c r="E4694">
        <v>-5.9248112120939183E-3</v>
      </c>
      <c r="G4694">
        <f t="shared" ca="1" si="153"/>
        <v>6.0858651138241075E-3</v>
      </c>
    </row>
    <row r="4695" spans="2:7">
      <c r="B4695" s="58">
        <v>36634</v>
      </c>
      <c r="C4695" s="43">
        <v>144.71603400000001</v>
      </c>
      <c r="D4695">
        <f t="shared" si="152"/>
        <v>0.24012132784265833</v>
      </c>
      <c r="E4695">
        <v>-5.9250742337825773E-3</v>
      </c>
      <c r="G4695">
        <f t="shared" ca="1" si="153"/>
        <v>8.2941964758323581E-3</v>
      </c>
    </row>
    <row r="4696" spans="2:7">
      <c r="B4696" s="58">
        <v>38583</v>
      </c>
      <c r="C4696" s="43">
        <v>116.695061</v>
      </c>
      <c r="D4696">
        <f t="shared" si="152"/>
        <v>-0.94879292482996003</v>
      </c>
      <c r="E4696">
        <v>-5.9276648452736844E-3</v>
      </c>
      <c r="G4696">
        <f t="shared" ca="1" si="153"/>
        <v>-3.6204190228488016E-3</v>
      </c>
    </row>
    <row r="4697" spans="2:7">
      <c r="B4697" s="58">
        <v>44526</v>
      </c>
      <c r="C4697" s="43">
        <v>2278.8854980000001</v>
      </c>
      <c r="D4697">
        <f t="shared" si="152"/>
        <v>13.630967610424335</v>
      </c>
      <c r="E4697">
        <v>-5.938608265657788E-3</v>
      </c>
      <c r="G4697">
        <f t="shared" ca="1" si="153"/>
        <v>1.0267057502874813E-2</v>
      </c>
    </row>
    <row r="4698" spans="2:7">
      <c r="B4698" s="58">
        <v>39414</v>
      </c>
      <c r="C4698" s="43">
        <v>155.75767500000001</v>
      </c>
      <c r="D4698">
        <f t="shared" si="152"/>
        <v>0.43409200627522215</v>
      </c>
      <c r="E4698">
        <v>-5.9394917007344356E-3</v>
      </c>
      <c r="G4698">
        <f t="shared" ca="1" si="153"/>
        <v>-2.1826804011444226E-3</v>
      </c>
    </row>
    <row r="4699" spans="2:7">
      <c r="B4699" s="58">
        <v>37551</v>
      </c>
      <c r="C4699" s="43">
        <v>108.610657</v>
      </c>
      <c r="D4699">
        <f t="shared" si="152"/>
        <v>-0.94431930673244846</v>
      </c>
      <c r="E4699">
        <v>-5.9440907202462758E-3</v>
      </c>
      <c r="G4699">
        <f t="shared" ca="1" si="153"/>
        <v>2.7519308144596712E-2</v>
      </c>
    </row>
    <row r="4700" spans="2:7">
      <c r="B4700" s="58">
        <v>43857</v>
      </c>
      <c r="C4700" s="43">
        <v>1950.5981449999999</v>
      </c>
      <c r="D4700">
        <f t="shared" si="152"/>
        <v>3.4904080467323144</v>
      </c>
      <c r="E4700">
        <v>-5.9552606323013957E-3</v>
      </c>
      <c r="G4700">
        <f t="shared" ca="1" si="153"/>
        <v>1.2503969396706721E-2</v>
      </c>
    </row>
    <row r="4701" spans="2:7">
      <c r="B4701" s="58">
        <v>41257</v>
      </c>
      <c r="C4701" s="43">
        <v>434.39218099999999</v>
      </c>
      <c r="D4701">
        <f t="shared" si="152"/>
        <v>3.5722786429177984</v>
      </c>
      <c r="E4701">
        <v>-5.9645648180985424E-3</v>
      </c>
      <c r="G4701">
        <f t="shared" ca="1" si="153"/>
        <v>-5.774068695160243E-3</v>
      </c>
    </row>
    <row r="4702" spans="2:7">
      <c r="B4702" s="58">
        <v>36012</v>
      </c>
      <c r="C4702" s="43">
        <v>95.005623</v>
      </c>
      <c r="D4702">
        <f t="shared" si="152"/>
        <v>1.1094074916257592</v>
      </c>
      <c r="E4702">
        <v>-5.9698856834674713E-3</v>
      </c>
      <c r="G4702">
        <f t="shared" ca="1" si="153"/>
        <v>1.5494633380865418E-2</v>
      </c>
    </row>
    <row r="4703" spans="2:7">
      <c r="B4703" s="58">
        <v>35370</v>
      </c>
      <c r="C4703" s="43">
        <v>45.039009</v>
      </c>
      <c r="D4703">
        <f t="shared" si="152"/>
        <v>-0.75349533005400116</v>
      </c>
      <c r="E4703">
        <v>-5.9754022494892109E-3</v>
      </c>
      <c r="G4703">
        <f t="shared" ca="1" si="153"/>
        <v>6.0283192457774885E-3</v>
      </c>
    </row>
    <row r="4704" spans="2:7">
      <c r="B4704" s="58">
        <v>40302</v>
      </c>
      <c r="C4704" s="43">
        <v>182.71057099999999</v>
      </c>
      <c r="D4704">
        <f t="shared" si="152"/>
        <v>0.98793900037325799</v>
      </c>
      <c r="E4704">
        <v>-5.9895700880515891E-3</v>
      </c>
      <c r="G4704">
        <f t="shared" ca="1" si="153"/>
        <v>-1.7521338315134877E-2</v>
      </c>
    </row>
    <row r="4705" spans="2:7">
      <c r="B4705" s="58">
        <v>36116</v>
      </c>
      <c r="C4705" s="43">
        <v>91.909546000000006</v>
      </c>
      <c r="D4705">
        <f t="shared" si="152"/>
        <v>-0.920978609380803</v>
      </c>
      <c r="E4705">
        <v>-5.9899163986992295E-3</v>
      </c>
      <c r="G4705">
        <f t="shared" ca="1" si="153"/>
        <v>2.0057037597835644E-3</v>
      </c>
    </row>
    <row r="4706" spans="2:7">
      <c r="B4706" s="58">
        <v>43074</v>
      </c>
      <c r="C4706" s="43">
        <v>1163.0970460000001</v>
      </c>
      <c r="D4706">
        <f t="shared" si="152"/>
        <v>-0.41661390326197151</v>
      </c>
      <c r="E4706">
        <v>-5.9907060860696021E-3</v>
      </c>
      <c r="G4706">
        <f t="shared" ca="1" si="153"/>
        <v>8.3027230989456725E-3</v>
      </c>
    </row>
    <row r="4707" spans="2:7">
      <c r="B4707" s="58">
        <v>43993</v>
      </c>
      <c r="C4707" s="43">
        <v>1993.700317</v>
      </c>
      <c r="D4707">
        <f t="shared" si="152"/>
        <v>25.05930314556273</v>
      </c>
      <c r="E4707">
        <v>-5.992022426387935E-3</v>
      </c>
      <c r="G4707">
        <f t="shared" ca="1" si="153"/>
        <v>-1.3352373197683592E-2</v>
      </c>
    </row>
    <row r="4708" spans="2:7">
      <c r="B4708" s="58">
        <v>38205</v>
      </c>
      <c r="C4708" s="43">
        <v>76.506279000000006</v>
      </c>
      <c r="D4708">
        <f t="shared" si="152"/>
        <v>-0.40323686774303447</v>
      </c>
      <c r="E4708">
        <v>-5.9932776620052978E-3</v>
      </c>
      <c r="G4708">
        <f t="shared" ca="1" si="153"/>
        <v>-3.9751804623999812E-3</v>
      </c>
    </row>
    <row r="4709" spans="2:7">
      <c r="B4709" s="58">
        <v>37973</v>
      </c>
      <c r="C4709" s="43">
        <v>128.20208700000001</v>
      </c>
      <c r="D4709">
        <f t="shared" si="152"/>
        <v>0.43668344940377446</v>
      </c>
      <c r="E4709">
        <v>-6.0016056766958531E-3</v>
      </c>
      <c r="G4709">
        <f t="shared" ca="1" si="153"/>
        <v>-1.5713704648182905E-2</v>
      </c>
    </row>
    <row r="4710" spans="2:7">
      <c r="B4710" s="58">
        <v>38475</v>
      </c>
      <c r="C4710" s="43">
        <v>89.234748999999994</v>
      </c>
      <c r="D4710">
        <f t="shared" si="152"/>
        <v>-0.41666860980269477</v>
      </c>
      <c r="E4710">
        <v>-6.0035726271406671E-3</v>
      </c>
      <c r="G4710">
        <f t="shared" ca="1" si="153"/>
        <v>-5.6506179699194166E-3</v>
      </c>
    </row>
    <row r="4711" spans="2:7">
      <c r="B4711" s="58">
        <v>39111</v>
      </c>
      <c r="C4711" s="43">
        <v>152.97436500000001</v>
      </c>
      <c r="D4711">
        <f t="shared" si="152"/>
        <v>0.52592674262380323</v>
      </c>
      <c r="E4711">
        <v>-6.011228497248302E-3</v>
      </c>
      <c r="G4711">
        <f t="shared" ca="1" si="153"/>
        <v>-2.1463458581085795E-2</v>
      </c>
    </row>
    <row r="4712" spans="2:7">
      <c r="B4712" s="58">
        <v>38338</v>
      </c>
      <c r="C4712" s="43">
        <v>100.250137</v>
      </c>
      <c r="D4712">
        <f t="shared" si="152"/>
        <v>-0.858174747570848</v>
      </c>
      <c r="E4712">
        <v>-6.011968511731686E-3</v>
      </c>
      <c r="G4712">
        <f t="shared" ca="1" si="153"/>
        <v>-1.8010433196474086E-2</v>
      </c>
    </row>
    <row r="4713" spans="2:7">
      <c r="B4713" s="58">
        <v>42326</v>
      </c>
      <c r="C4713" s="43">
        <v>706.85675000000003</v>
      </c>
      <c r="D4713">
        <f t="shared" si="152"/>
        <v>-0.724749620718938</v>
      </c>
      <c r="E4713">
        <v>-6.0126876371663493E-3</v>
      </c>
      <c r="G4713">
        <f t="shared" ca="1" si="153"/>
        <v>4.7914914483447174E-3</v>
      </c>
    </row>
    <row r="4714" spans="2:7">
      <c r="B4714" s="58">
        <v>44924</v>
      </c>
      <c r="C4714" s="43">
        <v>2568.0500489999999</v>
      </c>
      <c r="D4714">
        <f t="shared" si="152"/>
        <v>13.753767996107886</v>
      </c>
      <c r="E4714">
        <v>-6.0187522875685944E-3</v>
      </c>
      <c r="G4714">
        <f t="shared" ca="1" si="153"/>
        <v>-2.2111791338040056E-2</v>
      </c>
    </row>
    <row r="4715" spans="2:7">
      <c r="B4715" s="58">
        <v>40277</v>
      </c>
      <c r="C4715" s="43">
        <v>174.06062299999999</v>
      </c>
      <c r="D4715">
        <f t="shared" si="152"/>
        <v>-0.74929689452354609</v>
      </c>
      <c r="E4715">
        <v>-6.0619667381078702E-3</v>
      </c>
      <c r="G4715">
        <f t="shared" ca="1" si="153"/>
        <v>3.018107427594615E-3</v>
      </c>
    </row>
    <row r="4716" spans="2:7">
      <c r="B4716" s="58">
        <v>42269</v>
      </c>
      <c r="C4716" s="43">
        <v>694.28985599999999</v>
      </c>
      <c r="D4716">
        <f t="shared" si="152"/>
        <v>1.1529850817660825</v>
      </c>
      <c r="E4716">
        <v>-6.0702238324479149E-3</v>
      </c>
      <c r="G4716">
        <f t="shared" ca="1" si="153"/>
        <v>-6.3043822708650056E-3</v>
      </c>
    </row>
    <row r="4717" spans="2:7">
      <c r="B4717" s="58">
        <v>40893</v>
      </c>
      <c r="C4717" s="43">
        <v>322.47778299999999</v>
      </c>
      <c r="D4717">
        <f t="shared" si="152"/>
        <v>2.9363084321053184E-3</v>
      </c>
      <c r="E4717">
        <v>-6.0731695448518119E-3</v>
      </c>
      <c r="G4717">
        <f t="shared" ca="1" si="153"/>
        <v>-3.4761511851260044E-2</v>
      </c>
    </row>
    <row r="4718" spans="2:7">
      <c r="B4718" s="58">
        <v>40921</v>
      </c>
      <c r="C4718" s="43">
        <v>321.533661</v>
      </c>
      <c r="D4718">
        <f t="shared" si="152"/>
        <v>-0.85850690561477416</v>
      </c>
      <c r="E4718">
        <v>-6.0906109729130112E-3</v>
      </c>
      <c r="G4718">
        <f t="shared" ca="1" si="153"/>
        <v>-1.1762069958891752E-2</v>
      </c>
    </row>
    <row r="4719" spans="2:7">
      <c r="B4719" s="58">
        <v>44335</v>
      </c>
      <c r="C4719" s="43">
        <v>2272.4335940000001</v>
      </c>
      <c r="D4719">
        <f t="shared" si="152"/>
        <v>15.742716016819093</v>
      </c>
      <c r="E4719">
        <v>-6.1072603203750735E-3</v>
      </c>
      <c r="G4719">
        <f t="shared" ca="1" si="153"/>
        <v>8.5445432645195555E-3</v>
      </c>
    </row>
    <row r="4720" spans="2:7">
      <c r="B4720" s="58">
        <v>38721</v>
      </c>
      <c r="C4720" s="43">
        <v>135.72669999999999</v>
      </c>
      <c r="D4720">
        <f t="shared" si="152"/>
        <v>-0.36438845831751293</v>
      </c>
      <c r="E4720">
        <v>-6.1149471937124219E-3</v>
      </c>
      <c r="G4720">
        <f t="shared" ca="1" si="153"/>
        <v>-3.5914702601646167E-3</v>
      </c>
    </row>
    <row r="4721" spans="2:7">
      <c r="B4721" s="58">
        <v>40415</v>
      </c>
      <c r="C4721" s="43">
        <v>213.53718599999999</v>
      </c>
      <c r="D4721">
        <f t="shared" si="152"/>
        <v>1.6604882572357504</v>
      </c>
      <c r="E4721">
        <v>-6.1189419023486786E-3</v>
      </c>
      <c r="G4721">
        <f t="shared" ca="1" si="153"/>
        <v>1.151216061859256E-3</v>
      </c>
    </row>
    <row r="4722" spans="2:7">
      <c r="B4722" s="58">
        <v>38188</v>
      </c>
      <c r="C4722" s="43">
        <v>80.262405000000001</v>
      </c>
      <c r="D4722">
        <f t="shared" si="152"/>
        <v>-0.56948468775439054</v>
      </c>
      <c r="E4722">
        <v>-6.1197463514288631E-3</v>
      </c>
      <c r="G4722">
        <f t="shared" ca="1" si="153"/>
        <v>-2.6123473284014875E-3</v>
      </c>
    </row>
    <row r="4723" spans="2:7">
      <c r="B4723" s="58">
        <v>39685</v>
      </c>
      <c r="C4723" s="43">
        <v>186.433334</v>
      </c>
      <c r="D4723">
        <f t="shared" si="152"/>
        <v>0.68911463771548942</v>
      </c>
      <c r="E4723">
        <v>-6.1250824578104541E-3</v>
      </c>
      <c r="G4723">
        <f t="shared" ca="1" si="153"/>
        <v>8.4108340297373782E-3</v>
      </c>
    </row>
    <row r="4724" spans="2:7">
      <c r="B4724" s="58">
        <v>37497</v>
      </c>
      <c r="C4724" s="43">
        <v>110.37340500000001</v>
      </c>
      <c r="D4724">
        <f t="shared" si="152"/>
        <v>-0.86105760886298066</v>
      </c>
      <c r="E4724">
        <v>-6.1267330586304396E-3</v>
      </c>
      <c r="G4724">
        <f t="shared" ca="1" si="153"/>
        <v>2.96163698303131E-2</v>
      </c>
    </row>
    <row r="4725" spans="2:7">
      <c r="B4725" s="58">
        <v>42214</v>
      </c>
      <c r="C4725" s="43">
        <v>794.38250700000003</v>
      </c>
      <c r="D4725">
        <f t="shared" si="152"/>
        <v>-0.50963566125478876</v>
      </c>
      <c r="E4725">
        <v>-6.1341713808554087E-3</v>
      </c>
      <c r="G4725">
        <f t="shared" ca="1" si="153"/>
        <v>2.7855492868263535E-3</v>
      </c>
    </row>
    <row r="4726" spans="2:7">
      <c r="B4726" s="58">
        <v>43431</v>
      </c>
      <c r="C4726" s="43">
        <v>1619.9842530000001</v>
      </c>
      <c r="D4726">
        <f t="shared" si="152"/>
        <v>4.1900352373178693</v>
      </c>
      <c r="E4726">
        <v>-6.1351773703402527E-3</v>
      </c>
      <c r="G4726">
        <f t="shared" ca="1" si="153"/>
        <v>-1.8728239482794071E-3</v>
      </c>
    </row>
    <row r="4727" spans="2:7">
      <c r="B4727" s="58">
        <v>40974</v>
      </c>
      <c r="C4727" s="43">
        <v>312.13357500000001</v>
      </c>
      <c r="D4727">
        <f t="shared" si="152"/>
        <v>-0.58728437171037329</v>
      </c>
      <c r="E4727">
        <v>-6.142815924986781E-3</v>
      </c>
      <c r="G4727">
        <f t="shared" ca="1" si="153"/>
        <v>1.0469468413277823E-2</v>
      </c>
    </row>
    <row r="4728" spans="2:7">
      <c r="B4728" s="58">
        <v>42703</v>
      </c>
      <c r="C4728" s="43">
        <v>756.29211399999997</v>
      </c>
      <c r="D4728">
        <f t="shared" si="152"/>
        <v>0.56157492471459969</v>
      </c>
      <c r="E4728">
        <v>-6.1467501138193084E-3</v>
      </c>
      <c r="G4728">
        <f t="shared" ca="1" si="153"/>
        <v>-1.2779012064012631E-2</v>
      </c>
    </row>
    <row r="4729" spans="2:7">
      <c r="B4729" s="58">
        <v>41631</v>
      </c>
      <c r="C4729" s="43">
        <v>484.31369000000001</v>
      </c>
      <c r="D4729">
        <f t="shared" si="152"/>
        <v>1.564884962467997</v>
      </c>
      <c r="E4729">
        <v>-6.1544572160623246E-3</v>
      </c>
      <c r="G4729">
        <f t="shared" ca="1" si="153"/>
        <v>1.5303733209374745E-2</v>
      </c>
    </row>
    <row r="4730" spans="2:7">
      <c r="B4730" s="58">
        <v>39568</v>
      </c>
      <c r="C4730" s="43">
        <v>188.82472200000001</v>
      </c>
      <c r="D4730">
        <f t="shared" si="152"/>
        <v>-0.75691126744319026</v>
      </c>
      <c r="E4730">
        <v>-6.1559002072840057E-3</v>
      </c>
      <c r="G4730">
        <f t="shared" ca="1" si="153"/>
        <v>-3.9257100762774763E-2</v>
      </c>
    </row>
    <row r="4731" spans="2:7">
      <c r="B4731" s="58">
        <v>42773</v>
      </c>
      <c r="C4731" s="43">
        <v>776.77282700000001</v>
      </c>
      <c r="D4731">
        <f t="shared" si="152"/>
        <v>5.2120453245338219</v>
      </c>
      <c r="E4731">
        <v>-6.158987301687441E-3</v>
      </c>
      <c r="G4731">
        <f t="shared" ca="1" si="153"/>
        <v>1.2514705376713179E-2</v>
      </c>
    </row>
    <row r="4732" spans="2:7">
      <c r="B4732" s="58">
        <v>36999</v>
      </c>
      <c r="C4732" s="43">
        <v>125.043007</v>
      </c>
      <c r="D4732">
        <f t="shared" si="152"/>
        <v>-0.8908351602071698</v>
      </c>
      <c r="E4732">
        <v>-6.1595800530691858E-3</v>
      </c>
      <c r="G4732">
        <f t="shared" ca="1" si="153"/>
        <v>-9.100450705392539E-3</v>
      </c>
    </row>
    <row r="4733" spans="2:7">
      <c r="B4733" s="58">
        <v>43031</v>
      </c>
      <c r="C4733" s="43">
        <v>1145.451294</v>
      </c>
      <c r="D4733">
        <f t="shared" si="152"/>
        <v>1.5995915492420421</v>
      </c>
      <c r="E4733">
        <v>-6.162120199496128E-3</v>
      </c>
      <c r="G4733">
        <f t="shared" ca="1" si="153"/>
        <v>-2.0976755599124135E-3</v>
      </c>
    </row>
    <row r="4734" spans="2:7">
      <c r="B4734" s="58">
        <v>41163</v>
      </c>
      <c r="C4734" s="43">
        <v>440.627411</v>
      </c>
      <c r="D4734">
        <f t="shared" si="152"/>
        <v>2.2446381161969442</v>
      </c>
      <c r="E4734">
        <v>-6.1663406962729492E-3</v>
      </c>
      <c r="G4734">
        <f t="shared" ca="1" si="153"/>
        <v>-4.7081522313578393E-2</v>
      </c>
    </row>
    <row r="4735" spans="2:7">
      <c r="B4735" s="58">
        <v>37176</v>
      </c>
      <c r="C4735" s="43">
        <v>135.80171200000001</v>
      </c>
      <c r="D4735">
        <f t="shared" si="152"/>
        <v>-0.82742736017053387</v>
      </c>
      <c r="E4735">
        <v>-6.176956802474513E-3</v>
      </c>
      <c r="G4735">
        <f t="shared" ca="1" si="153"/>
        <v>-1.8534723290961737E-2</v>
      </c>
    </row>
    <row r="4736" spans="2:7">
      <c r="B4736" s="58">
        <v>42044</v>
      </c>
      <c r="C4736" s="43">
        <v>786.92492700000003</v>
      </c>
      <c r="D4736">
        <f t="shared" si="152"/>
        <v>3.1523619558306528</v>
      </c>
      <c r="E4736">
        <v>-6.1826752713913368E-3</v>
      </c>
      <c r="G4736">
        <f t="shared" ca="1" si="153"/>
        <v>1.0087245454839871E-2</v>
      </c>
    </row>
    <row r="4737" spans="2:7">
      <c r="B4737" s="58">
        <v>40228</v>
      </c>
      <c r="C4737" s="43">
        <v>189.51260400000001</v>
      </c>
      <c r="D4737">
        <f t="shared" si="152"/>
        <v>-0.90921090017092654</v>
      </c>
      <c r="E4737">
        <v>-6.185462626581587E-3</v>
      </c>
      <c r="G4737">
        <f t="shared" ca="1" si="153"/>
        <v>3.9985444880568322E-2</v>
      </c>
    </row>
    <row r="4738" spans="2:7">
      <c r="B4738" s="58">
        <v>44249</v>
      </c>
      <c r="C4738" s="43">
        <v>2087.3937989999999</v>
      </c>
      <c r="D4738">
        <f t="shared" si="152"/>
        <v>3.3995202670781879</v>
      </c>
      <c r="E4738">
        <v>-6.1894309990669881E-3</v>
      </c>
      <c r="G4738">
        <f t="shared" ca="1" si="153"/>
        <v>-6.3506835829682069E-3</v>
      </c>
    </row>
    <row r="4739" spans="2:7">
      <c r="B4739" s="58">
        <v>41765</v>
      </c>
      <c r="C4739" s="43">
        <v>474.45941199999999</v>
      </c>
      <c r="D4739">
        <f t="shared" si="152"/>
        <v>-0.618428362138701</v>
      </c>
      <c r="E4739">
        <v>-6.1922930856213422E-3</v>
      </c>
      <c r="G4739">
        <f t="shared" ca="1" si="153"/>
        <v>1.0865104742419076E-2</v>
      </c>
    </row>
    <row r="4740" spans="2:7">
      <c r="B4740" s="58">
        <v>43095</v>
      </c>
      <c r="C4740" s="43">
        <v>1243.434692</v>
      </c>
      <c r="D4740">
        <f t="shared" ref="D4740:D4803" si="154">(C4740-C4741)/C4741</f>
        <v>24.426213404266825</v>
      </c>
      <c r="E4740">
        <v>-6.1923844290995905E-3</v>
      </c>
      <c r="G4740">
        <f t="shared" ca="1" si="153"/>
        <v>-1.0265509334192445E-2</v>
      </c>
    </row>
    <row r="4741" spans="2:7">
      <c r="B4741" s="58">
        <v>35258</v>
      </c>
      <c r="C4741" s="43">
        <v>48.903652000000001</v>
      </c>
      <c r="D4741">
        <f t="shared" si="154"/>
        <v>-0.9811126337293965</v>
      </c>
      <c r="E4741">
        <v>-6.1969458790685147E-3</v>
      </c>
      <c r="G4741">
        <f t="shared" ref="G4741:G4804" ca="1" si="155">_xlfn.NORM.INV(RAND(),$N$5,$N$6)</f>
        <v>2.2710158475623913E-2</v>
      </c>
    </row>
    <row r="4742" spans="2:7">
      <c r="B4742" s="58">
        <v>44476</v>
      </c>
      <c r="C4742" s="43">
        <v>2589.225586</v>
      </c>
      <c r="D4742">
        <f t="shared" si="154"/>
        <v>26.466319890655168</v>
      </c>
      <c r="E4742">
        <v>-6.1987780885647513E-3</v>
      </c>
      <c r="G4742">
        <f t="shared" ca="1" si="155"/>
        <v>1.4326338423096796E-2</v>
      </c>
    </row>
    <row r="4743" spans="2:7">
      <c r="B4743" s="58">
        <v>36109</v>
      </c>
      <c r="C4743" s="43">
        <v>94.269112000000007</v>
      </c>
      <c r="D4743">
        <f t="shared" si="154"/>
        <v>-0.95176528084042034</v>
      </c>
      <c r="E4743">
        <v>-6.2034069780758355E-3</v>
      </c>
      <c r="G4743">
        <f t="shared" ca="1" si="155"/>
        <v>-3.3157765898074364E-2</v>
      </c>
    </row>
    <row r="4744" spans="2:7">
      <c r="B4744" s="58">
        <v>44000</v>
      </c>
      <c r="C4744" s="43">
        <v>1954.3829350000001</v>
      </c>
      <c r="D4744">
        <f t="shared" si="154"/>
        <v>19.137902923476343</v>
      </c>
      <c r="E4744">
        <v>-6.2071453471820104E-3</v>
      </c>
      <c r="G4744">
        <f t="shared" ca="1" si="155"/>
        <v>8.5961230444761387E-3</v>
      </c>
    </row>
    <row r="4745" spans="2:7">
      <c r="B4745" s="58">
        <v>38349</v>
      </c>
      <c r="C4745" s="43">
        <v>97.049972999999994</v>
      </c>
      <c r="D4745">
        <f t="shared" si="154"/>
        <v>5.1408414777604043E-2</v>
      </c>
      <c r="E4745">
        <v>-6.2088158303514711E-3</v>
      </c>
      <c r="G4745">
        <f t="shared" ca="1" si="155"/>
        <v>6.787985378858081E-3</v>
      </c>
    </row>
    <row r="4746" spans="2:7">
      <c r="B4746" s="58">
        <v>36119</v>
      </c>
      <c r="C4746" s="43">
        <v>92.304732999999999</v>
      </c>
      <c r="D4746">
        <f t="shared" si="154"/>
        <v>9.4332207046995784E-2</v>
      </c>
      <c r="E4746">
        <v>-6.2110990084907258E-3</v>
      </c>
      <c r="G4746">
        <f t="shared" ca="1" si="155"/>
        <v>-1.8153257707264152E-3</v>
      </c>
    </row>
    <row r="4747" spans="2:7">
      <c r="B4747" s="58">
        <v>38154</v>
      </c>
      <c r="C4747" s="43">
        <v>84.347999999999999</v>
      </c>
      <c r="D4747">
        <f t="shared" si="154"/>
        <v>-0.89232161548092559</v>
      </c>
      <c r="E4747">
        <v>-6.2113674654352405E-3</v>
      </c>
      <c r="G4747">
        <f t="shared" ca="1" si="155"/>
        <v>7.6879130566907435E-3</v>
      </c>
    </row>
    <row r="4748" spans="2:7">
      <c r="B4748" s="58">
        <v>42527</v>
      </c>
      <c r="C4748" s="43">
        <v>783.33270300000004</v>
      </c>
      <c r="D4748">
        <f t="shared" si="154"/>
        <v>0.18976803837873191</v>
      </c>
      <c r="E4748">
        <v>-6.2156226237010826E-3</v>
      </c>
      <c r="G4748">
        <f t="shared" ca="1" si="155"/>
        <v>2.2559702643713736E-2</v>
      </c>
    </row>
    <row r="4749" spans="2:7">
      <c r="B4749" s="58">
        <v>41907</v>
      </c>
      <c r="C4749" s="43">
        <v>658.39111300000002</v>
      </c>
      <c r="D4749">
        <f t="shared" si="154"/>
        <v>1.0922659771061511</v>
      </c>
      <c r="E4749">
        <v>-6.2165600716900084E-3</v>
      </c>
      <c r="G4749">
        <f t="shared" ca="1" si="155"/>
        <v>-2.0035625316680017E-2</v>
      </c>
    </row>
    <row r="4750" spans="2:7">
      <c r="B4750" s="58">
        <v>40889</v>
      </c>
      <c r="C4750" s="43">
        <v>314.67849699999999</v>
      </c>
      <c r="D4750">
        <f t="shared" si="154"/>
        <v>-0.82638779698382081</v>
      </c>
      <c r="E4750">
        <v>-6.2228501394459212E-3</v>
      </c>
      <c r="G4750">
        <f t="shared" ca="1" si="155"/>
        <v>-1.3201093873553844E-3</v>
      </c>
    </row>
    <row r="4751" spans="2:7">
      <c r="B4751" s="58">
        <v>43836</v>
      </c>
      <c r="C4751" s="43">
        <v>1812.5367429999999</v>
      </c>
      <c r="D4751">
        <f t="shared" si="154"/>
        <v>6.6483302415294991</v>
      </c>
      <c r="E4751">
        <v>-6.2258210459974015E-3</v>
      </c>
      <c r="G4751">
        <f t="shared" ca="1" si="155"/>
        <v>7.3537144635241764E-3</v>
      </c>
    </row>
    <row r="4752" spans="2:7">
      <c r="B4752" s="58">
        <v>40540</v>
      </c>
      <c r="C4752" s="43">
        <v>236.984634</v>
      </c>
      <c r="D4752">
        <f t="shared" si="154"/>
        <v>0.50664655402568803</v>
      </c>
      <c r="E4752">
        <v>-6.2446977672782475E-3</v>
      </c>
      <c r="G4752">
        <f t="shared" ca="1" si="155"/>
        <v>-1.0567912255356582E-2</v>
      </c>
    </row>
    <row r="4753" spans="2:7">
      <c r="B4753" s="58">
        <v>39343</v>
      </c>
      <c r="C4753" s="43">
        <v>157.29278600000001</v>
      </c>
      <c r="D4753">
        <f t="shared" si="154"/>
        <v>0.70147017118386246</v>
      </c>
      <c r="E4753">
        <v>-6.2530336575611304E-3</v>
      </c>
      <c r="G4753">
        <f t="shared" ca="1" si="155"/>
        <v>1.309389911138628E-2</v>
      </c>
    </row>
    <row r="4754" spans="2:7">
      <c r="B4754" s="58">
        <v>35879</v>
      </c>
      <c r="C4754" s="43">
        <v>92.445221000000004</v>
      </c>
      <c r="D4754">
        <f t="shared" si="154"/>
        <v>1.0839443791401375</v>
      </c>
      <c r="E4754">
        <v>-6.2564896982597942E-3</v>
      </c>
      <c r="G4754">
        <f t="shared" ca="1" si="155"/>
        <v>1.9147755810053683E-2</v>
      </c>
    </row>
    <row r="4755" spans="2:7">
      <c r="B4755" s="58">
        <v>35173</v>
      </c>
      <c r="C4755" s="43">
        <v>44.360695</v>
      </c>
      <c r="D4755">
        <f t="shared" si="154"/>
        <v>-0.60611814137876585</v>
      </c>
      <c r="E4755">
        <v>-6.2568101760038866E-3</v>
      </c>
      <c r="G4755">
        <f t="shared" ca="1" si="155"/>
        <v>3.0826229349986946E-2</v>
      </c>
    </row>
    <row r="4756" spans="2:7">
      <c r="B4756" s="58">
        <v>38042</v>
      </c>
      <c r="C4756" s="43">
        <v>112.62436700000001</v>
      </c>
      <c r="D4756">
        <f t="shared" si="154"/>
        <v>-0.12727632603871972</v>
      </c>
      <c r="E4756">
        <v>-6.2604224676493583E-3</v>
      </c>
      <c r="G4756">
        <f t="shared" ca="1" si="155"/>
        <v>1.2574407942879765E-2</v>
      </c>
    </row>
    <row r="4757" spans="2:7">
      <c r="B4757" s="58">
        <v>37208</v>
      </c>
      <c r="C4757" s="43">
        <v>129.049286</v>
      </c>
      <c r="D4757">
        <f t="shared" si="154"/>
        <v>-0.74972644833092361</v>
      </c>
      <c r="E4757">
        <v>-6.2676252752705301E-3</v>
      </c>
      <c r="G4757">
        <f t="shared" ca="1" si="155"/>
        <v>4.4889903379601885E-3</v>
      </c>
    </row>
    <row r="4758" spans="2:7">
      <c r="B4758" s="58">
        <v>41730</v>
      </c>
      <c r="C4758" s="43">
        <v>515.63293499999997</v>
      </c>
      <c r="D4758">
        <f t="shared" si="154"/>
        <v>4.6903133007113214</v>
      </c>
      <c r="E4758">
        <v>-6.2752599857566335E-3</v>
      </c>
      <c r="G4758">
        <f t="shared" ca="1" si="155"/>
        <v>-3.2832912702779736E-2</v>
      </c>
    </row>
    <row r="4759" spans="2:7">
      <c r="B4759" s="58">
        <v>38309</v>
      </c>
      <c r="C4759" s="43">
        <v>90.615913000000006</v>
      </c>
      <c r="D4759">
        <f t="shared" si="154"/>
        <v>-0.58152480774591786</v>
      </c>
      <c r="E4759">
        <v>-6.2797355716346622E-3</v>
      </c>
      <c r="G4759">
        <f t="shared" ca="1" si="155"/>
        <v>2.2627384404992998E-2</v>
      </c>
    </row>
    <row r="4760" spans="2:7">
      <c r="B4760" s="58">
        <v>40620</v>
      </c>
      <c r="C4760" s="43">
        <v>216.53831500000001</v>
      </c>
      <c r="D4760">
        <f t="shared" si="154"/>
        <v>0.31300644202815597</v>
      </c>
      <c r="E4760">
        <v>-6.2799976626700645E-3</v>
      </c>
      <c r="G4760">
        <f t="shared" ca="1" si="155"/>
        <v>9.3832727499278592E-3</v>
      </c>
    </row>
    <row r="4761" spans="2:7">
      <c r="B4761" s="58">
        <v>38769</v>
      </c>
      <c r="C4761" s="43">
        <v>164.91793799999999</v>
      </c>
      <c r="D4761">
        <f t="shared" si="154"/>
        <v>-7.7195549452988177E-2</v>
      </c>
      <c r="E4761">
        <v>-6.2890841340879147E-3</v>
      </c>
      <c r="G4761">
        <f t="shared" ca="1" si="155"/>
        <v>7.2504563166264227E-3</v>
      </c>
    </row>
    <row r="4762" spans="2:7">
      <c r="B4762" s="58">
        <v>39597</v>
      </c>
      <c r="C4762" s="43">
        <v>178.713852</v>
      </c>
      <c r="D4762">
        <f t="shared" si="154"/>
        <v>0.18987080442760626</v>
      </c>
      <c r="E4762">
        <v>-6.2930359713444942E-3</v>
      </c>
      <c r="G4762">
        <f t="shared" ca="1" si="155"/>
        <v>2.3267848897601365E-2</v>
      </c>
    </row>
    <row r="4763" spans="2:7">
      <c r="B4763" s="58">
        <v>36392</v>
      </c>
      <c r="C4763" s="43">
        <v>150.19601399999999</v>
      </c>
      <c r="D4763">
        <f t="shared" si="154"/>
        <v>0.54899889937716628</v>
      </c>
      <c r="E4763">
        <v>-6.295325870907237E-3</v>
      </c>
      <c r="G4763">
        <f t="shared" ca="1" si="155"/>
        <v>1.308520420382191E-2</v>
      </c>
    </row>
    <row r="4764" spans="2:7">
      <c r="B4764" s="58">
        <v>36082</v>
      </c>
      <c r="C4764" s="43">
        <v>96.963279999999997</v>
      </c>
      <c r="D4764">
        <f t="shared" si="154"/>
        <v>7.3238762532040591E-2</v>
      </c>
      <c r="E4764">
        <v>-6.296002539680527E-3</v>
      </c>
      <c r="G4764">
        <f t="shared" ca="1" si="155"/>
        <v>-1.1991346467541363E-2</v>
      </c>
    </row>
    <row r="4765" spans="2:7">
      <c r="B4765" s="58">
        <v>38478</v>
      </c>
      <c r="C4765" s="43">
        <v>90.346419999999995</v>
      </c>
      <c r="D4765">
        <f t="shared" si="154"/>
        <v>0.97042337297810677</v>
      </c>
      <c r="E4765">
        <v>-6.2984258296447703E-3</v>
      </c>
      <c r="G4765">
        <f t="shared" ca="1" si="155"/>
        <v>1.3145502167020357E-2</v>
      </c>
    </row>
    <row r="4766" spans="2:7">
      <c r="B4766" s="58">
        <v>35367</v>
      </c>
      <c r="C4766" s="43">
        <v>45.851272999999999</v>
      </c>
      <c r="D4766">
        <f t="shared" si="154"/>
        <v>-0.90422585448970383</v>
      </c>
      <c r="E4766">
        <v>-6.300099180849999E-3</v>
      </c>
      <c r="G4766">
        <f t="shared" ca="1" si="155"/>
        <v>-4.8205988451183526E-3</v>
      </c>
    </row>
    <row r="4767" spans="2:7">
      <c r="B4767" s="58">
        <v>41689</v>
      </c>
      <c r="C4767" s="43">
        <v>478.74374399999999</v>
      </c>
      <c r="D4767">
        <f t="shared" si="154"/>
        <v>2.0417648894240319</v>
      </c>
      <c r="E4767">
        <v>-6.3141193014455135E-3</v>
      </c>
      <c r="G4767">
        <f t="shared" ca="1" si="155"/>
        <v>-1.1963969274277622E-3</v>
      </c>
    </row>
    <row r="4768" spans="2:7">
      <c r="B4768" s="58">
        <v>36369</v>
      </c>
      <c r="C4768" s="43">
        <v>157.39012099999999</v>
      </c>
      <c r="D4768">
        <f t="shared" si="154"/>
        <v>-0.88520797683532459</v>
      </c>
      <c r="E4768">
        <v>-6.3193658187206715E-3</v>
      </c>
      <c r="G4768">
        <f t="shared" ca="1" si="155"/>
        <v>3.101552714714639E-2</v>
      </c>
    </row>
    <row r="4769" spans="2:7">
      <c r="B4769" s="58">
        <v>43230</v>
      </c>
      <c r="C4769" s="43">
        <v>1371.0893550000001</v>
      </c>
      <c r="D4769">
        <f t="shared" si="154"/>
        <v>0.89233470579891938</v>
      </c>
      <c r="E4769">
        <v>-6.3502848317101481E-3</v>
      </c>
      <c r="G4769">
        <f t="shared" ca="1" si="155"/>
        <v>-1.3112985898568092E-2</v>
      </c>
    </row>
    <row r="4770" spans="2:7">
      <c r="B4770" s="58">
        <v>42695</v>
      </c>
      <c r="C4770" s="43">
        <v>724.54907200000002</v>
      </c>
      <c r="D4770">
        <f t="shared" si="154"/>
        <v>-4.4902568284340402E-2</v>
      </c>
      <c r="E4770">
        <v>-6.3524406620976042E-3</v>
      </c>
      <c r="G4770">
        <f t="shared" ca="1" si="155"/>
        <v>3.3312659010829452E-3</v>
      </c>
    </row>
    <row r="4771" spans="2:7">
      <c r="B4771" s="58">
        <v>42359</v>
      </c>
      <c r="C4771" s="43">
        <v>758.61273200000005</v>
      </c>
      <c r="D4771">
        <f t="shared" si="154"/>
        <v>6.0131786101346529</v>
      </c>
      <c r="E4771">
        <v>-6.3591957273092586E-3</v>
      </c>
      <c r="G4771">
        <f t="shared" ca="1" si="155"/>
        <v>5.5379094664749721E-3</v>
      </c>
    </row>
    <row r="4772" spans="2:7">
      <c r="B4772" s="58">
        <v>36216</v>
      </c>
      <c r="C4772" s="43">
        <v>108.169601</v>
      </c>
      <c r="D4772">
        <f t="shared" si="154"/>
        <v>-0.866910413815979</v>
      </c>
      <c r="E4772">
        <v>-6.3593602951585162E-3</v>
      </c>
      <c r="G4772">
        <f t="shared" ca="1" si="155"/>
        <v>8.4370387314813347E-3</v>
      </c>
    </row>
    <row r="4773" spans="2:7">
      <c r="B4773" s="58">
        <v>42066</v>
      </c>
      <c r="C4773" s="43">
        <v>812.75781300000006</v>
      </c>
      <c r="D4773">
        <f t="shared" si="154"/>
        <v>6.9914631345869909</v>
      </c>
      <c r="E4773">
        <v>-6.3593867224242253E-3</v>
      </c>
      <c r="G4773">
        <f t="shared" ca="1" si="155"/>
        <v>9.6981964421246972E-3</v>
      </c>
    </row>
    <row r="4774" spans="2:7">
      <c r="B4774" s="58">
        <v>38523</v>
      </c>
      <c r="C4774" s="43">
        <v>101.703255</v>
      </c>
      <c r="D4774">
        <f t="shared" si="154"/>
        <v>-0.19772436949247424</v>
      </c>
      <c r="E4774">
        <v>-6.3609330271186858E-3</v>
      </c>
      <c r="G4774">
        <f t="shared" ca="1" si="155"/>
        <v>-7.7057332810069315E-3</v>
      </c>
    </row>
    <row r="4775" spans="2:7">
      <c r="B4775" s="58">
        <v>36259</v>
      </c>
      <c r="C4775" s="43">
        <v>126.76847100000001</v>
      </c>
      <c r="D4775">
        <f t="shared" si="154"/>
        <v>0.45341506614906874</v>
      </c>
      <c r="E4775">
        <v>-6.3667833901273471E-3</v>
      </c>
      <c r="G4775">
        <f t="shared" ca="1" si="155"/>
        <v>5.8631717327793263E-3</v>
      </c>
    </row>
    <row r="4776" spans="2:7">
      <c r="B4776" s="58">
        <v>35983</v>
      </c>
      <c r="C4776" s="43">
        <v>87.221107000000003</v>
      </c>
      <c r="D4776">
        <f t="shared" si="154"/>
        <v>0.16133823079329798</v>
      </c>
      <c r="E4776">
        <v>-6.3693739996891598E-3</v>
      </c>
      <c r="G4776">
        <f t="shared" ca="1" si="155"/>
        <v>-2.2746878382563323E-2</v>
      </c>
    </row>
    <row r="4777" spans="2:7">
      <c r="B4777" s="58">
        <v>35740</v>
      </c>
      <c r="C4777" s="43">
        <v>75.103966</v>
      </c>
      <c r="D4777">
        <f t="shared" si="154"/>
        <v>-0.25710048315989142</v>
      </c>
      <c r="E4777">
        <v>-6.3722573039259487E-3</v>
      </c>
      <c r="G4777">
        <f t="shared" ca="1" si="155"/>
        <v>-2.8770743909658742E-2</v>
      </c>
    </row>
    <row r="4778" spans="2:7">
      <c r="B4778" s="58">
        <v>37580</v>
      </c>
      <c r="C4778" s="43">
        <v>101.095726</v>
      </c>
      <c r="D4778">
        <f t="shared" si="154"/>
        <v>-0.20188352398873638</v>
      </c>
      <c r="E4778">
        <v>-6.3830547790813584E-3</v>
      </c>
      <c r="G4778">
        <f t="shared" ca="1" si="155"/>
        <v>3.7797939973099923E-2</v>
      </c>
    </row>
    <row r="4779" spans="2:7">
      <c r="B4779" s="58">
        <v>37272</v>
      </c>
      <c r="C4779" s="43">
        <v>126.667885</v>
      </c>
      <c r="D4779">
        <f t="shared" si="154"/>
        <v>1.8574273349306798</v>
      </c>
      <c r="E4779">
        <v>-6.3841141550754939E-3</v>
      </c>
      <c r="G4779">
        <f t="shared" ca="1" si="155"/>
        <v>1.4024030033749456E-2</v>
      </c>
    </row>
    <row r="4780" spans="2:7">
      <c r="B4780" s="58">
        <v>35375</v>
      </c>
      <c r="C4780" s="43">
        <v>44.329346000000001</v>
      </c>
      <c r="D4780">
        <f t="shared" si="154"/>
        <v>-0.98256157622961104</v>
      </c>
      <c r="E4780">
        <v>-6.388324726948261E-3</v>
      </c>
      <c r="G4780">
        <f t="shared" ca="1" si="155"/>
        <v>5.7527529781888354E-3</v>
      </c>
    </row>
    <row r="4781" spans="2:7">
      <c r="B4781" s="58">
        <v>44929</v>
      </c>
      <c r="C4781" s="43">
        <v>2542.0500489999999</v>
      </c>
      <c r="D4781">
        <f t="shared" si="154"/>
        <v>0.32496873635718232</v>
      </c>
      <c r="E4781">
        <v>-6.3906557326002299E-3</v>
      </c>
      <c r="G4781">
        <f t="shared" ca="1" si="155"/>
        <v>1.589317848599649E-2</v>
      </c>
    </row>
    <row r="4782" spans="2:7">
      <c r="B4782" s="58">
        <v>44644</v>
      </c>
      <c r="C4782" s="43">
        <v>1918.5736079999999</v>
      </c>
      <c r="D4782">
        <f t="shared" si="154"/>
        <v>8.1225889550365196</v>
      </c>
      <c r="E4782">
        <v>-6.3935662612627352E-3</v>
      </c>
      <c r="G4782">
        <f t="shared" ca="1" si="155"/>
        <v>-2.8991619509812047E-4</v>
      </c>
    </row>
    <row r="4783" spans="2:7">
      <c r="B4783" s="58">
        <v>40417</v>
      </c>
      <c r="C4783" s="43">
        <v>210.31021100000001</v>
      </c>
      <c r="D4783">
        <f t="shared" si="154"/>
        <v>0.35742550669481959</v>
      </c>
      <c r="E4783">
        <v>-6.399520517264657E-3</v>
      </c>
      <c r="G4783">
        <f t="shared" ca="1" si="155"/>
        <v>5.3234270160681029E-3</v>
      </c>
    </row>
    <row r="4784" spans="2:7">
      <c r="B4784" s="58">
        <v>36403</v>
      </c>
      <c r="C4784" s="43">
        <v>154.93315100000001</v>
      </c>
      <c r="D4784">
        <f t="shared" si="154"/>
        <v>-0.89319351125937474</v>
      </c>
      <c r="E4784">
        <v>-6.3995915220115924E-3</v>
      </c>
      <c r="G4784">
        <f t="shared" ca="1" si="155"/>
        <v>3.0246874142260778E-3</v>
      </c>
    </row>
    <row r="4785" spans="2:7">
      <c r="B4785" s="58">
        <v>43249</v>
      </c>
      <c r="C4785" s="43">
        <v>1450.596802</v>
      </c>
      <c r="D4785">
        <f t="shared" si="154"/>
        <v>8.7759608605948412</v>
      </c>
      <c r="E4785">
        <v>-6.4124675194588091E-3</v>
      </c>
      <c r="G4785">
        <f t="shared" ca="1" si="155"/>
        <v>3.9755483159220721E-3</v>
      </c>
    </row>
    <row r="4786" spans="2:7">
      <c r="B4786" s="58">
        <v>39092</v>
      </c>
      <c r="C4786" s="43">
        <v>148.384064</v>
      </c>
      <c r="D4786">
        <f t="shared" si="154"/>
        <v>-0.94306310111135583</v>
      </c>
      <c r="E4786">
        <v>-6.4333320260681736E-3</v>
      </c>
      <c r="G4786">
        <f t="shared" ca="1" si="155"/>
        <v>2.6929045254136311E-2</v>
      </c>
    </row>
    <row r="4787" spans="2:7">
      <c r="B4787" s="58">
        <v>44767</v>
      </c>
      <c r="C4787" s="43">
        <v>2606.1142580000001</v>
      </c>
      <c r="D4787">
        <f t="shared" si="154"/>
        <v>0.11678509159084489</v>
      </c>
      <c r="E4787">
        <v>-6.4379385093915973E-3</v>
      </c>
      <c r="G4787">
        <f t="shared" ca="1" si="155"/>
        <v>1.7861193031689385E-2</v>
      </c>
    </row>
    <row r="4788" spans="2:7">
      <c r="B4788" s="58">
        <v>44517</v>
      </c>
      <c r="C4788" s="43">
        <v>2333.586182</v>
      </c>
      <c r="D4788">
        <f t="shared" si="154"/>
        <v>6.2309017116419732</v>
      </c>
      <c r="E4788">
        <v>-6.4404249058980104E-3</v>
      </c>
      <c r="G4788">
        <f t="shared" ca="1" si="155"/>
        <v>-7.0201070676800667E-3</v>
      </c>
    </row>
    <row r="4789" spans="2:7">
      <c r="B4789" s="58">
        <v>40932</v>
      </c>
      <c r="C4789" s="43">
        <v>322.72409099999999</v>
      </c>
      <c r="D4789">
        <f t="shared" si="154"/>
        <v>-0.34403825335365901</v>
      </c>
      <c r="E4789">
        <v>-6.4447979790644427E-3</v>
      </c>
      <c r="G4789">
        <f t="shared" ca="1" si="155"/>
        <v>-2.135718599798915E-2</v>
      </c>
    </row>
    <row r="4790" spans="2:7">
      <c r="B4790" s="58">
        <v>41453</v>
      </c>
      <c r="C4790" s="43">
        <v>491.98614500000002</v>
      </c>
      <c r="D4790">
        <f t="shared" si="154"/>
        <v>2.3158956009395975</v>
      </c>
      <c r="E4790">
        <v>-6.4523829177988226E-3</v>
      </c>
      <c r="G4790">
        <f t="shared" ca="1" si="155"/>
        <v>-3.6127184514377367E-2</v>
      </c>
    </row>
    <row r="4791" spans="2:7">
      <c r="B4791" s="58">
        <v>37321</v>
      </c>
      <c r="C4791" s="43">
        <v>148.37202500000001</v>
      </c>
      <c r="D4791">
        <f t="shared" si="154"/>
        <v>-0.93988532670573588</v>
      </c>
      <c r="E4791">
        <v>-6.4593257653266407E-3</v>
      </c>
      <c r="G4791">
        <f t="shared" ca="1" si="155"/>
        <v>-1.2370583714751747E-3</v>
      </c>
    </row>
    <row r="4792" spans="2:7">
      <c r="B4792" s="58">
        <v>44984</v>
      </c>
      <c r="C4792" s="43">
        <v>2468.1499020000001</v>
      </c>
      <c r="D4792">
        <f t="shared" si="154"/>
        <v>12.519271153093337</v>
      </c>
      <c r="E4792">
        <v>-6.4608523132524383E-3</v>
      </c>
      <c r="G4792">
        <f t="shared" ca="1" si="155"/>
        <v>-6.3438947811945735E-3</v>
      </c>
    </row>
    <row r="4793" spans="2:7">
      <c r="B4793" s="58">
        <v>39938</v>
      </c>
      <c r="C4793" s="43">
        <v>182.56530799999999</v>
      </c>
      <c r="D4793">
        <f t="shared" si="154"/>
        <v>-0.89573447435885956</v>
      </c>
      <c r="E4793">
        <v>-6.460918266165047E-3</v>
      </c>
      <c r="G4793">
        <f t="shared" ca="1" si="155"/>
        <v>1.2309128935510184E-2</v>
      </c>
    </row>
    <row r="4794" spans="2:7">
      <c r="B4794" s="58">
        <v>43700</v>
      </c>
      <c r="C4794" s="43">
        <v>1750.9652100000001</v>
      </c>
      <c r="D4794">
        <f t="shared" si="154"/>
        <v>-0.29476189163713035</v>
      </c>
      <c r="E4794">
        <v>-6.4632946274439515E-3</v>
      </c>
      <c r="G4794">
        <f t="shared" ca="1" si="155"/>
        <v>-5.4333855520291687E-3</v>
      </c>
    </row>
    <row r="4795" spans="2:7">
      <c r="B4795" s="58">
        <v>45013</v>
      </c>
      <c r="C4795" s="43">
        <v>2482.8000489999999</v>
      </c>
      <c r="D4795">
        <f t="shared" si="154"/>
        <v>21.86318501104796</v>
      </c>
      <c r="E4795">
        <v>-6.4825734293717709E-3</v>
      </c>
      <c r="G4795">
        <f t="shared" ca="1" si="155"/>
        <v>1.5540936853228255E-2</v>
      </c>
    </row>
    <row r="4796" spans="2:7">
      <c r="B4796" s="58">
        <v>36851</v>
      </c>
      <c r="C4796" s="43">
        <v>108.593796</v>
      </c>
      <c r="D4796">
        <f t="shared" si="154"/>
        <v>-0.94076159428723238</v>
      </c>
      <c r="E4796">
        <v>-6.4827502011483981E-3</v>
      </c>
      <c r="G4796">
        <f t="shared" ca="1" si="155"/>
        <v>2.1498518742831881E-2</v>
      </c>
    </row>
    <row r="4797" spans="2:7">
      <c r="B4797" s="58">
        <v>43829</v>
      </c>
      <c r="C4797" s="43">
        <v>1833.165405</v>
      </c>
      <c r="D4797">
        <f t="shared" si="154"/>
        <v>16.615652636836309</v>
      </c>
      <c r="E4797">
        <v>-6.4876416106059501E-3</v>
      </c>
      <c r="G4797">
        <f t="shared" ca="1" si="155"/>
        <v>1.5036329263754014E-2</v>
      </c>
    </row>
    <row r="4798" spans="2:7">
      <c r="B4798" s="58">
        <v>37683</v>
      </c>
      <c r="C4798" s="43">
        <v>104.064575</v>
      </c>
      <c r="D4798">
        <f t="shared" si="154"/>
        <v>-0.80607202604003869</v>
      </c>
      <c r="E4798">
        <v>-6.4958244299630711E-3</v>
      </c>
      <c r="G4798">
        <f t="shared" ca="1" si="155"/>
        <v>1.6878210519990274E-2</v>
      </c>
    </row>
    <row r="4799" spans="2:7">
      <c r="B4799" s="58">
        <v>41835</v>
      </c>
      <c r="C4799" s="43">
        <v>536.61456299999998</v>
      </c>
      <c r="D4799">
        <f t="shared" si="154"/>
        <v>0.12389789104713454</v>
      </c>
      <c r="E4799">
        <v>-6.5012140740380647E-3</v>
      </c>
      <c r="G4799">
        <f t="shared" ca="1" si="155"/>
        <v>6.4321323329649197E-3</v>
      </c>
    </row>
    <row r="4800" spans="2:7">
      <c r="B4800" s="58">
        <v>41624</v>
      </c>
      <c r="C4800" s="43">
        <v>477.45846599999999</v>
      </c>
      <c r="D4800">
        <f t="shared" si="154"/>
        <v>3.8874854767635276</v>
      </c>
      <c r="E4800">
        <v>-6.508127193719483E-3</v>
      </c>
      <c r="G4800">
        <f t="shared" ca="1" si="155"/>
        <v>-2.8114382339539508E-2</v>
      </c>
    </row>
    <row r="4801" spans="2:7">
      <c r="B4801" s="58">
        <v>38331</v>
      </c>
      <c r="C4801" s="43">
        <v>97.690002000000007</v>
      </c>
      <c r="D4801">
        <f t="shared" si="154"/>
        <v>-0.19021992255405731</v>
      </c>
      <c r="E4801">
        <v>-6.5086950776222542E-3</v>
      </c>
      <c r="G4801">
        <f t="shared" ca="1" si="155"/>
        <v>6.5941119863679514E-3</v>
      </c>
    </row>
    <row r="4802" spans="2:7">
      <c r="B4802" s="58">
        <v>37397</v>
      </c>
      <c r="C4802" s="43">
        <v>120.63769499999999</v>
      </c>
      <c r="D4802">
        <f t="shared" si="154"/>
        <v>-0.92175236145656536</v>
      </c>
      <c r="E4802">
        <v>-6.5258515328939512E-3</v>
      </c>
      <c r="G4802">
        <f t="shared" ca="1" si="155"/>
        <v>3.7953845763089043E-2</v>
      </c>
    </row>
    <row r="4803" spans="2:7">
      <c r="B4803" s="58">
        <v>43308</v>
      </c>
      <c r="C4803" s="43">
        <v>1541.7423100000001</v>
      </c>
      <c r="D4803">
        <f t="shared" si="154"/>
        <v>14.908159269807772</v>
      </c>
      <c r="E4803">
        <v>-6.5570621665475594E-3</v>
      </c>
      <c r="G4803">
        <f t="shared" ca="1" si="155"/>
        <v>-9.2476069945087282E-4</v>
      </c>
    </row>
    <row r="4804" spans="2:7">
      <c r="B4804" s="58">
        <v>38351</v>
      </c>
      <c r="C4804" s="43">
        <v>96.915192000000005</v>
      </c>
      <c r="D4804">
        <f t="shared" ref="D4804:D4867" si="156">(C4804-C4805)/C4805</f>
        <v>-0.9491521516765451</v>
      </c>
      <c r="E4804">
        <v>-6.5610813809526972E-3</v>
      </c>
      <c r="G4804">
        <f t="shared" ca="1" si="155"/>
        <v>-1.4903838976697845E-2</v>
      </c>
    </row>
    <row r="4805" spans="2:7">
      <c r="B4805" s="58">
        <v>44645</v>
      </c>
      <c r="C4805" s="43">
        <v>1905.9841309999999</v>
      </c>
      <c r="D4805">
        <f t="shared" si="156"/>
        <v>8.5371241402343596</v>
      </c>
      <c r="E4805">
        <v>-6.5618941840463324E-3</v>
      </c>
      <c r="G4805">
        <f t="shared" ref="G4805:G4868" ca="1" si="157">_xlfn.NORM.INV(RAND(),$N$5,$N$6)</f>
        <v>-4.2522996202862873E-2</v>
      </c>
    </row>
    <row r="4806" spans="2:7">
      <c r="B4806" s="58">
        <v>40044</v>
      </c>
      <c r="C4806" s="43">
        <v>199.848938</v>
      </c>
      <c r="D4806">
        <f t="shared" si="156"/>
        <v>-0.75452371108301597</v>
      </c>
      <c r="E4806">
        <v>-6.5737430144576468E-3</v>
      </c>
      <c r="G4806">
        <f t="shared" ca="1" si="157"/>
        <v>4.4141877815706216E-3</v>
      </c>
    </row>
    <row r="4807" spans="2:7">
      <c r="B4807" s="58">
        <v>42194</v>
      </c>
      <c r="C4807" s="43">
        <v>814.12725799999998</v>
      </c>
      <c r="D4807">
        <f t="shared" si="156"/>
        <v>-0.62030461253083147</v>
      </c>
      <c r="E4807">
        <v>-6.5760244476274305E-3</v>
      </c>
      <c r="G4807">
        <f t="shared" ca="1" si="157"/>
        <v>1.2758467369090596E-2</v>
      </c>
    </row>
    <row r="4808" spans="2:7">
      <c r="B4808" s="58">
        <v>44720</v>
      </c>
      <c r="C4808" s="43">
        <v>2144.1589359999998</v>
      </c>
      <c r="D4808">
        <f t="shared" si="156"/>
        <v>15.661206609632369</v>
      </c>
      <c r="E4808">
        <v>-6.5789376784311454E-3</v>
      </c>
      <c r="G4808">
        <f t="shared" ca="1" si="157"/>
        <v>1.7184620095466407E-2</v>
      </c>
    </row>
    <row r="4809" spans="2:7">
      <c r="B4809" s="58">
        <v>36325</v>
      </c>
      <c r="C4809" s="43">
        <v>128.69169600000001</v>
      </c>
      <c r="D4809">
        <f t="shared" si="156"/>
        <v>-0.80117142830692478</v>
      </c>
      <c r="E4809">
        <v>-6.5839941462020055E-3</v>
      </c>
      <c r="G4809">
        <f t="shared" ca="1" si="157"/>
        <v>9.6548689233402329E-3</v>
      </c>
    </row>
    <row r="4810" spans="2:7">
      <c r="B4810" s="58">
        <v>41911</v>
      </c>
      <c r="C4810" s="43">
        <v>647.24951199999998</v>
      </c>
      <c r="D4810">
        <f t="shared" si="156"/>
        <v>3.2834062826595498</v>
      </c>
      <c r="E4810">
        <v>-6.587442202300669E-3</v>
      </c>
      <c r="G4810">
        <f t="shared" ca="1" si="157"/>
        <v>1.0276601466657868E-2</v>
      </c>
    </row>
    <row r="4811" spans="2:7">
      <c r="B4811" s="58">
        <v>36684</v>
      </c>
      <c r="C4811" s="43">
        <v>151.10626199999999</v>
      </c>
      <c r="D4811">
        <f t="shared" si="156"/>
        <v>2.143741378214862</v>
      </c>
      <c r="E4811">
        <v>-6.5963737707764982E-3</v>
      </c>
      <c r="G4811">
        <f t="shared" ca="1" si="157"/>
        <v>1.3380389928911801E-2</v>
      </c>
    </row>
    <row r="4812" spans="2:7">
      <c r="B4812" s="58">
        <v>35307</v>
      </c>
      <c r="C4812" s="43">
        <v>48.065742</v>
      </c>
      <c r="D4812">
        <f t="shared" si="156"/>
        <v>-5.0608041941756922E-2</v>
      </c>
      <c r="E4812">
        <v>-6.5972375004466509E-3</v>
      </c>
      <c r="G4812">
        <f t="shared" ca="1" si="157"/>
        <v>1.2552982926313443E-2</v>
      </c>
    </row>
    <row r="4813" spans="2:7">
      <c r="B4813" s="58">
        <v>35461</v>
      </c>
      <c r="C4813" s="43">
        <v>50.627921999999998</v>
      </c>
      <c r="D4813">
        <f t="shared" si="156"/>
        <v>-0.98056898511408797</v>
      </c>
      <c r="E4813">
        <v>-6.5988248305781866E-3</v>
      </c>
      <c r="G4813">
        <f t="shared" ca="1" si="157"/>
        <v>4.012461988494672E-2</v>
      </c>
    </row>
    <row r="4814" spans="2:7">
      <c r="B4814" s="58">
        <v>44473</v>
      </c>
      <c r="C4814" s="43">
        <v>2605.52124</v>
      </c>
      <c r="D4814">
        <f t="shared" si="156"/>
        <v>21.624408812431927</v>
      </c>
      <c r="E4814">
        <v>-6.6012401263310884E-3</v>
      </c>
      <c r="G4814">
        <f t="shared" ca="1" si="157"/>
        <v>-8.5383620918574148E-3</v>
      </c>
    </row>
    <row r="4815" spans="2:7">
      <c r="B4815" s="58">
        <v>38595</v>
      </c>
      <c r="C4815" s="43">
        <v>115.164169</v>
      </c>
      <c r="D4815">
        <f t="shared" si="156"/>
        <v>-0.23161684668050375</v>
      </c>
      <c r="E4815">
        <v>-6.6029700478088798E-3</v>
      </c>
      <c r="G4815">
        <f t="shared" ca="1" si="157"/>
        <v>-2.6605988074699986E-2</v>
      </c>
    </row>
    <row r="4816" spans="2:7">
      <c r="B4816" s="58">
        <v>39086</v>
      </c>
      <c r="C4816" s="43">
        <v>149.87857099999999</v>
      </c>
      <c r="D4816">
        <f t="shared" si="156"/>
        <v>-0.79661528511579927</v>
      </c>
      <c r="E4816">
        <v>-6.6037289646599887E-3</v>
      </c>
      <c r="G4816">
        <f t="shared" ca="1" si="157"/>
        <v>9.5056983907547774E-3</v>
      </c>
    </row>
    <row r="4817" spans="2:7">
      <c r="B4817" s="58">
        <v>42383</v>
      </c>
      <c r="C4817" s="43">
        <v>736.92150900000001</v>
      </c>
      <c r="D4817">
        <f t="shared" si="156"/>
        <v>-0.67355451670602007</v>
      </c>
      <c r="E4817">
        <v>-6.6046594874969713E-3</v>
      </c>
      <c r="G4817">
        <f t="shared" ca="1" si="157"/>
        <v>7.7210226406157888E-3</v>
      </c>
    </row>
    <row r="4818" spans="2:7">
      <c r="B4818" s="58">
        <v>44336</v>
      </c>
      <c r="C4818" s="43">
        <v>2257.4106449999999</v>
      </c>
      <c r="D4818">
        <f t="shared" si="156"/>
        <v>2.4730418551494679</v>
      </c>
      <c r="E4818">
        <v>-6.610951818203121E-3</v>
      </c>
      <c r="G4818">
        <f t="shared" ca="1" si="157"/>
        <v>-1.8426338103697339E-2</v>
      </c>
    </row>
    <row r="4819" spans="2:7">
      <c r="B4819" s="58">
        <v>41900</v>
      </c>
      <c r="C4819" s="43">
        <v>649.98083499999996</v>
      </c>
      <c r="D4819">
        <f t="shared" si="156"/>
        <v>12.968338880861515</v>
      </c>
      <c r="E4819">
        <v>-6.6253668613943974E-3</v>
      </c>
      <c r="G4819">
        <f t="shared" ca="1" si="157"/>
        <v>-1.2492425200169514E-3</v>
      </c>
    </row>
    <row r="4820" spans="2:7">
      <c r="B4820" s="58">
        <v>35363</v>
      </c>
      <c r="C4820" s="43">
        <v>46.532435999999997</v>
      </c>
      <c r="D4820">
        <f t="shared" si="156"/>
        <v>-0.40520933419923916</v>
      </c>
      <c r="E4820">
        <v>-6.6313969893221749E-3</v>
      </c>
      <c r="G4820">
        <f t="shared" ca="1" si="157"/>
        <v>-3.3990274780599371E-2</v>
      </c>
    </row>
    <row r="4821" spans="2:7">
      <c r="B4821" s="58">
        <v>35718</v>
      </c>
      <c r="C4821" s="43">
        <v>78.233299000000002</v>
      </c>
      <c r="D4821">
        <f t="shared" si="156"/>
        <v>-0.39684860324068216</v>
      </c>
      <c r="E4821">
        <v>-6.6580939571921557E-3</v>
      </c>
      <c r="G4821">
        <f t="shared" ca="1" si="157"/>
        <v>1.8283375898630546E-2</v>
      </c>
    </row>
    <row r="4822" spans="2:7">
      <c r="B4822" s="58">
        <v>38737</v>
      </c>
      <c r="C4822" s="43">
        <v>129.70756499999999</v>
      </c>
      <c r="D4822">
        <f t="shared" si="156"/>
        <v>-0.72538037252675014</v>
      </c>
      <c r="E4822">
        <v>-6.6612764016543572E-3</v>
      </c>
      <c r="G4822">
        <f t="shared" ca="1" si="157"/>
        <v>1.8179541311049616E-3</v>
      </c>
    </row>
    <row r="4823" spans="2:7">
      <c r="B4823" s="58">
        <v>41703</v>
      </c>
      <c r="C4823" s="43">
        <v>472.31716899999998</v>
      </c>
      <c r="D4823">
        <f t="shared" si="156"/>
        <v>1.3776289318823096</v>
      </c>
      <c r="E4823">
        <v>-6.6677678520372791E-3</v>
      </c>
      <c r="G4823">
        <f t="shared" ca="1" si="157"/>
        <v>4.0129350565664718E-2</v>
      </c>
    </row>
    <row r="4824" spans="2:7">
      <c r="B4824" s="58">
        <v>38845</v>
      </c>
      <c r="C4824" s="43">
        <v>198.650497</v>
      </c>
      <c r="D4824">
        <f t="shared" si="156"/>
        <v>0.47533016844797193</v>
      </c>
      <c r="E4824">
        <v>-6.6685451493394259E-3</v>
      </c>
      <c r="G4824">
        <f t="shared" ca="1" si="157"/>
        <v>4.0164024888405224E-3</v>
      </c>
    </row>
    <row r="4825" spans="2:7">
      <c r="B4825" s="58">
        <v>38723</v>
      </c>
      <c r="C4825" s="43">
        <v>134.64816300000001</v>
      </c>
      <c r="D4825">
        <f t="shared" si="156"/>
        <v>-0.63263377646880425</v>
      </c>
      <c r="E4825">
        <v>-6.6738778282645263E-3</v>
      </c>
      <c r="G4825">
        <f t="shared" ca="1" si="157"/>
        <v>1.5791015256664733E-2</v>
      </c>
    </row>
    <row r="4826" spans="2:7">
      <c r="B4826" s="58">
        <v>41078</v>
      </c>
      <c r="C4826" s="43">
        <v>366.52298000000002</v>
      </c>
      <c r="D4826">
        <f t="shared" si="156"/>
        <v>3.5980632064460787</v>
      </c>
      <c r="E4826">
        <v>-6.6746734779848946E-3</v>
      </c>
      <c r="G4826">
        <f t="shared" ca="1" si="157"/>
        <v>2.1028940840973773E-2</v>
      </c>
    </row>
    <row r="4827" spans="2:7">
      <c r="B4827" s="58">
        <v>35663</v>
      </c>
      <c r="C4827" s="43">
        <v>79.712470999999994</v>
      </c>
      <c r="D4827">
        <f t="shared" si="156"/>
        <v>-0.84222754710780867</v>
      </c>
      <c r="E4827">
        <v>-6.6767422319943693E-3</v>
      </c>
      <c r="G4827">
        <f t="shared" ca="1" si="157"/>
        <v>-2.917870968412634E-2</v>
      </c>
    </row>
    <row r="4828" spans="2:7">
      <c r="B4828" s="58">
        <v>41465</v>
      </c>
      <c r="C4828" s="43">
        <v>505.23693800000001</v>
      </c>
      <c r="D4828">
        <f t="shared" si="156"/>
        <v>9.9448868834839281</v>
      </c>
      <c r="E4828">
        <v>-6.6781442526886317E-3</v>
      </c>
      <c r="G4828">
        <f t="shared" ca="1" si="157"/>
        <v>-1.6301870766558951E-2</v>
      </c>
    </row>
    <row r="4829" spans="2:7">
      <c r="B4829" s="58">
        <v>35432</v>
      </c>
      <c r="C4829" s="43">
        <v>46.161915</v>
      </c>
      <c r="D4829">
        <f t="shared" si="156"/>
        <v>-0.56725339210143455</v>
      </c>
      <c r="E4829">
        <v>-6.6845035719033958E-3</v>
      </c>
      <c r="G4829">
        <f t="shared" ca="1" si="157"/>
        <v>-2.1869126476414827E-2</v>
      </c>
    </row>
    <row r="4830" spans="2:7">
      <c r="B4830" s="58">
        <v>38547</v>
      </c>
      <c r="C4830" s="43">
        <v>106.67192799999999</v>
      </c>
      <c r="D4830">
        <f t="shared" si="156"/>
        <v>-0.15545452193319476</v>
      </c>
      <c r="E4830">
        <v>-6.7006222968187378E-3</v>
      </c>
      <c r="G4830">
        <f t="shared" ca="1" si="157"/>
        <v>2.3810808845457793E-2</v>
      </c>
    </row>
    <row r="4831" spans="2:7">
      <c r="B4831" s="58">
        <v>37372</v>
      </c>
      <c r="C4831" s="43">
        <v>126.30690800000001</v>
      </c>
      <c r="D4831">
        <f t="shared" si="156"/>
        <v>-0.19191443738897862</v>
      </c>
      <c r="E4831">
        <v>-6.7114011624316121E-3</v>
      </c>
      <c r="G4831">
        <f t="shared" ca="1" si="157"/>
        <v>-4.593895701338762E-2</v>
      </c>
    </row>
    <row r="4832" spans="2:7">
      <c r="B4832" s="58">
        <v>39629</v>
      </c>
      <c r="C4832" s="43">
        <v>156.30387899999999</v>
      </c>
      <c r="D4832">
        <f t="shared" si="156"/>
        <v>-7.0749294215041281E-2</v>
      </c>
      <c r="E4832">
        <v>-6.7130424205935693E-3</v>
      </c>
      <c r="G4832">
        <f t="shared" ca="1" si="157"/>
        <v>-2.1315889055781103E-2</v>
      </c>
    </row>
    <row r="4833" spans="2:7">
      <c r="B4833" s="58">
        <v>38950</v>
      </c>
      <c r="C4833" s="43">
        <v>168.20420799999999</v>
      </c>
      <c r="D4833">
        <f t="shared" si="156"/>
        <v>-0.77774523437483534</v>
      </c>
      <c r="E4833">
        <v>-6.7237040621131823E-3</v>
      </c>
      <c r="G4833">
        <f t="shared" ca="1" si="157"/>
        <v>6.668329025663923E-3</v>
      </c>
    </row>
    <row r="4834" spans="2:7">
      <c r="B4834" s="58">
        <v>42663</v>
      </c>
      <c r="C4834" s="43">
        <v>756.80810499999995</v>
      </c>
      <c r="D4834">
        <f t="shared" si="156"/>
        <v>1.8120380476711959</v>
      </c>
      <c r="E4834">
        <v>-6.7376901722103234E-3</v>
      </c>
      <c r="G4834">
        <f t="shared" ca="1" si="157"/>
        <v>8.535693213929191E-4</v>
      </c>
    </row>
    <row r="4835" spans="2:7">
      <c r="B4835" s="58">
        <v>40743</v>
      </c>
      <c r="C4835" s="43">
        <v>269.131531</v>
      </c>
      <c r="D4835">
        <f t="shared" si="156"/>
        <v>-0.88042926832938728</v>
      </c>
      <c r="E4835">
        <v>-6.7549065661284199E-3</v>
      </c>
      <c r="G4835">
        <f t="shared" ca="1" si="157"/>
        <v>9.0377715167891358E-3</v>
      </c>
    </row>
    <row r="4836" spans="2:7">
      <c r="B4836" s="58">
        <v>44278</v>
      </c>
      <c r="C4836" s="43">
        <v>2250.814453</v>
      </c>
      <c r="D4836">
        <f t="shared" si="156"/>
        <v>3.9446803221095506E-2</v>
      </c>
      <c r="E4836">
        <v>-6.756695856895951E-3</v>
      </c>
      <c r="G4836">
        <f t="shared" ca="1" si="157"/>
        <v>1.498581937700612E-2</v>
      </c>
    </row>
    <row r="4837" spans="2:7">
      <c r="B4837" s="58">
        <v>44228</v>
      </c>
      <c r="C4837" s="43">
        <v>2165.3964839999999</v>
      </c>
      <c r="D4837">
        <f t="shared" si="156"/>
        <v>23.339797478033645</v>
      </c>
      <c r="E4837">
        <v>-6.758259595843372E-3</v>
      </c>
      <c r="G4837">
        <f t="shared" ca="1" si="157"/>
        <v>-3.0931125801364522E-3</v>
      </c>
    </row>
    <row r="4838" spans="2:7">
      <c r="B4838" s="58">
        <v>38313</v>
      </c>
      <c r="C4838" s="43">
        <v>88.965262999999993</v>
      </c>
      <c r="D4838">
        <f t="shared" si="156"/>
        <v>-0.24169578363560226</v>
      </c>
      <c r="E4838">
        <v>-6.7696544816778694E-3</v>
      </c>
      <c r="G4838">
        <f t="shared" ca="1" si="157"/>
        <v>-1.3928137268066234E-2</v>
      </c>
    </row>
    <row r="4839" spans="2:7">
      <c r="B4839" s="58">
        <v>38576</v>
      </c>
      <c r="C4839" s="43">
        <v>117.321335</v>
      </c>
      <c r="D4839">
        <f t="shared" si="156"/>
        <v>-0.95426514569730048</v>
      </c>
      <c r="E4839">
        <v>-6.7746476814009252E-3</v>
      </c>
      <c r="G4839">
        <f t="shared" ca="1" si="157"/>
        <v>-2.8494448809079427E-2</v>
      </c>
    </row>
    <row r="4840" spans="2:7">
      <c r="B4840" s="58">
        <v>45022</v>
      </c>
      <c r="C4840" s="43">
        <v>2565.25</v>
      </c>
      <c r="D4840">
        <f t="shared" si="156"/>
        <v>0.26188393802348425</v>
      </c>
      <c r="E4840">
        <v>-6.7757235504791406E-3</v>
      </c>
      <c r="G4840">
        <f t="shared" ca="1" si="157"/>
        <v>1.1283622582461949E-2</v>
      </c>
    </row>
    <row r="4841" spans="2:7">
      <c r="B4841" s="58">
        <v>44078</v>
      </c>
      <c r="C4841" s="43">
        <v>2032.873169</v>
      </c>
      <c r="D4841">
        <f t="shared" si="156"/>
        <v>1.7824829830010669</v>
      </c>
      <c r="E4841">
        <v>-6.7783942907651508E-3</v>
      </c>
      <c r="G4841">
        <f t="shared" ca="1" si="157"/>
        <v>1.0392058500973328E-2</v>
      </c>
    </row>
    <row r="4842" spans="2:7">
      <c r="B4842" s="58">
        <v>42347</v>
      </c>
      <c r="C4842" s="43">
        <v>730.59680200000003</v>
      </c>
      <c r="D4842">
        <f t="shared" si="156"/>
        <v>8.217141707941817</v>
      </c>
      <c r="E4842">
        <v>-6.7815434107323415E-3</v>
      </c>
      <c r="G4842">
        <f t="shared" ca="1" si="157"/>
        <v>4.0318495160093303E-2</v>
      </c>
    </row>
    <row r="4843" spans="2:7">
      <c r="B4843" s="58">
        <v>35678</v>
      </c>
      <c r="C4843" s="43">
        <v>79.265006999999997</v>
      </c>
      <c r="D4843">
        <f t="shared" si="156"/>
        <v>-0.95729188392776576</v>
      </c>
      <c r="E4843">
        <v>-6.785210795645525E-3</v>
      </c>
      <c r="G4843">
        <f t="shared" ca="1" si="157"/>
        <v>-2.716316023003287E-2</v>
      </c>
    </row>
    <row r="4844" spans="2:7">
      <c r="B4844" s="58">
        <v>43816</v>
      </c>
      <c r="C4844" s="43">
        <v>1855.970581</v>
      </c>
      <c r="D4844">
        <f t="shared" si="156"/>
        <v>5.9370309477965941</v>
      </c>
      <c r="E4844">
        <v>-6.7857388292059933E-3</v>
      </c>
      <c r="G4844">
        <f t="shared" ca="1" si="157"/>
        <v>-4.5933904142142074E-3</v>
      </c>
    </row>
    <row r="4845" spans="2:7">
      <c r="B4845" s="58">
        <v>40812</v>
      </c>
      <c r="C4845" s="43">
        <v>267.54538000000002</v>
      </c>
      <c r="D4845">
        <f t="shared" si="156"/>
        <v>-0.43752702986303499</v>
      </c>
      <c r="E4845">
        <v>-6.7943419227894158E-3</v>
      </c>
      <c r="G4845">
        <f t="shared" ca="1" si="157"/>
        <v>-3.4019327501934966E-3</v>
      </c>
    </row>
    <row r="4846" spans="2:7">
      <c r="B4846" s="58">
        <v>41659</v>
      </c>
      <c r="C4846" s="43">
        <v>475.659088</v>
      </c>
      <c r="D4846">
        <f t="shared" si="156"/>
        <v>3.7521734021705444</v>
      </c>
      <c r="E4846">
        <v>-6.7988513731767506E-3</v>
      </c>
      <c r="G4846">
        <f t="shared" ca="1" si="157"/>
        <v>-1.1658701081608337E-2</v>
      </c>
    </row>
    <row r="4847" spans="2:7">
      <c r="B4847" s="58">
        <v>36143</v>
      </c>
      <c r="C4847" s="43">
        <v>100.092957</v>
      </c>
      <c r="D4847">
        <f t="shared" si="156"/>
        <v>-0.21410173587070239</v>
      </c>
      <c r="E4847">
        <v>-6.811904136375683E-3</v>
      </c>
      <c r="G4847">
        <f t="shared" ca="1" si="157"/>
        <v>-3.342684505625376E-3</v>
      </c>
    </row>
    <row r="4848" spans="2:7">
      <c r="B4848" s="58">
        <v>37278</v>
      </c>
      <c r="C4848" s="43">
        <v>127.361214</v>
      </c>
      <c r="D4848">
        <f t="shared" si="156"/>
        <v>-0.83661115732463687</v>
      </c>
      <c r="E4848">
        <v>-6.8170179252457271E-3</v>
      </c>
      <c r="G4848">
        <f t="shared" ca="1" si="157"/>
        <v>8.3880121474438039E-3</v>
      </c>
    </row>
    <row r="4849" spans="2:7">
      <c r="B4849" s="58">
        <v>42789</v>
      </c>
      <c r="C4849" s="43">
        <v>779.49761999999998</v>
      </c>
      <c r="D4849">
        <f t="shared" si="156"/>
        <v>5.0552927206963822</v>
      </c>
      <c r="E4849">
        <v>-6.827700085319131E-3</v>
      </c>
      <c r="G4849">
        <f t="shared" ca="1" si="157"/>
        <v>1.5014647215331231E-2</v>
      </c>
    </row>
    <row r="4850" spans="2:7">
      <c r="B4850" s="58">
        <v>36969</v>
      </c>
      <c r="C4850" s="43">
        <v>128.72996499999999</v>
      </c>
      <c r="D4850">
        <f t="shared" si="156"/>
        <v>-0.15996208819712682</v>
      </c>
      <c r="E4850">
        <v>-6.8338383414520264E-3</v>
      </c>
      <c r="G4850">
        <f t="shared" ca="1" si="157"/>
        <v>3.7233783829468618E-2</v>
      </c>
    </row>
    <row r="4851" spans="2:7">
      <c r="B4851" s="58">
        <v>36406</v>
      </c>
      <c r="C4851" s="43">
        <v>153.243042</v>
      </c>
      <c r="D4851">
        <f t="shared" si="156"/>
        <v>0.93107871892936001</v>
      </c>
      <c r="E4851">
        <v>-6.8366828620019466E-3</v>
      </c>
      <c r="G4851">
        <f t="shared" ca="1" si="157"/>
        <v>-9.2826583469417297E-3</v>
      </c>
    </row>
    <row r="4852" spans="2:7">
      <c r="B4852" s="58">
        <v>35790</v>
      </c>
      <c r="C4852" s="43">
        <v>79.356185999999994</v>
      </c>
      <c r="D4852">
        <f t="shared" si="156"/>
        <v>-0.37395657899360235</v>
      </c>
      <c r="E4852">
        <v>-6.8486806553297256E-3</v>
      </c>
      <c r="G4852">
        <f t="shared" ca="1" si="157"/>
        <v>-7.5945486551927078E-3</v>
      </c>
    </row>
    <row r="4853" spans="2:7">
      <c r="B4853" s="58">
        <v>37154</v>
      </c>
      <c r="C4853" s="43">
        <v>126.758278</v>
      </c>
      <c r="D4853">
        <f t="shared" si="156"/>
        <v>-0.92628281810987834</v>
      </c>
      <c r="E4853">
        <v>-6.8494627527917809E-3</v>
      </c>
      <c r="G4853">
        <f t="shared" ca="1" si="157"/>
        <v>2.5128024091625786E-3</v>
      </c>
    </row>
    <row r="4854" spans="2:7">
      <c r="B4854" s="58">
        <v>43627</v>
      </c>
      <c r="C4854" s="43">
        <v>1719.5214840000001</v>
      </c>
      <c r="D4854">
        <f t="shared" si="156"/>
        <v>21.63920728611302</v>
      </c>
      <c r="E4854">
        <v>-6.8556845637527753E-3</v>
      </c>
      <c r="G4854">
        <f t="shared" ca="1" si="157"/>
        <v>3.5810429403625521E-3</v>
      </c>
    </row>
    <row r="4855" spans="2:7">
      <c r="B4855" s="58">
        <v>35818</v>
      </c>
      <c r="C4855" s="43">
        <v>75.953254999999999</v>
      </c>
      <c r="D4855">
        <f t="shared" si="156"/>
        <v>-0.50281023244828249</v>
      </c>
      <c r="E4855">
        <v>-6.8569827207450688E-3</v>
      </c>
      <c r="G4855">
        <f t="shared" ca="1" si="157"/>
        <v>-1.1824801074110745E-2</v>
      </c>
    </row>
    <row r="4856" spans="2:7">
      <c r="B4856" s="58">
        <v>36411</v>
      </c>
      <c r="C4856" s="43">
        <v>152.76512099999999</v>
      </c>
      <c r="D4856">
        <f t="shared" si="156"/>
        <v>-0.40424975864461526</v>
      </c>
      <c r="E4856">
        <v>-6.8579245351354746E-3</v>
      </c>
      <c r="G4856">
        <f t="shared" ca="1" si="157"/>
        <v>2.3250714139643996E-2</v>
      </c>
    </row>
    <row r="4857" spans="2:7">
      <c r="B4857" s="58">
        <v>40697</v>
      </c>
      <c r="C4857" s="43">
        <v>256.42477400000001</v>
      </c>
      <c r="D4857">
        <f t="shared" si="156"/>
        <v>-0.84523840490238322</v>
      </c>
      <c r="E4857">
        <v>-6.8591208910973572E-3</v>
      </c>
      <c r="G4857">
        <f t="shared" ca="1" si="157"/>
        <v>1.9146464615989667E-2</v>
      </c>
    </row>
    <row r="4858" spans="2:7">
      <c r="B4858" s="58">
        <v>43511</v>
      </c>
      <c r="C4858" s="43">
        <v>1656.9018550000001</v>
      </c>
      <c r="D4858">
        <f t="shared" si="156"/>
        <v>-1.7730344629239819E-2</v>
      </c>
      <c r="E4858">
        <v>-6.8624505074870957E-3</v>
      </c>
      <c r="G4858">
        <f t="shared" ca="1" si="157"/>
        <v>-1.3313572486637773E-2</v>
      </c>
    </row>
    <row r="4859" spans="2:7">
      <c r="B4859" s="58">
        <v>43507</v>
      </c>
      <c r="C4859" s="43">
        <v>1686.8095699999999</v>
      </c>
      <c r="D4859">
        <f t="shared" si="156"/>
        <v>11.006462284355573</v>
      </c>
      <c r="E4859">
        <v>-6.8783002026074486E-3</v>
      </c>
      <c r="G4859">
        <f t="shared" ca="1" si="157"/>
        <v>4.0241939224024562E-3</v>
      </c>
    </row>
    <row r="4860" spans="2:7">
      <c r="B4860" s="58">
        <v>39210</v>
      </c>
      <c r="C4860" s="43">
        <v>140.491806</v>
      </c>
      <c r="D4860">
        <f t="shared" si="156"/>
        <v>-0.82799538164293007</v>
      </c>
      <c r="E4860">
        <v>-6.8915847468199202E-3</v>
      </c>
      <c r="G4860">
        <f t="shared" ca="1" si="157"/>
        <v>1.8999900218782215E-2</v>
      </c>
    </row>
    <row r="4861" spans="2:7">
      <c r="B4861" s="58">
        <v>42600</v>
      </c>
      <c r="C4861" s="43">
        <v>816.79089399999998</v>
      </c>
      <c r="D4861">
        <f t="shared" si="156"/>
        <v>9.3179157850611691</v>
      </c>
      <c r="E4861">
        <v>-6.8988616349161596E-3</v>
      </c>
      <c r="G4861">
        <f t="shared" ca="1" si="157"/>
        <v>1.0066119185574438E-2</v>
      </c>
    </row>
    <row r="4862" spans="2:7">
      <c r="B4862" s="58">
        <v>35664</v>
      </c>
      <c r="C4862" s="43">
        <v>79.162391999999997</v>
      </c>
      <c r="D4862">
        <f t="shared" si="156"/>
        <v>-0.90282403444954273</v>
      </c>
      <c r="E4862">
        <v>-6.9007897145729772E-3</v>
      </c>
      <c r="G4862">
        <f t="shared" ca="1" si="157"/>
        <v>-6.2226104495906927E-3</v>
      </c>
    </row>
    <row r="4863" spans="2:7">
      <c r="B4863" s="58">
        <v>42608</v>
      </c>
      <c r="C4863" s="43">
        <v>814.62933299999997</v>
      </c>
      <c r="D4863">
        <f t="shared" si="156"/>
        <v>8.5868018640280095</v>
      </c>
      <c r="E4863">
        <v>-6.9170418634102579E-3</v>
      </c>
      <c r="G4863">
        <f t="shared" ca="1" si="157"/>
        <v>-1.1508362310323523E-2</v>
      </c>
    </row>
    <row r="4864" spans="2:7">
      <c r="B4864" s="58">
        <v>38149</v>
      </c>
      <c r="C4864" s="43">
        <v>84.974045000000004</v>
      </c>
      <c r="D4864">
        <f t="shared" si="156"/>
        <v>-0.84452428485325703</v>
      </c>
      <c r="E4864">
        <v>-6.9307023839833039E-3</v>
      </c>
      <c r="G4864">
        <f t="shared" ca="1" si="157"/>
        <v>2.4960064344574932E-2</v>
      </c>
    </row>
    <row r="4865" spans="2:7">
      <c r="B4865" s="58">
        <v>41807</v>
      </c>
      <c r="C4865" s="43">
        <v>546.542236</v>
      </c>
      <c r="D4865">
        <f t="shared" si="156"/>
        <v>-0.24879163039479993</v>
      </c>
      <c r="E4865">
        <v>-6.931756598257675E-3</v>
      </c>
      <c r="G4865">
        <f t="shared" ca="1" si="157"/>
        <v>1.0400969464142883E-2</v>
      </c>
    </row>
    <row r="4866" spans="2:7">
      <c r="B4866" s="58">
        <v>42284</v>
      </c>
      <c r="C4866" s="43">
        <v>727.55078100000003</v>
      </c>
      <c r="D4866">
        <f t="shared" si="156"/>
        <v>15.515385271937769</v>
      </c>
      <c r="E4866">
        <v>-6.9338559569606549E-3</v>
      </c>
      <c r="G4866">
        <f t="shared" ca="1" si="157"/>
        <v>2.4011732440113441E-3</v>
      </c>
    </row>
    <row r="4867" spans="2:7">
      <c r="B4867" s="58">
        <v>35174</v>
      </c>
      <c r="C4867" s="43">
        <v>44.052909999999997</v>
      </c>
      <c r="D4867">
        <f t="shared" si="156"/>
        <v>-0.91838062848960211</v>
      </c>
      <c r="E4867">
        <v>-6.9382366529650323E-3</v>
      </c>
      <c r="G4867">
        <f t="shared" ca="1" si="157"/>
        <v>1.3856277045076101E-2</v>
      </c>
    </row>
    <row r="4868" spans="2:7">
      <c r="B4868" s="58">
        <v>41838</v>
      </c>
      <c r="C4868" s="43">
        <v>539.73596199999997</v>
      </c>
      <c r="D4868">
        <f t="shared" ref="D4868:D4931" si="158">(C4868-C4869)/C4869</f>
        <v>9.6806771640351883</v>
      </c>
      <c r="E4868">
        <v>-6.9392693779297878E-3</v>
      </c>
      <c r="G4868">
        <f t="shared" ca="1" si="157"/>
        <v>-1.508080920724233E-2</v>
      </c>
    </row>
    <row r="4869" spans="2:7">
      <c r="B4869" s="58">
        <v>35458</v>
      </c>
      <c r="C4869" s="43">
        <v>50.533870999999998</v>
      </c>
      <c r="D4869">
        <f t="shared" si="158"/>
        <v>-0.86229632235031395</v>
      </c>
      <c r="E4869">
        <v>-6.9447037321791584E-3</v>
      </c>
      <c r="G4869">
        <f t="shared" ref="G4869:G4932" ca="1" si="159">_xlfn.NORM.INV(RAND(),$N$5,$N$6)</f>
        <v>3.1208966052064351E-3</v>
      </c>
    </row>
    <row r="4870" spans="2:7">
      <c r="B4870" s="58">
        <v>41113</v>
      </c>
      <c r="C4870" s="43">
        <v>366.97546399999999</v>
      </c>
      <c r="D4870">
        <f t="shared" si="158"/>
        <v>6.9852395055296137</v>
      </c>
      <c r="E4870">
        <v>-6.9497517967435484E-3</v>
      </c>
      <c r="G4870">
        <f t="shared" ca="1" si="159"/>
        <v>-2.9253445847396867E-2</v>
      </c>
    </row>
    <row r="4871" spans="2:7">
      <c r="B4871" s="58">
        <v>35391</v>
      </c>
      <c r="C4871" s="43">
        <v>45.956726000000003</v>
      </c>
      <c r="D4871">
        <f t="shared" si="158"/>
        <v>-0.39827575391396414</v>
      </c>
      <c r="E4871">
        <v>-6.958784773233995E-3</v>
      </c>
      <c r="G4871">
        <f t="shared" ca="1" si="159"/>
        <v>3.0694193861077086E-2</v>
      </c>
    </row>
    <row r="4872" spans="2:7">
      <c r="B4872" s="58">
        <v>35628</v>
      </c>
      <c r="C4872" s="43">
        <v>76.375061000000002</v>
      </c>
      <c r="D4872">
        <f t="shared" si="158"/>
        <v>-0.96336876915629288</v>
      </c>
      <c r="E4872">
        <v>-6.9666612677767017E-3</v>
      </c>
      <c r="G4872">
        <f t="shared" ca="1" si="159"/>
        <v>4.7874371122959475E-2</v>
      </c>
    </row>
    <row r="4873" spans="2:7">
      <c r="B4873" s="58">
        <v>44068</v>
      </c>
      <c r="C4873" s="43">
        <v>2084.9711910000001</v>
      </c>
      <c r="D4873">
        <f t="shared" si="158"/>
        <v>15.377327713865958</v>
      </c>
      <c r="E4873">
        <v>-6.9723227388621949E-3</v>
      </c>
      <c r="G4873">
        <f t="shared" ca="1" si="159"/>
        <v>-4.0059704263503554E-3</v>
      </c>
    </row>
    <row r="4874" spans="2:7">
      <c r="B4874" s="58">
        <v>37006</v>
      </c>
      <c r="C4874" s="43">
        <v>127.30838799999999</v>
      </c>
      <c r="D4874">
        <f t="shared" si="158"/>
        <v>-0.83078558585111284</v>
      </c>
      <c r="E4874">
        <v>-6.9748052488430483E-3</v>
      </c>
      <c r="G4874">
        <f t="shared" ca="1" si="159"/>
        <v>-3.2156932617627823E-2</v>
      </c>
    </row>
    <row r="4875" spans="2:7">
      <c r="B4875" s="58">
        <v>42122</v>
      </c>
      <c r="C4875" s="43">
        <v>752.34954800000003</v>
      </c>
      <c r="D4875">
        <f t="shared" si="158"/>
        <v>1.5083755651919162E-2</v>
      </c>
      <c r="E4875">
        <v>-6.9809839720535866E-3</v>
      </c>
      <c r="G4875">
        <f t="shared" ca="1" si="159"/>
        <v>1.4146876713329594E-2</v>
      </c>
    </row>
    <row r="4876" spans="2:7">
      <c r="B4876" s="58">
        <v>42719</v>
      </c>
      <c r="C4876" s="43">
        <v>741.16992200000004</v>
      </c>
      <c r="D4876">
        <f t="shared" si="158"/>
        <v>5.0587486551190235</v>
      </c>
      <c r="E4876">
        <v>-6.9967913507593387E-3</v>
      </c>
      <c r="G4876">
        <f t="shared" ca="1" si="159"/>
        <v>-4.5788911969909382E-3</v>
      </c>
    </row>
    <row r="4877" spans="2:7">
      <c r="B4877" s="58">
        <v>37063</v>
      </c>
      <c r="C4877" s="43">
        <v>122.330528</v>
      </c>
      <c r="D4877">
        <f t="shared" si="158"/>
        <v>-0.39888264495447817</v>
      </c>
      <c r="E4877">
        <v>-7.0162405189961273E-3</v>
      </c>
      <c r="G4877">
        <f t="shared" ca="1" si="159"/>
        <v>9.0539937997284811E-3</v>
      </c>
    </row>
    <row r="4878" spans="2:7">
      <c r="B4878" s="58">
        <v>39981</v>
      </c>
      <c r="C4878" s="43">
        <v>203.505234</v>
      </c>
      <c r="D4878">
        <f t="shared" si="158"/>
        <v>1.2870812877687432</v>
      </c>
      <c r="E4878">
        <v>-7.0219891057158737E-3</v>
      </c>
      <c r="G4878">
        <f t="shared" ca="1" si="159"/>
        <v>2.6694317133657129E-2</v>
      </c>
    </row>
    <row r="4879" spans="2:7">
      <c r="B4879" s="58">
        <v>37726</v>
      </c>
      <c r="C4879" s="43">
        <v>88.980323999999996</v>
      </c>
      <c r="D4879">
        <f t="shared" si="158"/>
        <v>-0.95763407638293385</v>
      </c>
      <c r="E4879">
        <v>-7.0222953483248737E-3</v>
      </c>
      <c r="G4879">
        <f t="shared" ca="1" si="159"/>
        <v>-2.9230631743430786E-2</v>
      </c>
    </row>
    <row r="4880" spans="2:7">
      <c r="B4880" s="58">
        <v>44055</v>
      </c>
      <c r="C4880" s="43">
        <v>2100.280518</v>
      </c>
      <c r="D4880">
        <f t="shared" si="158"/>
        <v>2.7822508538676918E-2</v>
      </c>
      <c r="E4880">
        <v>-7.0339548420600044E-3</v>
      </c>
      <c r="G4880">
        <f t="shared" ca="1" si="159"/>
        <v>1.0576278504918681E-2</v>
      </c>
    </row>
    <row r="4881" spans="2:7">
      <c r="B4881" s="58">
        <v>43892</v>
      </c>
      <c r="C4881" s="43">
        <v>2043.427246</v>
      </c>
      <c r="D4881">
        <f t="shared" si="158"/>
        <v>33.104795860800479</v>
      </c>
      <c r="E4881">
        <v>-7.0353223687958768E-3</v>
      </c>
      <c r="G4881">
        <f t="shared" ca="1" si="159"/>
        <v>-1.7105646845061818E-2</v>
      </c>
    </row>
    <row r="4882" spans="2:7">
      <c r="B4882" s="58">
        <v>35573</v>
      </c>
      <c r="C4882" s="43">
        <v>59.916125999999998</v>
      </c>
      <c r="D4882">
        <f t="shared" si="158"/>
        <v>-0.85751871049272776</v>
      </c>
      <c r="E4882">
        <v>-7.0381878826431231E-3</v>
      </c>
      <c r="G4882">
        <f t="shared" ca="1" si="159"/>
        <v>1.4155230265113025E-2</v>
      </c>
    </row>
    <row r="4883" spans="2:7">
      <c r="B4883" s="58">
        <v>41290</v>
      </c>
      <c r="C4883" s="43">
        <v>420.51925699999998</v>
      </c>
      <c r="D4883">
        <f t="shared" si="158"/>
        <v>-5.1520215132520607E-2</v>
      </c>
      <c r="E4883">
        <v>-7.0478710571225062E-3</v>
      </c>
      <c r="G4883">
        <f t="shared" ca="1" si="159"/>
        <v>3.4445410935534243E-2</v>
      </c>
    </row>
    <row r="4884" spans="2:7">
      <c r="B4884" s="58">
        <v>41162</v>
      </c>
      <c r="C4884" s="43">
        <v>443.36132800000001</v>
      </c>
      <c r="D4884">
        <f t="shared" si="158"/>
        <v>-0.3254591442427221</v>
      </c>
      <c r="E4884">
        <v>-7.0510140839636177E-3</v>
      </c>
      <c r="G4884">
        <f t="shared" ca="1" si="159"/>
        <v>-1.8241995031551304E-2</v>
      </c>
    </row>
    <row r="4885" spans="2:7">
      <c r="B4885" s="58">
        <v>41961</v>
      </c>
      <c r="C4885" s="43">
        <v>657.27868699999999</v>
      </c>
      <c r="D4885">
        <f t="shared" si="158"/>
        <v>1.9805455168296335</v>
      </c>
      <c r="E4885">
        <v>-7.0654291288452806E-3</v>
      </c>
      <c r="G4885">
        <f t="shared" ca="1" si="159"/>
        <v>-2.011003673113318E-2</v>
      </c>
    </row>
    <row r="4886" spans="2:7">
      <c r="B4886" s="58">
        <v>40591</v>
      </c>
      <c r="C4886" s="43">
        <v>220.52294900000001</v>
      </c>
      <c r="D4886">
        <f t="shared" si="158"/>
        <v>9.1340974465575833E-2</v>
      </c>
      <c r="E4886">
        <v>-7.0677129519953448E-3</v>
      </c>
      <c r="G4886">
        <f t="shared" ca="1" si="159"/>
        <v>-9.4543699180559132E-3</v>
      </c>
    </row>
    <row r="4887" spans="2:7">
      <c r="B4887" s="58">
        <v>39982</v>
      </c>
      <c r="C4887" s="43">
        <v>202.06603999999999</v>
      </c>
      <c r="D4887">
        <f t="shared" si="158"/>
        <v>-0.92176473742973819</v>
      </c>
      <c r="E4887">
        <v>-7.072024496431452E-3</v>
      </c>
      <c r="G4887">
        <f t="shared" ca="1" si="159"/>
        <v>-1.9671873446458925E-2</v>
      </c>
    </row>
    <row r="4888" spans="2:7">
      <c r="B4888" s="58">
        <v>44965</v>
      </c>
      <c r="C4888" s="43">
        <v>2582.8000489999999</v>
      </c>
      <c r="D4888">
        <f t="shared" si="158"/>
        <v>2.6935071179213428</v>
      </c>
      <c r="E4888">
        <v>-7.0736207698783365E-3</v>
      </c>
      <c r="G4888">
        <f t="shared" ca="1" si="159"/>
        <v>3.2957529827995262E-2</v>
      </c>
    </row>
    <row r="4889" spans="2:7">
      <c r="B4889" s="58">
        <v>42292</v>
      </c>
      <c r="C4889" s="43">
        <v>699.28118900000004</v>
      </c>
      <c r="D4889">
        <f t="shared" si="158"/>
        <v>6.6347196496035616</v>
      </c>
      <c r="E4889">
        <v>-7.0871321489879759E-3</v>
      </c>
      <c r="G4889">
        <f t="shared" ca="1" si="159"/>
        <v>1.1071407965769475E-2</v>
      </c>
    </row>
    <row r="4890" spans="2:7">
      <c r="B4890" s="58">
        <v>36094</v>
      </c>
      <c r="C4890" s="43">
        <v>91.592254999999994</v>
      </c>
      <c r="D4890">
        <f t="shared" si="158"/>
        <v>-0.9244650833476028</v>
      </c>
      <c r="E4890">
        <v>-7.0984156969854176E-3</v>
      </c>
      <c r="G4890">
        <f t="shared" ca="1" si="159"/>
        <v>-1.3534121095592393E-2</v>
      </c>
    </row>
    <row r="4891" spans="2:7">
      <c r="B4891" s="58">
        <v>43081</v>
      </c>
      <c r="C4891" s="43">
        <v>1212.5816649999999</v>
      </c>
      <c r="D4891">
        <f t="shared" si="158"/>
        <v>11.536159888307184</v>
      </c>
      <c r="E4891">
        <v>-7.0995079915340186E-3</v>
      </c>
      <c r="G4891">
        <f t="shared" ca="1" si="159"/>
        <v>-1.2997112671316124E-2</v>
      </c>
    </row>
    <row r="4892" spans="2:7">
      <c r="B4892" s="58">
        <v>36055</v>
      </c>
      <c r="C4892" s="43">
        <v>96.726723000000007</v>
      </c>
      <c r="D4892">
        <f t="shared" si="158"/>
        <v>-0.91052722340026382</v>
      </c>
      <c r="E4892">
        <v>-7.1062416711579783E-3</v>
      </c>
      <c r="G4892">
        <f t="shared" ca="1" si="159"/>
        <v>-5.7770774385213948E-3</v>
      </c>
    </row>
    <row r="4893" spans="2:7">
      <c r="B4893" s="58">
        <v>42971</v>
      </c>
      <c r="C4893" s="43">
        <v>1081.074341</v>
      </c>
      <c r="D4893">
        <f t="shared" si="158"/>
        <v>-0.3145718327616463</v>
      </c>
      <c r="E4893">
        <v>-7.1120914442170443E-3</v>
      </c>
      <c r="G4893">
        <f t="shared" ca="1" si="159"/>
        <v>8.4865268793501048E-4</v>
      </c>
    </row>
    <row r="4894" spans="2:7">
      <c r="B4894" s="58">
        <v>43544</v>
      </c>
      <c r="C4894" s="43">
        <v>1577.2248540000001</v>
      </c>
      <c r="D4894">
        <f t="shared" si="158"/>
        <v>10.597297513435064</v>
      </c>
      <c r="E4894">
        <v>-7.119117583429091E-3</v>
      </c>
      <c r="G4894">
        <f t="shared" ca="1" si="159"/>
        <v>-3.7884003819779622E-3</v>
      </c>
    </row>
    <row r="4895" spans="2:7">
      <c r="B4895" s="58">
        <v>37357</v>
      </c>
      <c r="C4895" s="43">
        <v>135.99934400000001</v>
      </c>
      <c r="D4895">
        <f t="shared" si="158"/>
        <v>-0.28040583740351771</v>
      </c>
      <c r="E4895">
        <v>-7.1206003713706889E-3</v>
      </c>
      <c r="G4895">
        <f t="shared" ca="1" si="159"/>
        <v>1.7990853886576189E-2</v>
      </c>
    </row>
    <row r="4896" spans="2:7">
      <c r="B4896" s="58">
        <v>38820</v>
      </c>
      <c r="C4896" s="43">
        <v>188.994507</v>
      </c>
      <c r="D4896">
        <f t="shared" si="158"/>
        <v>-0.90927913539523986</v>
      </c>
      <c r="E4896">
        <v>-7.1285670336930359E-3</v>
      </c>
      <c r="G4896">
        <f t="shared" ca="1" si="159"/>
        <v>1.5652856449019453E-2</v>
      </c>
    </row>
    <row r="4897" spans="2:7">
      <c r="B4897" s="58">
        <v>44252</v>
      </c>
      <c r="C4897" s="43">
        <v>2083.2529300000001</v>
      </c>
      <c r="D4897">
        <f t="shared" si="158"/>
        <v>2.3073087250967798E-2</v>
      </c>
      <c r="E4897">
        <v>-7.1366743897019191E-3</v>
      </c>
      <c r="G4897">
        <f t="shared" ca="1" si="159"/>
        <v>-6.6164578872846174E-3</v>
      </c>
    </row>
    <row r="4898" spans="2:7">
      <c r="B4898" s="58">
        <v>44091</v>
      </c>
      <c r="C4898" s="43">
        <v>2036.2698969999999</v>
      </c>
      <c r="D4898">
        <f t="shared" si="158"/>
        <v>14.590195206324234</v>
      </c>
      <c r="E4898">
        <v>-7.1378298387793039E-3</v>
      </c>
      <c r="G4898">
        <f t="shared" ca="1" si="159"/>
        <v>-1.4321405955852386E-2</v>
      </c>
    </row>
    <row r="4899" spans="2:7">
      <c r="B4899" s="58">
        <v>38729</v>
      </c>
      <c r="C4899" s="43">
        <v>130.612213</v>
      </c>
      <c r="D4899">
        <f t="shared" si="158"/>
        <v>-0.58379430707941948</v>
      </c>
      <c r="E4899">
        <v>-7.1407498761513061E-3</v>
      </c>
      <c r="G4899">
        <f t="shared" ca="1" si="159"/>
        <v>2.7838268060823208E-4</v>
      </c>
    </row>
    <row r="4900" spans="2:7">
      <c r="B4900" s="58">
        <v>40977</v>
      </c>
      <c r="C4900" s="43">
        <v>313.81649800000002</v>
      </c>
      <c r="D4900">
        <f t="shared" si="158"/>
        <v>-0.78862340613571047</v>
      </c>
      <c r="E4900">
        <v>-7.1428174143866171E-3</v>
      </c>
      <c r="G4900">
        <f t="shared" ca="1" si="159"/>
        <v>-4.8389364871772658E-3</v>
      </c>
    </row>
    <row r="4901" spans="2:7">
      <c r="B4901" s="58">
        <v>43265</v>
      </c>
      <c r="C4901" s="43">
        <v>1484.632202</v>
      </c>
      <c r="D4901">
        <f t="shared" si="158"/>
        <v>9.8371466144713828</v>
      </c>
      <c r="E4901">
        <v>-7.1549200368207248E-3</v>
      </c>
      <c r="G4901">
        <f t="shared" ca="1" si="159"/>
        <v>8.1160683769727644E-3</v>
      </c>
    </row>
    <row r="4902" spans="2:7">
      <c r="B4902" s="58">
        <v>36454</v>
      </c>
      <c r="C4902" s="43">
        <v>136.99475100000001</v>
      </c>
      <c r="D4902">
        <f t="shared" si="158"/>
        <v>0.54396040069944773</v>
      </c>
      <c r="E4902">
        <v>-7.1589337606066655E-3</v>
      </c>
      <c r="G4902">
        <f t="shared" ca="1" si="159"/>
        <v>9.1960498853107288E-3</v>
      </c>
    </row>
    <row r="4903" spans="2:7">
      <c r="B4903" s="58">
        <v>38489</v>
      </c>
      <c r="C4903" s="43">
        <v>88.729445999999996</v>
      </c>
      <c r="D4903">
        <f t="shared" si="158"/>
        <v>-0.96557745508931725</v>
      </c>
      <c r="E4903">
        <v>-7.161706338150102E-3</v>
      </c>
      <c r="G4903">
        <f t="shared" ca="1" si="159"/>
        <v>1.5081478949126741E-2</v>
      </c>
    </row>
    <row r="4904" spans="2:7">
      <c r="B4904" s="58">
        <v>44785</v>
      </c>
      <c r="C4904" s="43">
        <v>2577.655029</v>
      </c>
      <c r="D4904">
        <f t="shared" si="158"/>
        <v>2.3782175296738446</v>
      </c>
      <c r="E4904">
        <v>-7.1737254040249755E-3</v>
      </c>
      <c r="G4904">
        <f t="shared" ca="1" si="159"/>
        <v>-4.1372265238833146E-2</v>
      </c>
    </row>
    <row r="4905" spans="2:7">
      <c r="B4905" s="58">
        <v>42370</v>
      </c>
      <c r="C4905" s="43">
        <v>763.02221699999996</v>
      </c>
      <c r="D4905">
        <f t="shared" si="158"/>
        <v>2.7984837352442717</v>
      </c>
      <c r="E4905">
        <v>-7.1863174813523367E-3</v>
      </c>
      <c r="G4905">
        <f t="shared" ca="1" si="159"/>
        <v>-8.3542628334347217E-4</v>
      </c>
    </row>
    <row r="4906" spans="2:7">
      <c r="B4906" s="58">
        <v>40197</v>
      </c>
      <c r="C4906" s="43">
        <v>200.875473</v>
      </c>
      <c r="D4906">
        <f t="shared" si="158"/>
        <v>-0.73414542785905446</v>
      </c>
      <c r="E4906">
        <v>-7.1901651923436585E-3</v>
      </c>
      <c r="G4906">
        <f t="shared" ca="1" si="159"/>
        <v>-1.9743935397251089E-3</v>
      </c>
    </row>
    <row r="4907" spans="2:7">
      <c r="B4907" s="58">
        <v>42521</v>
      </c>
      <c r="C4907" s="43">
        <v>755.58404499999995</v>
      </c>
      <c r="D4907">
        <f t="shared" si="158"/>
        <v>-0.6928520142276422</v>
      </c>
      <c r="E4907">
        <v>-7.1981911042378688E-3</v>
      </c>
      <c r="G4907">
        <f t="shared" ca="1" si="159"/>
        <v>1.0345895109149916E-2</v>
      </c>
    </row>
    <row r="4908" spans="2:7">
      <c r="B4908" s="58">
        <v>44882</v>
      </c>
      <c r="C4908" s="43">
        <v>2460</v>
      </c>
      <c r="D4908">
        <f t="shared" si="158"/>
        <v>0.28160672989323771</v>
      </c>
      <c r="E4908">
        <v>-7.203865162952198E-3</v>
      </c>
      <c r="G4908">
        <f t="shared" ca="1" si="159"/>
        <v>3.1278258667742566E-2</v>
      </c>
    </row>
    <row r="4909" spans="2:7">
      <c r="B4909" s="58">
        <v>43802</v>
      </c>
      <c r="C4909" s="43">
        <v>1919.4655760000001</v>
      </c>
      <c r="D4909">
        <f t="shared" si="158"/>
        <v>0.28416494362693789</v>
      </c>
      <c r="E4909">
        <v>-7.218883274026016E-3</v>
      </c>
      <c r="G4909">
        <f t="shared" ca="1" si="159"/>
        <v>2.3740955066545742E-2</v>
      </c>
    </row>
    <row r="4910" spans="2:7">
      <c r="B4910" s="58">
        <v>43371</v>
      </c>
      <c r="C4910" s="43">
        <v>1494.7188719999999</v>
      </c>
      <c r="D4910">
        <f t="shared" si="158"/>
        <v>35.716427774218161</v>
      </c>
      <c r="E4910">
        <v>-7.2217756104999671E-3</v>
      </c>
      <c r="G4910">
        <f t="shared" ca="1" si="159"/>
        <v>2.1514658538757864E-2</v>
      </c>
    </row>
    <row r="4911" spans="2:7">
      <c r="B4911" s="58">
        <v>35121</v>
      </c>
      <c r="C4911" s="43">
        <v>40.709811999999999</v>
      </c>
      <c r="D4911">
        <f t="shared" si="158"/>
        <v>-0.89304453722227817</v>
      </c>
      <c r="E4911">
        <v>-7.2282215568596625E-3</v>
      </c>
      <c r="G4911">
        <f t="shared" ca="1" si="159"/>
        <v>-1.1516987575936674E-2</v>
      </c>
    </row>
    <row r="4912" spans="2:7">
      <c r="B4912" s="58">
        <v>41313</v>
      </c>
      <c r="C4912" s="43">
        <v>380.62396200000001</v>
      </c>
      <c r="D4912">
        <f t="shared" si="158"/>
        <v>2.9246631111553625</v>
      </c>
      <c r="E4912">
        <v>-7.2369280231312453E-3</v>
      </c>
      <c r="G4912">
        <f t="shared" ca="1" si="159"/>
        <v>4.9405045376727914E-2</v>
      </c>
    </row>
    <row r="4913" spans="2:7">
      <c r="B4913" s="58">
        <v>38334</v>
      </c>
      <c r="C4913" s="43">
        <v>96.982581999999994</v>
      </c>
      <c r="D4913">
        <f t="shared" si="158"/>
        <v>-0.84454997140568211</v>
      </c>
      <c r="E4913">
        <v>-7.241477996898938E-3</v>
      </c>
      <c r="G4913">
        <f t="shared" ca="1" si="159"/>
        <v>1.7999754205476773E-3</v>
      </c>
    </row>
    <row r="4914" spans="2:7">
      <c r="B4914" s="58">
        <v>41870</v>
      </c>
      <c r="C4914" s="43">
        <v>623.88269000000003</v>
      </c>
      <c r="D4914">
        <f t="shared" si="158"/>
        <v>12.893371704658673</v>
      </c>
      <c r="E4914">
        <v>-7.2434934227769794E-3</v>
      </c>
      <c r="G4914">
        <f t="shared" ca="1" si="159"/>
        <v>-1.1993850405562549E-2</v>
      </c>
    </row>
    <row r="4915" spans="2:7">
      <c r="B4915" s="58">
        <v>35402</v>
      </c>
      <c r="C4915" s="43">
        <v>44.905059999999999</v>
      </c>
      <c r="D4915">
        <f t="shared" si="158"/>
        <v>-0.76850438079548944</v>
      </c>
      <c r="E4915">
        <v>-7.2457807007202148E-3</v>
      </c>
      <c r="G4915">
        <f t="shared" ca="1" si="159"/>
        <v>-6.8776767613298716E-3</v>
      </c>
    </row>
    <row r="4916" spans="2:7">
      <c r="B4916" s="58">
        <v>39835</v>
      </c>
      <c r="C4916" s="43">
        <v>193.97801200000001</v>
      </c>
      <c r="D4916">
        <f t="shared" si="158"/>
        <v>0.99117215381975887</v>
      </c>
      <c r="E4916">
        <v>-7.2520169654271714E-3</v>
      </c>
      <c r="G4916">
        <f t="shared" ca="1" si="159"/>
        <v>-1.269303412290099E-2</v>
      </c>
    </row>
    <row r="4917" spans="2:7">
      <c r="B4917" s="58">
        <v>36054</v>
      </c>
      <c r="C4917" s="43">
        <v>97.419005999999996</v>
      </c>
      <c r="D4917">
        <f t="shared" si="158"/>
        <v>-0.7848745729889498</v>
      </c>
      <c r="E4917">
        <v>-7.2605335781450921E-3</v>
      </c>
      <c r="G4917">
        <f t="shared" ca="1" si="159"/>
        <v>-8.9897148166881453E-3</v>
      </c>
    </row>
    <row r="4918" spans="2:7">
      <c r="B4918" s="58">
        <v>41213</v>
      </c>
      <c r="C4918" s="43">
        <v>452.84747299999998</v>
      </c>
      <c r="D4918">
        <f t="shared" si="158"/>
        <v>-0.14232739208829359</v>
      </c>
      <c r="E4918">
        <v>-7.2646296030942263E-3</v>
      </c>
      <c r="G4918">
        <f t="shared" ca="1" si="159"/>
        <v>-1.2268358809350843E-2</v>
      </c>
    </row>
    <row r="4919" spans="2:7">
      <c r="B4919" s="58">
        <v>41530</v>
      </c>
      <c r="C4919" s="43">
        <v>527.99572799999999</v>
      </c>
      <c r="D4919">
        <f t="shared" si="158"/>
        <v>1.3450679796737455</v>
      </c>
      <c r="E4919">
        <v>-7.2648700182669206E-3</v>
      </c>
      <c r="G4919">
        <f t="shared" ca="1" si="159"/>
        <v>-8.6106443954730924E-3</v>
      </c>
    </row>
    <row r="4920" spans="2:7">
      <c r="B4920" s="58">
        <v>40611</v>
      </c>
      <c r="C4920" s="43">
        <v>225.151566</v>
      </c>
      <c r="D4920">
        <f t="shared" si="158"/>
        <v>-6.6577533007075057E-2</v>
      </c>
      <c r="E4920">
        <v>-7.2757210933222871E-3</v>
      </c>
      <c r="G4920">
        <f t="shared" ca="1" si="159"/>
        <v>1.4441094642014824E-3</v>
      </c>
    </row>
    <row r="4921" spans="2:7">
      <c r="B4921" s="58">
        <v>40562</v>
      </c>
      <c r="C4921" s="43">
        <v>241.21078499999999</v>
      </c>
      <c r="D4921">
        <f t="shared" si="158"/>
        <v>0.73086101512569246</v>
      </c>
      <c r="E4921">
        <v>-7.2883466295324958E-3</v>
      </c>
      <c r="G4921">
        <f t="shared" ca="1" si="159"/>
        <v>3.9300156583117751E-2</v>
      </c>
    </row>
    <row r="4922" spans="2:7">
      <c r="B4922" s="58">
        <v>37337</v>
      </c>
      <c r="C4922" s="43">
        <v>139.35884100000001</v>
      </c>
      <c r="D4922">
        <f t="shared" si="158"/>
        <v>6.4472152811014746E-2</v>
      </c>
      <c r="E4922">
        <v>-7.3002857981740417E-3</v>
      </c>
      <c r="G4922">
        <f t="shared" ca="1" si="159"/>
        <v>2.9058888874710458E-2</v>
      </c>
    </row>
    <row r="4923" spans="2:7">
      <c r="B4923" s="58">
        <v>37292</v>
      </c>
      <c r="C4923" s="43">
        <v>130.91825900000001</v>
      </c>
      <c r="D4923">
        <f t="shared" si="158"/>
        <v>0.34102476714749652</v>
      </c>
      <c r="E4923">
        <v>-7.3141793983044438E-3</v>
      </c>
      <c r="G4923">
        <f t="shared" ca="1" si="159"/>
        <v>-3.936218558370147E-2</v>
      </c>
    </row>
    <row r="4924" spans="2:7">
      <c r="B4924" s="58">
        <v>38511</v>
      </c>
      <c r="C4924" s="43">
        <v>97.625534000000002</v>
      </c>
      <c r="D4924">
        <f t="shared" si="158"/>
        <v>-0.88418424597540501</v>
      </c>
      <c r="E4924">
        <v>-7.3173605359190238E-3</v>
      </c>
      <c r="G4924">
        <f t="shared" ca="1" si="159"/>
        <v>1.2518088800714507E-2</v>
      </c>
    </row>
    <row r="4925" spans="2:7">
      <c r="B4925" s="58">
        <v>42857</v>
      </c>
      <c r="C4925" s="43">
        <v>842.93829300000004</v>
      </c>
      <c r="D4925">
        <f t="shared" si="158"/>
        <v>5.6578811981177441</v>
      </c>
      <c r="E4925">
        <v>-7.3265791906152984E-3</v>
      </c>
      <c r="G4925">
        <f t="shared" ca="1" si="159"/>
        <v>6.5000551403663969E-4</v>
      </c>
    </row>
    <row r="4926" spans="2:7">
      <c r="B4926" s="58">
        <v>37194</v>
      </c>
      <c r="C4926" s="43">
        <v>126.60759</v>
      </c>
      <c r="D4926">
        <f t="shared" si="158"/>
        <v>1.876223093932633</v>
      </c>
      <c r="E4926">
        <v>-7.3268217667601136E-3</v>
      </c>
      <c r="G4926">
        <f t="shared" ca="1" si="159"/>
        <v>-1.88853970693258E-2</v>
      </c>
    </row>
    <row r="4927" spans="2:7">
      <c r="B4927" s="58">
        <v>35202</v>
      </c>
      <c r="C4927" s="43">
        <v>44.018695999999998</v>
      </c>
      <c r="D4927">
        <f t="shared" si="158"/>
        <v>-0.88953643429574136</v>
      </c>
      <c r="E4927">
        <v>-7.3270768129924963E-3</v>
      </c>
      <c r="G4927">
        <f t="shared" ca="1" si="159"/>
        <v>-2.8363824203275562E-2</v>
      </c>
    </row>
    <row r="4928" spans="2:7">
      <c r="B4928" s="58">
        <v>41305</v>
      </c>
      <c r="C4928" s="43">
        <v>398.49063100000001</v>
      </c>
      <c r="D4928">
        <f t="shared" si="158"/>
        <v>-0.40364136761583652</v>
      </c>
      <c r="E4928">
        <v>-7.3306803055313468E-3</v>
      </c>
      <c r="G4928">
        <f t="shared" ca="1" si="159"/>
        <v>-4.7299801586187691E-3</v>
      </c>
    </row>
    <row r="4929" spans="2:7">
      <c r="B4929" s="58">
        <v>41956</v>
      </c>
      <c r="C4929" s="43">
        <v>668.20636000000002</v>
      </c>
      <c r="D4929">
        <f t="shared" si="158"/>
        <v>0.65795311671798962</v>
      </c>
      <c r="E4929">
        <v>-7.3376849410747222E-3</v>
      </c>
      <c r="G4929">
        <f t="shared" ca="1" si="159"/>
        <v>2.7797981437983541E-2</v>
      </c>
    </row>
    <row r="4930" spans="2:7">
      <c r="B4930" s="58">
        <v>41387</v>
      </c>
      <c r="C4930" s="43">
        <v>403.030914</v>
      </c>
      <c r="D4930">
        <f t="shared" si="158"/>
        <v>-0.77851562589516032</v>
      </c>
      <c r="E4930">
        <v>-7.351297803156593E-3</v>
      </c>
      <c r="G4930">
        <f t="shared" ca="1" si="159"/>
        <v>-9.437782978866157E-3</v>
      </c>
    </row>
    <row r="4931" spans="2:7">
      <c r="B4931" s="58">
        <v>43830</v>
      </c>
      <c r="C4931" s="43">
        <v>1819.68103</v>
      </c>
      <c r="D4931">
        <f t="shared" si="158"/>
        <v>-4.3497775564052987E-2</v>
      </c>
      <c r="E4931">
        <v>-7.3557874064288271E-3</v>
      </c>
      <c r="G4931">
        <f t="shared" ca="1" si="159"/>
        <v>2.6941147139170424E-2</v>
      </c>
    </row>
    <row r="4932" spans="2:7">
      <c r="B4932" s="58">
        <v>43810</v>
      </c>
      <c r="C4932" s="43">
        <v>1902.4326169999999</v>
      </c>
      <c r="D4932">
        <f t="shared" ref="D4932:D4995" si="160">(C4932-C4933)/C4933</f>
        <v>8.6946168897459604</v>
      </c>
      <c r="E4932">
        <v>-7.3567705808699332E-3</v>
      </c>
      <c r="G4932">
        <f t="shared" ca="1" si="159"/>
        <v>-9.9988432188658893E-3</v>
      </c>
    </row>
    <row r="4933" spans="2:7">
      <c r="B4933" s="58">
        <v>40338</v>
      </c>
      <c r="C4933" s="43">
        <v>196.23597699999999</v>
      </c>
      <c r="D4933">
        <f t="shared" si="160"/>
        <v>-6.2303269113679775E-2</v>
      </c>
      <c r="E4933">
        <v>-7.3589072306944016E-3</v>
      </c>
      <c r="G4933">
        <f t="shared" ref="G4933:G4996" ca="1" si="161">_xlfn.NORM.INV(RAND(),$N$5,$N$6)</f>
        <v>2.4593512221919328E-2</v>
      </c>
    </row>
    <row r="4934" spans="2:7">
      <c r="B4934" s="58">
        <v>40379</v>
      </c>
      <c r="C4934" s="43">
        <v>209.27446</v>
      </c>
      <c r="D4934">
        <f t="shared" si="160"/>
        <v>-0.58763043220030442</v>
      </c>
      <c r="E4934">
        <v>-7.3693441043503807E-3</v>
      </c>
      <c r="G4934">
        <f t="shared" ca="1" si="161"/>
        <v>8.0359641252720597E-3</v>
      </c>
    </row>
    <row r="4935" spans="2:7">
      <c r="B4935" s="58">
        <v>41597</v>
      </c>
      <c r="C4935" s="43">
        <v>507.49249300000002</v>
      </c>
      <c r="D4935">
        <f t="shared" si="160"/>
        <v>3.6912874837796918</v>
      </c>
      <c r="E4935">
        <v>-7.3742951263048506E-3</v>
      </c>
      <c r="G4935">
        <f t="shared" ca="1" si="161"/>
        <v>-4.6964387903584938E-3</v>
      </c>
    </row>
    <row r="4936" spans="2:7">
      <c r="B4936" s="58">
        <v>37525</v>
      </c>
      <c r="C4936" s="43">
        <v>108.17765799999999</v>
      </c>
      <c r="D4936">
        <f t="shared" si="160"/>
        <v>-0.95722427881294192</v>
      </c>
      <c r="E4936">
        <v>-7.3785085233650585E-3</v>
      </c>
      <c r="G4936">
        <f t="shared" ca="1" si="161"/>
        <v>3.7855843807095028E-3</v>
      </c>
    </row>
    <row r="4937" spans="2:7">
      <c r="B4937" s="58">
        <v>45028</v>
      </c>
      <c r="C4937" s="43">
        <v>2528.9499510000001</v>
      </c>
      <c r="D4937">
        <f t="shared" si="160"/>
        <v>2.1803588366140887</v>
      </c>
      <c r="E4937">
        <v>-7.3790791875183769E-3</v>
      </c>
      <c r="G4937">
        <f t="shared" ca="1" si="161"/>
        <v>-2.3091666623503957E-2</v>
      </c>
    </row>
    <row r="4938" spans="2:7">
      <c r="B4938" s="58">
        <v>42212</v>
      </c>
      <c r="C4938" s="43">
        <v>795.17755099999999</v>
      </c>
      <c r="D4938">
        <f t="shared" si="160"/>
        <v>4.9433758996299302</v>
      </c>
      <c r="E4938">
        <v>-7.3888579207189138E-3</v>
      </c>
      <c r="G4938">
        <f t="shared" ca="1" si="161"/>
        <v>-3.3428855785161658E-2</v>
      </c>
    </row>
    <row r="4939" spans="2:7">
      <c r="B4939" s="58">
        <v>36517</v>
      </c>
      <c r="C4939" s="43">
        <v>133.792236</v>
      </c>
      <c r="D4939">
        <f t="shared" si="160"/>
        <v>-0.94785523599519783</v>
      </c>
      <c r="E4939">
        <v>-7.393772691883408E-3</v>
      </c>
      <c r="G4939">
        <f t="shared" ca="1" si="161"/>
        <v>-3.4919160403964807E-3</v>
      </c>
    </row>
    <row r="4940" spans="2:7">
      <c r="B4940" s="58">
        <v>44853</v>
      </c>
      <c r="C4940" s="43">
        <v>2565.7846679999998</v>
      </c>
      <c r="D4940">
        <f t="shared" si="160"/>
        <v>13.269591183224186</v>
      </c>
      <c r="E4940">
        <v>-7.3974923442627462E-3</v>
      </c>
      <c r="G4940">
        <f t="shared" ca="1" si="161"/>
        <v>-1.1274439368370117E-3</v>
      </c>
    </row>
    <row r="4941" spans="2:7">
      <c r="B4941" s="58">
        <v>39787</v>
      </c>
      <c r="C4941" s="43">
        <v>179.807861</v>
      </c>
      <c r="D4941">
        <f t="shared" si="160"/>
        <v>1.9798712201704403</v>
      </c>
      <c r="E4941">
        <v>-7.3993432527930184E-3</v>
      </c>
      <c r="G4941">
        <f t="shared" ca="1" si="161"/>
        <v>-1.8803164972588236E-2</v>
      </c>
    </row>
    <row r="4942" spans="2:7">
      <c r="B4942" s="58">
        <v>35572</v>
      </c>
      <c r="C4942" s="43">
        <v>60.340815999999997</v>
      </c>
      <c r="D4942">
        <f t="shared" si="160"/>
        <v>-0.67270459046704101</v>
      </c>
      <c r="E4942">
        <v>-7.4071200846611224E-3</v>
      </c>
      <c r="G4942">
        <f t="shared" ca="1" si="161"/>
        <v>-2.7546118795658157E-4</v>
      </c>
    </row>
    <row r="4943" spans="2:7">
      <c r="B4943" s="58">
        <v>40239</v>
      </c>
      <c r="C4943" s="43">
        <v>184.36193800000001</v>
      </c>
      <c r="D4943">
        <f t="shared" si="160"/>
        <v>-0.65479660302007558</v>
      </c>
      <c r="E4943">
        <v>-7.4090621469371995E-3</v>
      </c>
      <c r="G4943">
        <f t="shared" ca="1" si="161"/>
        <v>3.1018004651675018E-2</v>
      </c>
    </row>
    <row r="4944" spans="2:7">
      <c r="B4944" s="58">
        <v>41543</v>
      </c>
      <c r="C4944" s="43">
        <v>534.06756600000006</v>
      </c>
      <c r="D4944">
        <f t="shared" si="160"/>
        <v>-0.74062825835353518</v>
      </c>
      <c r="E4944">
        <v>-7.4177974054308714E-3</v>
      </c>
      <c r="G4944">
        <f t="shared" ca="1" si="161"/>
        <v>-1.0994159018232138E-2</v>
      </c>
    </row>
    <row r="4945" spans="2:7">
      <c r="B4945" s="58">
        <v>44162</v>
      </c>
      <c r="C4945" s="43">
        <v>2059.0815429999998</v>
      </c>
      <c r="D4945">
        <f t="shared" si="160"/>
        <v>21.266882895238496</v>
      </c>
      <c r="E4945">
        <v>-7.4273497094805348E-3</v>
      </c>
      <c r="G4945">
        <f t="shared" ca="1" si="161"/>
        <v>4.2400399419953647E-2</v>
      </c>
    </row>
    <row r="4946" spans="2:7">
      <c r="B4946" s="58">
        <v>37763</v>
      </c>
      <c r="C4946" s="43">
        <v>92.472824000000003</v>
      </c>
      <c r="D4946">
        <f t="shared" si="160"/>
        <v>-2.6365710445624933E-2</v>
      </c>
      <c r="E4946">
        <v>-7.4297416532402199E-3</v>
      </c>
      <c r="G4946">
        <f t="shared" ca="1" si="161"/>
        <v>6.0731837706695197E-3</v>
      </c>
    </row>
    <row r="4947" spans="2:7">
      <c r="B4947" s="58">
        <v>35940</v>
      </c>
      <c r="C4947" s="43">
        <v>94.976958999999994</v>
      </c>
      <c r="D4947">
        <f t="shared" si="160"/>
        <v>-0.80036582274105561</v>
      </c>
      <c r="E4947">
        <v>-7.4312629367000961E-3</v>
      </c>
      <c r="G4947">
        <f t="shared" ca="1" si="161"/>
        <v>-1.0701822941322589E-2</v>
      </c>
    </row>
    <row r="4948" spans="2:7">
      <c r="B4948" s="58">
        <v>41198</v>
      </c>
      <c r="C4948" s="43">
        <v>475.75500499999998</v>
      </c>
      <c r="D4948">
        <f t="shared" si="160"/>
        <v>2.9473180912840662</v>
      </c>
      <c r="E4948">
        <v>-7.4325050511662126E-3</v>
      </c>
      <c r="G4948">
        <f t="shared" ca="1" si="161"/>
        <v>-3.0880135198324962E-3</v>
      </c>
    </row>
    <row r="4949" spans="2:7">
      <c r="B4949" s="58">
        <v>37966</v>
      </c>
      <c r="C4949" s="43">
        <v>120.526138</v>
      </c>
      <c r="D4949">
        <f t="shared" si="160"/>
        <v>-0.23020088012964154</v>
      </c>
      <c r="E4949">
        <v>-7.4368118952360188E-3</v>
      </c>
      <c r="G4949">
        <f t="shared" ca="1" si="161"/>
        <v>-2.9176592718285259E-2</v>
      </c>
    </row>
    <row r="4950" spans="2:7">
      <c r="B4950" s="58">
        <v>39098</v>
      </c>
      <c r="C4950" s="43">
        <v>156.568298</v>
      </c>
      <c r="D4950">
        <f t="shared" si="160"/>
        <v>-0.35166399334028242</v>
      </c>
      <c r="E4950">
        <v>-7.4441295023029352E-3</v>
      </c>
      <c r="G4950">
        <f t="shared" ca="1" si="161"/>
        <v>-2.2471893021052708E-2</v>
      </c>
    </row>
    <row r="4951" spans="2:7">
      <c r="B4951" s="58">
        <v>40688</v>
      </c>
      <c r="C4951" s="43">
        <v>241.49252300000001</v>
      </c>
      <c r="D4951">
        <f t="shared" si="160"/>
        <v>1.6335140027129853</v>
      </c>
      <c r="E4951">
        <v>-7.4441445736928655E-3</v>
      </c>
      <c r="G4951">
        <f t="shared" ca="1" si="161"/>
        <v>1.1506887865886826E-2</v>
      </c>
    </row>
    <row r="4952" spans="2:7">
      <c r="B4952" s="58">
        <v>35887</v>
      </c>
      <c r="C4952" s="43">
        <v>91.699730000000002</v>
      </c>
      <c r="D4952">
        <f t="shared" si="160"/>
        <v>-0.80389460012439706</v>
      </c>
      <c r="E4952">
        <v>-7.4479828961893516E-3</v>
      </c>
      <c r="G4952">
        <f t="shared" ca="1" si="161"/>
        <v>-1.8079499650786316E-2</v>
      </c>
    </row>
    <row r="4953" spans="2:7">
      <c r="B4953" s="58">
        <v>41652</v>
      </c>
      <c r="C4953" s="43">
        <v>467.604309</v>
      </c>
      <c r="D4953">
        <f t="shared" si="160"/>
        <v>0.45114397659178607</v>
      </c>
      <c r="E4953">
        <v>-7.4570638606471108E-3</v>
      </c>
      <c r="G4953">
        <f t="shared" ca="1" si="161"/>
        <v>2.531382537848641E-3</v>
      </c>
    </row>
    <row r="4954" spans="2:7">
      <c r="B4954" s="58">
        <v>40919</v>
      </c>
      <c r="C4954" s="43">
        <v>322.23150600000002</v>
      </c>
      <c r="D4954">
        <f t="shared" si="160"/>
        <v>-0.86280506773103072</v>
      </c>
      <c r="E4954">
        <v>-7.4597874703593069E-3</v>
      </c>
      <c r="G4954">
        <f t="shared" ca="1" si="161"/>
        <v>-7.659655895603904E-3</v>
      </c>
    </row>
    <row r="4955" spans="2:7">
      <c r="B4955" s="58">
        <v>44516</v>
      </c>
      <c r="C4955" s="43">
        <v>2348.7128910000001</v>
      </c>
      <c r="D4955">
        <f t="shared" si="160"/>
        <v>15.38745644809835</v>
      </c>
      <c r="E4955">
        <v>-7.4648066254955322E-3</v>
      </c>
      <c r="G4955">
        <f t="shared" ca="1" si="161"/>
        <v>-1.0121820862918865E-2</v>
      </c>
    </row>
    <row r="4956" spans="2:7">
      <c r="B4956" s="58">
        <v>39491</v>
      </c>
      <c r="C4956" s="43">
        <v>143.32382200000001</v>
      </c>
      <c r="D4956">
        <f t="shared" si="160"/>
        <v>1.9377574824934249</v>
      </c>
      <c r="E4956">
        <v>-7.4763114867072138E-3</v>
      </c>
      <c r="G4956">
        <f t="shared" ca="1" si="161"/>
        <v>2.3086655767847438E-3</v>
      </c>
    </row>
    <row r="4957" spans="2:7">
      <c r="B4957" s="58">
        <v>35289</v>
      </c>
      <c r="C4957" s="43">
        <v>48.786811999999998</v>
      </c>
      <c r="D4957">
        <f t="shared" si="160"/>
        <v>-0.5924917116677848</v>
      </c>
      <c r="E4957">
        <v>-7.4792212603176974E-3</v>
      </c>
      <c r="G4957">
        <f t="shared" ca="1" si="161"/>
        <v>2.0383477001761689E-2</v>
      </c>
    </row>
    <row r="4958" spans="2:7">
      <c r="B4958" s="58">
        <v>37862</v>
      </c>
      <c r="C4958" s="43">
        <v>119.719803</v>
      </c>
      <c r="D4958">
        <f t="shared" si="160"/>
        <v>-0.55563254877270207</v>
      </c>
      <c r="E4958">
        <v>-7.486582808153704E-3</v>
      </c>
      <c r="G4958">
        <f t="shared" ca="1" si="161"/>
        <v>5.0206626074943479E-2</v>
      </c>
    </row>
    <row r="4959" spans="2:7">
      <c r="B4959" s="58">
        <v>40749</v>
      </c>
      <c r="C4959" s="43">
        <v>269.41622899999999</v>
      </c>
      <c r="D4959">
        <f t="shared" si="160"/>
        <v>-0.86047254201151879</v>
      </c>
      <c r="E4959">
        <v>-7.4918468377349326E-3</v>
      </c>
      <c r="G4959">
        <f t="shared" ca="1" si="161"/>
        <v>-2.221377034130376E-2</v>
      </c>
    </row>
    <row r="4960" spans="2:7">
      <c r="B4960" s="58">
        <v>44643</v>
      </c>
      <c r="C4960" s="43">
        <v>1930.919067</v>
      </c>
      <c r="D4960">
        <f t="shared" si="160"/>
        <v>6.881489346853316</v>
      </c>
      <c r="E4960">
        <v>-7.4993051959784986E-3</v>
      </c>
      <c r="G4960">
        <f t="shared" ca="1" si="161"/>
        <v>-5.8050893847893968E-3</v>
      </c>
    </row>
    <row r="4961" spans="2:7">
      <c r="B4961" s="58">
        <v>40679</v>
      </c>
      <c r="C4961" s="43">
        <v>244.99418600000001</v>
      </c>
      <c r="D4961">
        <f t="shared" si="160"/>
        <v>0.69793220354817476</v>
      </c>
      <c r="E4961">
        <v>-7.5002755973818834E-3</v>
      </c>
      <c r="G4961">
        <f t="shared" ca="1" si="161"/>
        <v>3.1055167938122179E-2</v>
      </c>
    </row>
    <row r="4962" spans="2:7">
      <c r="B4962" s="58">
        <v>36774</v>
      </c>
      <c r="C4962" s="43">
        <v>144.28973400000001</v>
      </c>
      <c r="D4962">
        <f t="shared" si="160"/>
        <v>-0.72284108940959513</v>
      </c>
      <c r="E4962">
        <v>-7.5142500966348695E-3</v>
      </c>
      <c r="G4962">
        <f t="shared" ca="1" si="161"/>
        <v>4.7765638996363673E-3</v>
      </c>
    </row>
    <row r="4963" spans="2:7">
      <c r="B4963" s="58">
        <v>41745</v>
      </c>
      <c r="C4963" s="43">
        <v>520.60290499999996</v>
      </c>
      <c r="D4963">
        <f t="shared" si="160"/>
        <v>-0.29088646292594506</v>
      </c>
      <c r="E4963">
        <v>-7.5144255238445224E-3</v>
      </c>
      <c r="G4963">
        <f t="shared" ca="1" si="161"/>
        <v>1.7396513133828229E-2</v>
      </c>
    </row>
    <row r="4964" spans="2:7">
      <c r="B4964" s="58">
        <v>42430</v>
      </c>
      <c r="C4964" s="43">
        <v>734.16015600000003</v>
      </c>
      <c r="D4964">
        <f t="shared" si="160"/>
        <v>-9.7482957507889795E-2</v>
      </c>
      <c r="E4964">
        <v>-7.5264253231703644E-3</v>
      </c>
      <c r="G4964">
        <f t="shared" ca="1" si="161"/>
        <v>-4.1347940489456485E-3</v>
      </c>
    </row>
    <row r="4965" spans="2:7">
      <c r="B4965" s="58">
        <v>42573</v>
      </c>
      <c r="C4965" s="43">
        <v>813.45849599999997</v>
      </c>
      <c r="D4965">
        <f t="shared" si="160"/>
        <v>18.921904013059052</v>
      </c>
      <c r="E4965">
        <v>-7.5271892465175504E-3</v>
      </c>
      <c r="G4965">
        <f t="shared" ca="1" si="161"/>
        <v>-2.1987824590873825E-2</v>
      </c>
    </row>
    <row r="4966" spans="2:7">
      <c r="B4966" s="58">
        <v>35164</v>
      </c>
      <c r="C4966" s="43">
        <v>40.832366999999998</v>
      </c>
      <c r="D4966">
        <f t="shared" si="160"/>
        <v>-0.71275712023479865</v>
      </c>
      <c r="E4966">
        <v>-7.5506603500996696E-3</v>
      </c>
      <c r="G4966">
        <f t="shared" ca="1" si="161"/>
        <v>-1.5601105142477157E-2</v>
      </c>
    </row>
    <row r="4967" spans="2:7">
      <c r="B4967" s="58">
        <v>39280</v>
      </c>
      <c r="C4967" s="43">
        <v>142.15275600000001</v>
      </c>
      <c r="D4967">
        <f t="shared" si="160"/>
        <v>-0.92799377749435163</v>
      </c>
      <c r="E4967">
        <v>-7.5624924874843459E-3</v>
      </c>
      <c r="G4967">
        <f t="shared" ca="1" si="161"/>
        <v>5.1233861216572847E-3</v>
      </c>
    </row>
    <row r="4968" spans="2:7">
      <c r="B4968" s="58">
        <v>44102</v>
      </c>
      <c r="C4968" s="43">
        <v>1974.1732179999999</v>
      </c>
      <c r="D4968">
        <f t="shared" si="160"/>
        <v>25.339237977176182</v>
      </c>
      <c r="E4968">
        <v>-7.575657514854916E-3</v>
      </c>
      <c r="G4968">
        <f t="shared" ca="1" si="161"/>
        <v>-3.4925944328246819E-2</v>
      </c>
    </row>
    <row r="4969" spans="2:7">
      <c r="B4969" s="58">
        <v>38226</v>
      </c>
      <c r="C4969" s="43">
        <v>74.951796999999999</v>
      </c>
      <c r="D4969">
        <f t="shared" si="160"/>
        <v>-0.95424844562210354</v>
      </c>
      <c r="E4969">
        <v>-7.5828780836520848E-3</v>
      </c>
      <c r="G4969">
        <f t="shared" ca="1" si="161"/>
        <v>-5.0291730467234451E-3</v>
      </c>
    </row>
    <row r="4970" spans="2:7">
      <c r="B4970" s="58">
        <v>43655</v>
      </c>
      <c r="C4970" s="43">
        <v>1638.2349850000001</v>
      </c>
      <c r="D4970">
        <f t="shared" si="160"/>
        <v>19.821291867098989</v>
      </c>
      <c r="E4970">
        <v>-7.5846404742668056E-3</v>
      </c>
      <c r="G4970">
        <f t="shared" ca="1" si="161"/>
        <v>-4.170824725877554E-2</v>
      </c>
    </row>
    <row r="4971" spans="2:7">
      <c r="B4971" s="58">
        <v>35615</v>
      </c>
      <c r="C4971" s="43">
        <v>78.680756000000002</v>
      </c>
      <c r="D4971">
        <f t="shared" si="160"/>
        <v>-0.92707149743441519</v>
      </c>
      <c r="E4971">
        <v>-7.6206384570450397E-3</v>
      </c>
      <c r="G4971">
        <f t="shared" ca="1" si="161"/>
        <v>3.6130372689979179E-2</v>
      </c>
    </row>
    <row r="4972" spans="2:7">
      <c r="B4972" s="58">
        <v>42964</v>
      </c>
      <c r="C4972" s="43">
        <v>1078.8752440000001</v>
      </c>
      <c r="D4972">
        <f t="shared" si="160"/>
        <v>8.5499135840896585</v>
      </c>
      <c r="E4972">
        <v>-7.6282685968324807E-3</v>
      </c>
      <c r="G4972">
        <f t="shared" ca="1" si="161"/>
        <v>-9.9195126417407804E-3</v>
      </c>
    </row>
    <row r="4973" spans="2:7">
      <c r="B4973" s="58">
        <v>38593</v>
      </c>
      <c r="C4973" s="43">
        <v>112.972252</v>
      </c>
      <c r="D4973">
        <f t="shared" si="160"/>
        <v>-0.15493675515512528</v>
      </c>
      <c r="E4973">
        <v>-7.6405847567497208E-3</v>
      </c>
      <c r="G4973">
        <f t="shared" ca="1" si="161"/>
        <v>2.1682674879549538E-4</v>
      </c>
    </row>
    <row r="4974" spans="2:7">
      <c r="B4974" s="58">
        <v>38000</v>
      </c>
      <c r="C4974" s="43">
        <v>133.684967</v>
      </c>
      <c r="D4974">
        <f t="shared" si="160"/>
        <v>-0.50161583355684858</v>
      </c>
      <c r="E4974">
        <v>-7.6608217477509895E-3</v>
      </c>
      <c r="G4974">
        <f t="shared" ca="1" si="161"/>
        <v>-2.4841227476335298E-2</v>
      </c>
    </row>
    <row r="4975" spans="2:7">
      <c r="B4975" s="58">
        <v>40739</v>
      </c>
      <c r="C4975" s="43">
        <v>268.236786</v>
      </c>
      <c r="D4975">
        <f t="shared" si="160"/>
        <v>-0.88022767626998355</v>
      </c>
      <c r="E4975">
        <v>-7.6735639001937481E-3</v>
      </c>
      <c r="G4975">
        <f t="shared" ca="1" si="161"/>
        <v>-2.2903553110344328E-2</v>
      </c>
    </row>
    <row r="4976" spans="2:7">
      <c r="B4976" s="58">
        <v>44613</v>
      </c>
      <c r="C4976" s="43">
        <v>2239.555664</v>
      </c>
      <c r="D4976">
        <f t="shared" si="160"/>
        <v>0.49747432742537079</v>
      </c>
      <c r="E4976">
        <v>-7.6755370877935377E-3</v>
      </c>
      <c r="G4976">
        <f t="shared" ca="1" si="161"/>
        <v>1.1625509508278878E-2</v>
      </c>
    </row>
    <row r="4977" spans="2:7">
      <c r="B4977" s="58">
        <v>43278</v>
      </c>
      <c r="C4977" s="43">
        <v>1495.555298</v>
      </c>
      <c r="D4977">
        <f t="shared" si="160"/>
        <v>0.99521471149129381</v>
      </c>
      <c r="E4977">
        <v>-7.6766704818777521E-3</v>
      </c>
      <c r="G4977">
        <f t="shared" ca="1" si="161"/>
        <v>1.0287205508024954E-2</v>
      </c>
    </row>
    <row r="4978" spans="2:7">
      <c r="B4978" s="58">
        <v>42698</v>
      </c>
      <c r="C4978" s="43">
        <v>749.57110599999999</v>
      </c>
      <c r="D4978">
        <f t="shared" si="160"/>
        <v>-0.31290358805283175</v>
      </c>
      <c r="E4978">
        <v>-7.6950864120275617E-3</v>
      </c>
      <c r="G4978">
        <f t="shared" ca="1" si="161"/>
        <v>7.0096286255647211E-3</v>
      </c>
    </row>
    <row r="4979" spans="2:7">
      <c r="B4979" s="58">
        <v>42976</v>
      </c>
      <c r="C4979" s="43">
        <v>1090.925659</v>
      </c>
      <c r="D4979">
        <f t="shared" si="160"/>
        <v>4.5408270522686847</v>
      </c>
      <c r="E4979">
        <v>-7.7101563289363106E-3</v>
      </c>
      <c r="G4979">
        <f t="shared" ca="1" si="161"/>
        <v>3.3967247920631263E-3</v>
      </c>
    </row>
    <row r="4980" spans="2:7">
      <c r="B4980" s="58">
        <v>39842</v>
      </c>
      <c r="C4980" s="43">
        <v>196.88859600000001</v>
      </c>
      <c r="D4980">
        <f t="shared" si="160"/>
        <v>0.67741239185079338</v>
      </c>
      <c r="E4980">
        <v>-7.7207276321035051E-3</v>
      </c>
      <c r="G4980">
        <f t="shared" ca="1" si="161"/>
        <v>-1.5791354251981197E-2</v>
      </c>
    </row>
    <row r="4981" spans="2:7">
      <c r="B4981" s="58">
        <v>37441</v>
      </c>
      <c r="C4981" s="43">
        <v>117.37638099999999</v>
      </c>
      <c r="D4981">
        <f t="shared" si="160"/>
        <v>-0.94440870988108694</v>
      </c>
      <c r="E4981">
        <v>-7.7298939572252529E-3</v>
      </c>
      <c r="G4981">
        <f t="shared" ca="1" si="161"/>
        <v>2.3229110908237552E-2</v>
      </c>
    </row>
    <row r="4982" spans="2:7">
      <c r="B4982" s="58">
        <v>44692</v>
      </c>
      <c r="C4982" s="43">
        <v>2111.4167480000001</v>
      </c>
      <c r="D4982">
        <f t="shared" si="160"/>
        <v>8.4155206430281571E-2</v>
      </c>
      <c r="E4982">
        <v>-7.7507613448183684E-3</v>
      </c>
      <c r="G4982">
        <f t="shared" ca="1" si="161"/>
        <v>-1.2231396909835261E-2</v>
      </c>
    </row>
    <row r="4983" spans="2:7">
      <c r="B4983" s="58">
        <v>43860</v>
      </c>
      <c r="C4983" s="43">
        <v>1947.5225829999999</v>
      </c>
      <c r="D4983">
        <f t="shared" si="160"/>
        <v>16.610311934733062</v>
      </c>
      <c r="E4983">
        <v>-7.7619692800289762E-3</v>
      </c>
      <c r="G4983">
        <f t="shared" ca="1" si="161"/>
        <v>-3.8447834660281101E-2</v>
      </c>
    </row>
    <row r="4984" spans="2:7">
      <c r="B4984" s="58">
        <v>37518</v>
      </c>
      <c r="C4984" s="43">
        <v>110.58989699999999</v>
      </c>
      <c r="D4984">
        <f t="shared" si="160"/>
        <v>-0.90788712300460694</v>
      </c>
      <c r="E4984">
        <v>-7.7686431217726332E-3</v>
      </c>
      <c r="G4984">
        <f t="shared" ca="1" si="161"/>
        <v>-7.2151380351780656E-4</v>
      </c>
    </row>
    <row r="4985" spans="2:7">
      <c r="B4985" s="58">
        <v>43182</v>
      </c>
      <c r="C4985" s="43">
        <v>1200.591064</v>
      </c>
      <c r="D4985">
        <f t="shared" si="160"/>
        <v>8.2850428524235156</v>
      </c>
      <c r="E4985">
        <v>-7.7751790052479394E-3</v>
      </c>
      <c r="G4985">
        <f t="shared" ca="1" si="161"/>
        <v>-1.2035167106334685E-3</v>
      </c>
    </row>
    <row r="4986" spans="2:7">
      <c r="B4986" s="58">
        <v>36669</v>
      </c>
      <c r="C4986" s="43">
        <v>129.30377200000001</v>
      </c>
      <c r="D4986">
        <f t="shared" si="160"/>
        <v>-0.74578212102503227</v>
      </c>
      <c r="E4986">
        <v>-7.7897512413469625E-3</v>
      </c>
      <c r="G4986">
        <f t="shared" ca="1" si="161"/>
        <v>6.922075894879494E-3</v>
      </c>
    </row>
    <row r="4987" spans="2:7">
      <c r="B4987" s="58">
        <v>41464</v>
      </c>
      <c r="C4987" s="43">
        <v>508.633667</v>
      </c>
      <c r="D4987">
        <f t="shared" si="160"/>
        <v>2.9596238133047135</v>
      </c>
      <c r="E4987">
        <v>-7.7909105235638458E-3</v>
      </c>
      <c r="G4987">
        <f t="shared" ca="1" si="161"/>
        <v>1.4472408040058315E-2</v>
      </c>
    </row>
    <row r="4988" spans="2:7">
      <c r="B4988" s="58">
        <v>38735</v>
      </c>
      <c r="C4988" s="43">
        <v>128.45504800000001</v>
      </c>
      <c r="D4988">
        <f t="shared" si="160"/>
        <v>-0.13982898731234997</v>
      </c>
      <c r="E4988">
        <v>-7.7935698512717495E-3</v>
      </c>
      <c r="G4988">
        <f t="shared" ca="1" si="161"/>
        <v>-3.8096738860416486E-2</v>
      </c>
    </row>
    <row r="4989" spans="2:7">
      <c r="B4989" s="58">
        <v>37320</v>
      </c>
      <c r="C4989" s="43">
        <v>149.33663899999999</v>
      </c>
      <c r="D4989">
        <f t="shared" si="160"/>
        <v>0.60807575643743605</v>
      </c>
      <c r="E4989">
        <v>-7.8113526688550006E-3</v>
      </c>
      <c r="G4989">
        <f t="shared" ca="1" si="161"/>
        <v>1.4051373440117502E-2</v>
      </c>
    </row>
    <row r="4990" spans="2:7">
      <c r="B4990" s="58">
        <v>35895</v>
      </c>
      <c r="C4990" s="43">
        <v>92.866669000000002</v>
      </c>
      <c r="D4990">
        <f t="shared" si="160"/>
        <v>-0.90613300356032189</v>
      </c>
      <c r="E4990">
        <v>-7.8116666472930084E-3</v>
      </c>
      <c r="G4990">
        <f t="shared" ca="1" si="161"/>
        <v>4.9965000042361783E-3</v>
      </c>
    </row>
    <row r="4991" spans="2:7">
      <c r="B4991" s="58">
        <v>42916</v>
      </c>
      <c r="C4991" s="43">
        <v>989.34313999999995</v>
      </c>
      <c r="D4991">
        <f t="shared" si="160"/>
        <v>-0.2177504561172679</v>
      </c>
      <c r="E4991">
        <v>-7.811706490192789E-3</v>
      </c>
      <c r="G4991">
        <f t="shared" ca="1" si="161"/>
        <v>-2.5794780587253398E-2</v>
      </c>
    </row>
    <row r="4992" spans="2:7">
      <c r="B4992" s="58">
        <v>43117</v>
      </c>
      <c r="C4992" s="43">
        <v>1264.7410890000001</v>
      </c>
      <c r="D4992">
        <f t="shared" si="160"/>
        <v>-0.52190029971601881</v>
      </c>
      <c r="E4992">
        <v>-7.8147064768283193E-3</v>
      </c>
      <c r="G4992">
        <f t="shared" ca="1" si="161"/>
        <v>2.0513868597050195E-2</v>
      </c>
    </row>
    <row r="4993" spans="2:7">
      <c r="B4993" s="58">
        <v>44917</v>
      </c>
      <c r="C4993" s="43">
        <v>2645.3500979999999</v>
      </c>
      <c r="D4993">
        <f t="shared" si="160"/>
        <v>18.769130241403165</v>
      </c>
      <c r="E4993">
        <v>-7.8200635298114468E-3</v>
      </c>
      <c r="G4993">
        <f t="shared" ca="1" si="161"/>
        <v>1.9943421339646852E-2</v>
      </c>
    </row>
    <row r="4994" spans="2:7">
      <c r="B4994" s="58">
        <v>37126</v>
      </c>
      <c r="C4994" s="43">
        <v>133.812164</v>
      </c>
      <c r="D4994">
        <f t="shared" si="160"/>
        <v>-0.71596857515758994</v>
      </c>
      <c r="E4994">
        <v>-7.8229091965106926E-3</v>
      </c>
      <c r="G4994">
        <f t="shared" ca="1" si="161"/>
        <v>2.9651550420688944E-2</v>
      </c>
    </row>
    <row r="4995" spans="2:7">
      <c r="B4995" s="58">
        <v>41649</v>
      </c>
      <c r="C4995" s="43">
        <v>471.11746199999999</v>
      </c>
      <c r="D4995">
        <f t="shared" si="160"/>
        <v>-0.7505364632067506</v>
      </c>
      <c r="E4995">
        <v>-7.8500768646559502E-3</v>
      </c>
      <c r="G4995">
        <f t="shared" ca="1" si="161"/>
        <v>-1.7400148746462625E-2</v>
      </c>
    </row>
    <row r="4996" spans="2:7">
      <c r="B4996" s="58">
        <v>43964</v>
      </c>
      <c r="C4996" s="43">
        <v>1888.5223390000001</v>
      </c>
      <c r="D4996">
        <f t="shared" ref="D4996:D5059" si="162">(C4996-C4997)/C4997</f>
        <v>0.15927836691772559</v>
      </c>
      <c r="E4996">
        <v>-7.8546782571957824E-3</v>
      </c>
      <c r="G4996">
        <f t="shared" ca="1" si="161"/>
        <v>2.4459929280205545E-2</v>
      </c>
    </row>
    <row r="4997" spans="2:7">
      <c r="B4997" s="58">
        <v>43493</v>
      </c>
      <c r="C4997" s="43">
        <v>1629.049927</v>
      </c>
      <c r="D4997">
        <f t="shared" si="162"/>
        <v>9.799145544028845E-2</v>
      </c>
      <c r="E4997">
        <v>-7.8551256743126675E-3</v>
      </c>
      <c r="G4997">
        <f t="shared" ref="G4997:G5060" ca="1" si="163">_xlfn.NORM.INV(RAND(),$N$5,$N$6)</f>
        <v>-5.234365250163275E-3</v>
      </c>
    </row>
    <row r="4998" spans="2:7">
      <c r="B4998" s="58">
        <v>43269</v>
      </c>
      <c r="C4998" s="43">
        <v>1483.6635739999999</v>
      </c>
      <c r="D4998">
        <f t="shared" si="162"/>
        <v>-0.25053648410102325</v>
      </c>
      <c r="E4998">
        <v>-7.8640802287777249E-3</v>
      </c>
      <c r="G4998">
        <f t="shared" ca="1" si="163"/>
        <v>-1.269944622767857E-2</v>
      </c>
    </row>
    <row r="4999" spans="2:7">
      <c r="B4999" s="58">
        <v>44138</v>
      </c>
      <c r="C4999" s="43">
        <v>1979.634155</v>
      </c>
      <c r="D4999">
        <f t="shared" si="162"/>
        <v>3.4495952995894026</v>
      </c>
      <c r="E4999">
        <v>-7.8668148629602429E-3</v>
      </c>
      <c r="G4999">
        <f t="shared" ca="1" si="163"/>
        <v>3.2413657618806414E-2</v>
      </c>
    </row>
    <row r="5000" spans="2:7">
      <c r="B5000" s="58">
        <v>41222</v>
      </c>
      <c r="C5000" s="43">
        <v>444.90206899999998</v>
      </c>
      <c r="D5000">
        <f t="shared" si="162"/>
        <v>-0.78480235044193625</v>
      </c>
      <c r="E5000">
        <v>-7.8747064641825487E-3</v>
      </c>
      <c r="G5000">
        <f t="shared" ca="1" si="163"/>
        <v>1.3841531950440257E-2</v>
      </c>
    </row>
    <row r="5001" spans="2:7">
      <c r="B5001" s="58">
        <v>44245</v>
      </c>
      <c r="C5001" s="43">
        <v>2067.4113769999999</v>
      </c>
      <c r="D5001">
        <f t="shared" si="162"/>
        <v>-7.9632231807036089E-2</v>
      </c>
      <c r="E5001">
        <v>-7.8792139775763839E-3</v>
      </c>
      <c r="G5001">
        <f t="shared" ca="1" si="163"/>
        <v>5.519734736930236E-2</v>
      </c>
    </row>
    <row r="5002" spans="2:7">
      <c r="B5002" s="58">
        <v>44214</v>
      </c>
      <c r="C5002" s="43">
        <v>2246.2883299999999</v>
      </c>
      <c r="D5002">
        <f t="shared" si="162"/>
        <v>7.4511620167357657</v>
      </c>
      <c r="E5002">
        <v>-7.8896134486816909E-3</v>
      </c>
      <c r="G5002">
        <f t="shared" ca="1" si="163"/>
        <v>-3.7692471763805277E-4</v>
      </c>
    </row>
    <row r="5003" spans="2:7">
      <c r="B5003" s="58">
        <v>40829</v>
      </c>
      <c r="C5003" s="43">
        <v>265.79638699999998</v>
      </c>
      <c r="D5003">
        <f t="shared" si="162"/>
        <v>-0.83940565288161118</v>
      </c>
      <c r="E5003">
        <v>-7.8942494656422616E-3</v>
      </c>
      <c r="G5003">
        <f t="shared" ca="1" si="163"/>
        <v>-1.0989301985833097E-2</v>
      </c>
    </row>
    <row r="5004" spans="2:7">
      <c r="B5004" s="58">
        <v>43473</v>
      </c>
      <c r="C5004" s="43">
        <v>1655.079346</v>
      </c>
      <c r="D5004">
        <f t="shared" si="162"/>
        <v>-0.22801313160499576</v>
      </c>
      <c r="E5004">
        <v>-7.899247802133396E-3</v>
      </c>
      <c r="G5004">
        <f t="shared" ca="1" si="163"/>
        <v>-5.7955254660851082E-3</v>
      </c>
    </row>
    <row r="5005" spans="2:7">
      <c r="B5005" s="58">
        <v>44272</v>
      </c>
      <c r="C5005" s="43">
        <v>2143.9216310000002</v>
      </c>
      <c r="D5005">
        <f t="shared" si="162"/>
        <v>36.725446039642378</v>
      </c>
      <c r="E5005">
        <v>-7.9097182500910516E-3</v>
      </c>
      <c r="G5005">
        <f t="shared" ca="1" si="163"/>
        <v>-1.1884270515136391E-2</v>
      </c>
    </row>
    <row r="5006" spans="2:7">
      <c r="B5006" s="58">
        <v>35516</v>
      </c>
      <c r="C5006" s="43">
        <v>56.829590000000003</v>
      </c>
      <c r="D5006">
        <f t="shared" si="162"/>
        <v>-0.35927497319347473</v>
      </c>
      <c r="E5006">
        <v>-7.9105173870390455E-3</v>
      </c>
      <c r="G5006">
        <f t="shared" ca="1" si="163"/>
        <v>-9.5140109866557361E-3</v>
      </c>
    </row>
    <row r="5007" spans="2:7">
      <c r="B5007" s="58">
        <v>38483</v>
      </c>
      <c r="C5007" s="43">
        <v>88.695755000000005</v>
      </c>
      <c r="D5007">
        <f t="shared" si="162"/>
        <v>-0.82274902272832595</v>
      </c>
      <c r="E5007">
        <v>-7.9128719242247316E-3</v>
      </c>
      <c r="G5007">
        <f t="shared" ca="1" si="163"/>
        <v>-5.2376052186922503E-3</v>
      </c>
    </row>
    <row r="5008" spans="2:7">
      <c r="B5008" s="58">
        <v>41575</v>
      </c>
      <c r="C5008" s="43">
        <v>500.39642300000003</v>
      </c>
      <c r="D5008">
        <f t="shared" si="162"/>
        <v>5.3125005156380958</v>
      </c>
      <c r="E5008">
        <v>-7.9129244421319734E-3</v>
      </c>
      <c r="G5008">
        <f t="shared" ca="1" si="163"/>
        <v>9.7271129340164471E-3</v>
      </c>
    </row>
    <row r="5009" spans="2:7">
      <c r="B5009" s="58">
        <v>35689</v>
      </c>
      <c r="C5009" s="43">
        <v>79.270713999999998</v>
      </c>
      <c r="D5009">
        <f t="shared" si="162"/>
        <v>-0.31755245643002961</v>
      </c>
      <c r="E5009">
        <v>-7.9183720536414263E-3</v>
      </c>
      <c r="G5009">
        <f t="shared" ca="1" si="163"/>
        <v>-1.5068732949596169E-2</v>
      </c>
    </row>
    <row r="5010" spans="2:7">
      <c r="B5010" s="58">
        <v>37502</v>
      </c>
      <c r="C5010" s="43">
        <v>116.156494</v>
      </c>
      <c r="D5010">
        <f t="shared" si="162"/>
        <v>0.19156291775460588</v>
      </c>
      <c r="E5010">
        <v>-7.9237817857029779E-3</v>
      </c>
      <c r="G5010">
        <f t="shared" ca="1" si="163"/>
        <v>2.2390449087440832E-2</v>
      </c>
    </row>
    <row r="5011" spans="2:7">
      <c r="B5011" s="58">
        <v>36076</v>
      </c>
      <c r="C5011" s="43">
        <v>97.482467999999997</v>
      </c>
      <c r="D5011">
        <f t="shared" si="162"/>
        <v>-0.18342409636222887</v>
      </c>
      <c r="E5011">
        <v>-7.9258893401709749E-3</v>
      </c>
      <c r="G5011">
        <f t="shared" ca="1" si="163"/>
        <v>4.7213882545286572E-2</v>
      </c>
    </row>
    <row r="5012" spans="2:7">
      <c r="B5012" s="58">
        <v>37036</v>
      </c>
      <c r="C5012" s="43">
        <v>119.379555</v>
      </c>
      <c r="D5012">
        <f t="shared" si="162"/>
        <v>-0.37731831519797032</v>
      </c>
      <c r="E5012">
        <v>-7.9266606260605162E-3</v>
      </c>
      <c r="G5012">
        <f t="shared" ca="1" si="163"/>
        <v>-3.6250058105784634E-3</v>
      </c>
    </row>
    <row r="5013" spans="2:7">
      <c r="B5013" s="58">
        <v>39813</v>
      </c>
      <c r="C5013" s="43">
        <v>191.71843000000001</v>
      </c>
      <c r="D5013">
        <f t="shared" si="162"/>
        <v>0.37131956348506606</v>
      </c>
      <c r="E5013">
        <v>-7.9272087898658965E-3</v>
      </c>
      <c r="G5013">
        <f t="shared" ca="1" si="163"/>
        <v>1.2678528364826682E-2</v>
      </c>
    </row>
    <row r="5014" spans="2:7">
      <c r="B5014" s="58">
        <v>39220</v>
      </c>
      <c r="C5014" s="43">
        <v>139.805801</v>
      </c>
      <c r="D5014">
        <f t="shared" si="162"/>
        <v>0.44557292222972866</v>
      </c>
      <c r="E5014">
        <v>-7.9425802825343686E-3</v>
      </c>
      <c r="G5014">
        <f t="shared" ca="1" si="163"/>
        <v>4.1712561790348102E-2</v>
      </c>
    </row>
    <row r="5015" spans="2:7">
      <c r="B5015" s="58">
        <v>38343</v>
      </c>
      <c r="C5015" s="43">
        <v>96.713074000000006</v>
      </c>
      <c r="D5015">
        <f t="shared" si="162"/>
        <v>-0.4447730219176389</v>
      </c>
      <c r="E5015">
        <v>-7.9474515871484127E-3</v>
      </c>
      <c r="G5015">
        <f t="shared" ca="1" si="163"/>
        <v>-4.9953922668639593E-3</v>
      </c>
    </row>
    <row r="5016" spans="2:7">
      <c r="B5016" s="58">
        <v>39652</v>
      </c>
      <c r="C5016" s="43">
        <v>174.186554</v>
      </c>
      <c r="D5016">
        <f t="shared" si="162"/>
        <v>1.4745920823676009</v>
      </c>
      <c r="E5016">
        <v>-7.9502240069814125E-3</v>
      </c>
      <c r="G5016">
        <f t="shared" ca="1" si="163"/>
        <v>2.6784381924967269E-2</v>
      </c>
    </row>
    <row r="5017" spans="2:7">
      <c r="B5017" s="58">
        <v>35776</v>
      </c>
      <c r="C5017" s="43">
        <v>70.390006999999997</v>
      </c>
      <c r="D5017">
        <f t="shared" si="162"/>
        <v>-0.90751084973242746</v>
      </c>
      <c r="E5017">
        <v>-7.9531174390168793E-3</v>
      </c>
      <c r="G5017">
        <f t="shared" ca="1" si="163"/>
        <v>3.7266285608378285E-3</v>
      </c>
    </row>
    <row r="5018" spans="2:7">
      <c r="B5018" s="58">
        <v>42520</v>
      </c>
      <c r="C5018" s="43">
        <v>761.06231700000001</v>
      </c>
      <c r="D5018">
        <f t="shared" si="162"/>
        <v>-0.53146076375137663</v>
      </c>
      <c r="E5018">
        <v>-7.9542700350865841E-3</v>
      </c>
      <c r="G5018">
        <f t="shared" ca="1" si="163"/>
        <v>4.1138702805714978E-3</v>
      </c>
    </row>
    <row r="5019" spans="2:7">
      <c r="B5019" s="58">
        <v>43515</v>
      </c>
      <c r="C5019" s="43">
        <v>1624.329956</v>
      </c>
      <c r="D5019">
        <f t="shared" si="162"/>
        <v>1.3441801086361034</v>
      </c>
      <c r="E5019">
        <v>-7.962831608753251E-3</v>
      </c>
      <c r="G5019">
        <f t="shared" ca="1" si="163"/>
        <v>-1.8326411036852154E-2</v>
      </c>
    </row>
    <row r="5020" spans="2:7">
      <c r="B5020" s="58">
        <v>42276</v>
      </c>
      <c r="C5020" s="43">
        <v>692.92028800000003</v>
      </c>
      <c r="D5020">
        <f t="shared" si="162"/>
        <v>-0.73982153834600584</v>
      </c>
      <c r="E5020">
        <v>-7.9681107264038889E-3</v>
      </c>
      <c r="G5020">
        <f t="shared" ca="1" si="163"/>
        <v>3.8558221418908752E-2</v>
      </c>
    </row>
    <row r="5021" spans="2:7">
      <c r="B5021" s="58">
        <v>44910</v>
      </c>
      <c r="C5021" s="43">
        <v>2663.25</v>
      </c>
      <c r="D5021">
        <f t="shared" si="162"/>
        <v>64.876917059718451</v>
      </c>
      <c r="E5021">
        <v>-7.9712077109412652E-3</v>
      </c>
      <c r="G5021">
        <f t="shared" ca="1" si="163"/>
        <v>-6.3188972473839067E-4</v>
      </c>
    </row>
    <row r="5022" spans="2:7">
      <c r="B5022" s="58">
        <v>35124</v>
      </c>
      <c r="C5022" s="43">
        <v>40.427666000000002</v>
      </c>
      <c r="D5022">
        <f t="shared" si="162"/>
        <v>-0.10033629737304388</v>
      </c>
      <c r="E5022">
        <v>-7.9725284544651387E-3</v>
      </c>
      <c r="G5022">
        <f t="shared" ca="1" si="163"/>
        <v>-1.0160587456599576E-2</v>
      </c>
    </row>
    <row r="5023" spans="2:7">
      <c r="B5023" s="58">
        <v>35352</v>
      </c>
      <c r="C5023" s="43">
        <v>44.936419999999998</v>
      </c>
      <c r="D5023">
        <f t="shared" si="162"/>
        <v>-0.53275977782215567</v>
      </c>
      <c r="E5023">
        <v>-7.9900252448461447E-3</v>
      </c>
      <c r="G5023">
        <f t="shared" ca="1" si="163"/>
        <v>1.263893996602738E-2</v>
      </c>
    </row>
    <row r="5024" spans="2:7">
      <c r="B5024" s="58">
        <v>38407</v>
      </c>
      <c r="C5024" s="43">
        <v>96.174126000000001</v>
      </c>
      <c r="D5024">
        <f t="shared" si="162"/>
        <v>-0.95692679572564254</v>
      </c>
      <c r="E5024">
        <v>-7.9916322108884112E-3</v>
      </c>
      <c r="G5024">
        <f t="shared" ca="1" si="163"/>
        <v>-1.4139670389588901E-2</v>
      </c>
    </row>
    <row r="5025" spans="2:7">
      <c r="B5025" s="58">
        <v>44279</v>
      </c>
      <c r="C5025" s="43">
        <v>2232.8063959999999</v>
      </c>
      <c r="D5025">
        <f t="shared" si="162"/>
        <v>-0.16149752564855041</v>
      </c>
      <c r="E5025">
        <v>-8.0006848081137713E-3</v>
      </c>
      <c r="G5025">
        <f t="shared" ca="1" si="163"/>
        <v>-5.5616773498500346E-2</v>
      </c>
    </row>
    <row r="5026" spans="2:7">
      <c r="B5026" s="58">
        <v>44896</v>
      </c>
      <c r="C5026" s="43">
        <v>2662.8500979999999</v>
      </c>
      <c r="D5026">
        <f t="shared" si="162"/>
        <v>7.5798742016300264E-3</v>
      </c>
      <c r="E5026">
        <v>-8.0093874550934228E-3</v>
      </c>
      <c r="G5026">
        <f t="shared" ca="1" si="163"/>
        <v>7.6037266671691722E-3</v>
      </c>
    </row>
    <row r="5027" spans="2:7">
      <c r="B5027" s="58">
        <v>44830</v>
      </c>
      <c r="C5027" s="43">
        <v>2642.8178710000002</v>
      </c>
      <c r="D5027">
        <f t="shared" si="162"/>
        <v>63.624377770215332</v>
      </c>
      <c r="E5027">
        <v>-8.0163411049148144E-3</v>
      </c>
      <c r="G5027">
        <f t="shared" ca="1" si="163"/>
        <v>1.3905170916067074E-2</v>
      </c>
    </row>
    <row r="5028" spans="2:7">
      <c r="B5028" s="58">
        <v>35159</v>
      </c>
      <c r="C5028" s="43">
        <v>40.895060999999998</v>
      </c>
      <c r="D5028">
        <f t="shared" si="162"/>
        <v>-0.98050258527538459</v>
      </c>
      <c r="E5028">
        <v>-8.0195899283538614E-3</v>
      </c>
      <c r="G5028">
        <f t="shared" ca="1" si="163"/>
        <v>1.1187685086021354E-2</v>
      </c>
    </row>
    <row r="5029" spans="2:7">
      <c r="B5029" s="58">
        <v>44687</v>
      </c>
      <c r="C5029" s="43">
        <v>2097.460693</v>
      </c>
      <c r="D5029">
        <f t="shared" si="162"/>
        <v>3.0056766381142035</v>
      </c>
      <c r="E5029">
        <v>-8.0310563464312829E-3</v>
      </c>
      <c r="G5029">
        <f t="shared" ca="1" si="163"/>
        <v>2.4381683773580902E-2</v>
      </c>
    </row>
    <row r="5030" spans="2:7">
      <c r="B5030" s="58">
        <v>41500</v>
      </c>
      <c r="C5030" s="43">
        <v>523.62207000000001</v>
      </c>
      <c r="D5030">
        <f t="shared" si="162"/>
        <v>-0.76469674421017619</v>
      </c>
      <c r="E5030">
        <v>-8.043738532161341E-3</v>
      </c>
      <c r="G5030">
        <f t="shared" ca="1" si="163"/>
        <v>-2.3192736268151104E-3</v>
      </c>
    </row>
    <row r="5031" spans="2:7">
      <c r="B5031" s="58">
        <v>44707</v>
      </c>
      <c r="C5031" s="43">
        <v>2225.3073730000001</v>
      </c>
      <c r="D5031">
        <f t="shared" si="162"/>
        <v>3.6030080249000375E-2</v>
      </c>
      <c r="E5031">
        <v>-8.047832870696825E-3</v>
      </c>
      <c r="G5031">
        <f t="shared" ca="1" si="163"/>
        <v>-5.477670399911503E-2</v>
      </c>
    </row>
    <row r="5032" spans="2:7">
      <c r="B5032" s="58">
        <v>44229</v>
      </c>
      <c r="C5032" s="43">
        <v>2147.9177249999998</v>
      </c>
      <c r="D5032">
        <f t="shared" si="162"/>
        <v>0.22578246507960242</v>
      </c>
      <c r="E5032">
        <v>-8.0718515658216444E-3</v>
      </c>
      <c r="G5032">
        <f t="shared" ca="1" si="163"/>
        <v>1.915600651253381E-2</v>
      </c>
    </row>
    <row r="5033" spans="2:7">
      <c r="B5033" s="58">
        <v>43704</v>
      </c>
      <c r="C5033" s="43">
        <v>1752.2829589999999</v>
      </c>
      <c r="D5033">
        <f t="shared" si="162"/>
        <v>15.471304786679347</v>
      </c>
      <c r="E5033">
        <v>-8.0732970938523635E-3</v>
      </c>
      <c r="G5033">
        <f t="shared" ca="1" si="163"/>
        <v>1.6168686080123382E-2</v>
      </c>
    </row>
    <row r="5034" spans="2:7">
      <c r="B5034" s="58">
        <v>37593</v>
      </c>
      <c r="C5034" s="43">
        <v>106.38397999999999</v>
      </c>
      <c r="D5034">
        <f t="shared" si="162"/>
        <v>-0.77788459296014034</v>
      </c>
      <c r="E5034">
        <v>-8.0737889407498636E-3</v>
      </c>
      <c r="G5034">
        <f t="shared" ca="1" si="163"/>
        <v>4.0229672550867318E-2</v>
      </c>
    </row>
    <row r="5035" spans="2:7">
      <c r="B5035" s="58">
        <v>41646</v>
      </c>
      <c r="C5035" s="43">
        <v>478.95812999999998</v>
      </c>
      <c r="D5035">
        <f t="shared" si="162"/>
        <v>0.8802329563397101</v>
      </c>
      <c r="E5035">
        <v>-8.0745112749373588E-3</v>
      </c>
      <c r="G5035">
        <f t="shared" ca="1" si="163"/>
        <v>3.4287830606688008E-4</v>
      </c>
    </row>
    <row r="5036" spans="2:7">
      <c r="B5036" s="58">
        <v>40777</v>
      </c>
      <c r="C5036" s="43">
        <v>254.73339799999999</v>
      </c>
      <c r="D5036">
        <f t="shared" si="162"/>
        <v>-0.25671889957045091</v>
      </c>
      <c r="E5036">
        <v>-8.077292570683672E-3</v>
      </c>
      <c r="G5036">
        <f t="shared" ca="1" si="163"/>
        <v>-8.5997344836648646E-3</v>
      </c>
    </row>
    <row r="5037" spans="2:7">
      <c r="B5037" s="58">
        <v>41057</v>
      </c>
      <c r="C5037" s="43">
        <v>342.71475199999998</v>
      </c>
      <c r="D5037">
        <f t="shared" si="162"/>
        <v>-0.83791012078643945</v>
      </c>
      <c r="E5037">
        <v>-8.079198818348246E-3</v>
      </c>
      <c r="G5037">
        <f t="shared" ca="1" si="163"/>
        <v>-9.7130697732575495E-4</v>
      </c>
    </row>
    <row r="5038" spans="2:7">
      <c r="B5038" s="58">
        <v>43879</v>
      </c>
      <c r="C5038" s="43">
        <v>2114.3500979999999</v>
      </c>
      <c r="D5038">
        <f t="shared" si="162"/>
        <v>1.955464105284503</v>
      </c>
      <c r="E5038">
        <v>-8.0796744746910246E-3</v>
      </c>
      <c r="G5038">
        <f t="shared" ca="1" si="163"/>
        <v>2.0963967460181115E-2</v>
      </c>
    </row>
    <row r="5039" spans="2:7">
      <c r="B5039" s="58">
        <v>42282</v>
      </c>
      <c r="C5039" s="43">
        <v>715.40374799999995</v>
      </c>
      <c r="D5039">
        <f t="shared" si="162"/>
        <v>16.800053499405252</v>
      </c>
      <c r="E5039">
        <v>-8.0840655802852119E-3</v>
      </c>
      <c r="G5039">
        <f t="shared" ca="1" si="163"/>
        <v>1.1614782835719288E-2</v>
      </c>
    </row>
    <row r="5040" spans="2:7">
      <c r="B5040" s="58">
        <v>35115</v>
      </c>
      <c r="C5040" s="43">
        <v>40.191101000000003</v>
      </c>
      <c r="D5040">
        <f t="shared" si="162"/>
        <v>-0.50231815684696535</v>
      </c>
      <c r="E5040">
        <v>-8.0886807114071389E-3</v>
      </c>
      <c r="G5040">
        <f t="shared" ca="1" si="163"/>
        <v>1.6366290040746353E-2</v>
      </c>
    </row>
    <row r="5041" spans="2:7">
      <c r="B5041" s="58">
        <v>38187</v>
      </c>
      <c r="C5041" s="43">
        <v>80.756614999999996</v>
      </c>
      <c r="D5041">
        <f t="shared" si="162"/>
        <v>-0.43919433291980864</v>
      </c>
      <c r="E5041">
        <v>-8.0939414206528011E-3</v>
      </c>
      <c r="G5041">
        <f t="shared" ca="1" si="163"/>
        <v>1.7444694222386414E-3</v>
      </c>
    </row>
    <row r="5042" spans="2:7">
      <c r="B5042" s="58">
        <v>37312</v>
      </c>
      <c r="C5042" s="43">
        <v>144.001068</v>
      </c>
      <c r="D5042">
        <f t="shared" si="162"/>
        <v>-0.82610427917930707</v>
      </c>
      <c r="E5042">
        <v>-8.0981230552194233E-3</v>
      </c>
      <c r="G5042">
        <f t="shared" ca="1" si="163"/>
        <v>1.2546175588104769E-2</v>
      </c>
    </row>
    <row r="5043" spans="2:7">
      <c r="B5043" s="58">
        <v>42825</v>
      </c>
      <c r="C5043" s="43">
        <v>828.08862299999998</v>
      </c>
      <c r="D5043">
        <f t="shared" si="162"/>
        <v>3.5368012557573816</v>
      </c>
      <c r="E5043">
        <v>-8.1048291764396867E-3</v>
      </c>
      <c r="G5043">
        <f t="shared" ca="1" si="163"/>
        <v>-7.9871485308362546E-3</v>
      </c>
    </row>
    <row r="5044" spans="2:7">
      <c r="B5044" s="58">
        <v>39927</v>
      </c>
      <c r="C5044" s="43">
        <v>182.52697800000001</v>
      </c>
      <c r="D5044">
        <f t="shared" si="162"/>
        <v>2.5671106909990651</v>
      </c>
      <c r="E5044">
        <v>-8.1165967729514357E-3</v>
      </c>
      <c r="G5044">
        <f t="shared" ca="1" si="163"/>
        <v>3.7622947192245355E-2</v>
      </c>
    </row>
    <row r="5045" spans="2:7">
      <c r="B5045" s="58">
        <v>35237</v>
      </c>
      <c r="C5045" s="43">
        <v>51.169418</v>
      </c>
      <c r="D5045">
        <f t="shared" si="162"/>
        <v>-0.54168260092358855</v>
      </c>
      <c r="E5045">
        <v>-8.1209398305400471E-3</v>
      </c>
      <c r="G5045">
        <f t="shared" ca="1" si="163"/>
        <v>-4.4505308880859263E-3</v>
      </c>
    </row>
    <row r="5046" spans="2:7">
      <c r="B5046" s="58">
        <v>37461</v>
      </c>
      <c r="C5046" s="43">
        <v>111.646248</v>
      </c>
      <c r="D5046">
        <f t="shared" si="162"/>
        <v>-0.95182638908825568</v>
      </c>
      <c r="E5046">
        <v>-8.123197637539192E-3</v>
      </c>
      <c r="G5046">
        <f t="shared" ca="1" si="163"/>
        <v>2.261149144872172E-3</v>
      </c>
    </row>
    <row r="5047" spans="2:7">
      <c r="B5047" s="58">
        <v>44524</v>
      </c>
      <c r="C5047" s="43">
        <v>2317.5810550000001</v>
      </c>
      <c r="D5047">
        <f t="shared" si="162"/>
        <v>5.1023790328083578</v>
      </c>
      <c r="E5047">
        <v>-8.1236624314564212E-3</v>
      </c>
      <c r="G5047">
        <f t="shared" ca="1" si="163"/>
        <v>1.4027613672013306E-2</v>
      </c>
    </row>
    <row r="5048" spans="2:7">
      <c r="B5048" s="58">
        <v>41330</v>
      </c>
      <c r="C5048" s="43">
        <v>379.78320300000001</v>
      </c>
      <c r="D5048">
        <f t="shared" si="162"/>
        <v>3.6279053515184829</v>
      </c>
      <c r="E5048">
        <v>-8.1246230207381066E-3</v>
      </c>
      <c r="G5048">
        <f t="shared" ca="1" si="163"/>
        <v>6.5811885715702416E-3</v>
      </c>
    </row>
    <row r="5049" spans="2:7">
      <c r="B5049" s="58">
        <v>35725</v>
      </c>
      <c r="C5049" s="43">
        <v>82.063736000000006</v>
      </c>
      <c r="D5049">
        <f t="shared" si="162"/>
        <v>-0.36686904486860994</v>
      </c>
      <c r="E5049">
        <v>-8.1295229594568769E-3</v>
      </c>
      <c r="G5049">
        <f t="shared" ca="1" si="163"/>
        <v>6.7932164297763442E-3</v>
      </c>
    </row>
    <row r="5050" spans="2:7">
      <c r="B5050" s="58">
        <v>36966</v>
      </c>
      <c r="C5050" s="43">
        <v>129.61573799999999</v>
      </c>
      <c r="D5050">
        <f t="shared" si="162"/>
        <v>-0.7414968107222224</v>
      </c>
      <c r="E5050">
        <v>-8.1336708177279383E-3</v>
      </c>
      <c r="G5050">
        <f t="shared" ca="1" si="163"/>
        <v>2.9405724739534383E-2</v>
      </c>
    </row>
    <row r="5051" spans="2:7">
      <c r="B5051" s="58">
        <v>41586</v>
      </c>
      <c r="C5051" s="43">
        <v>501.408661</v>
      </c>
      <c r="D5051">
        <f t="shared" si="162"/>
        <v>-0.36537526336993742</v>
      </c>
      <c r="E5051">
        <v>-8.1361616494273516E-3</v>
      </c>
      <c r="G5051">
        <f t="shared" ca="1" si="163"/>
        <v>-7.2598380174534191E-3</v>
      </c>
    </row>
    <row r="5052" spans="2:7">
      <c r="B5052" s="58">
        <v>42650</v>
      </c>
      <c r="C5052" s="43">
        <v>790.08685300000002</v>
      </c>
      <c r="D5052">
        <f t="shared" si="162"/>
        <v>-0.65451432572489987</v>
      </c>
      <c r="E5052">
        <v>-8.1406618589021634E-3</v>
      </c>
      <c r="G5052">
        <f t="shared" ca="1" si="163"/>
        <v>-1.1341530372421247E-2</v>
      </c>
    </row>
    <row r="5053" spans="2:7">
      <c r="B5053" s="58">
        <v>44413</v>
      </c>
      <c r="C5053" s="43">
        <v>2286.8874510000001</v>
      </c>
      <c r="D5053">
        <f t="shared" si="162"/>
        <v>1.3176827543849328</v>
      </c>
      <c r="E5053">
        <v>-8.1613330254373066E-3</v>
      </c>
      <c r="G5053">
        <f t="shared" ca="1" si="163"/>
        <v>2.7886252658090227E-3</v>
      </c>
    </row>
    <row r="5054" spans="2:7">
      <c r="B5054" s="58">
        <v>42888</v>
      </c>
      <c r="C5054" s="43">
        <v>986.71289100000001</v>
      </c>
      <c r="D5054">
        <f t="shared" si="162"/>
        <v>-0.39804869556129557</v>
      </c>
      <c r="E5054">
        <v>-8.1708715092008964E-3</v>
      </c>
      <c r="G5054">
        <f t="shared" ca="1" si="163"/>
        <v>2.4908236113831528E-2</v>
      </c>
    </row>
    <row r="5055" spans="2:7">
      <c r="B5055" s="58">
        <v>43608</v>
      </c>
      <c r="C5055" s="43">
        <v>1639.190552</v>
      </c>
      <c r="D5055">
        <f t="shared" si="162"/>
        <v>5.9952759978538994</v>
      </c>
      <c r="E5055">
        <v>-8.1715751856817811E-3</v>
      </c>
      <c r="G5055">
        <f t="shared" ca="1" si="163"/>
        <v>4.3497874529185966E-3</v>
      </c>
    </row>
    <row r="5056" spans="2:7">
      <c r="B5056" s="58">
        <v>40535</v>
      </c>
      <c r="C5056" s="43">
        <v>234.328217</v>
      </c>
      <c r="D5056">
        <f t="shared" si="162"/>
        <v>-0.25270903010502738</v>
      </c>
      <c r="E5056">
        <v>-8.177193241745144E-3</v>
      </c>
      <c r="G5056">
        <f t="shared" ca="1" si="163"/>
        <v>4.5924320513694291E-3</v>
      </c>
    </row>
    <row r="5057" spans="2:7">
      <c r="B5057" s="58">
        <v>40960</v>
      </c>
      <c r="C5057" s="43">
        <v>313.57025099999998</v>
      </c>
      <c r="D5057">
        <f t="shared" si="162"/>
        <v>-0.85700597766931486</v>
      </c>
      <c r="E5057">
        <v>-8.1795939394922034E-3</v>
      </c>
      <c r="G5057">
        <f t="shared" ca="1" si="163"/>
        <v>-2.8045265630872136E-2</v>
      </c>
    </row>
    <row r="5058" spans="2:7">
      <c r="B5058" s="58">
        <v>43942</v>
      </c>
      <c r="C5058" s="43">
        <v>2192.890625</v>
      </c>
      <c r="D5058">
        <f t="shared" si="162"/>
        <v>35.345176551481515</v>
      </c>
      <c r="E5058">
        <v>-8.1959475132880252E-3</v>
      </c>
      <c r="G5058">
        <f t="shared" ca="1" si="163"/>
        <v>2.6976236513625549E-2</v>
      </c>
    </row>
    <row r="5059" spans="2:7">
      <c r="B5059" s="58">
        <v>35569</v>
      </c>
      <c r="C5059" s="43">
        <v>60.335121000000001</v>
      </c>
      <c r="D5059">
        <f t="shared" si="162"/>
        <v>-0.96319527419655138</v>
      </c>
      <c r="E5059">
        <v>-8.1986717992891672E-3</v>
      </c>
      <c r="G5059">
        <f t="shared" ca="1" si="163"/>
        <v>-2.7778573474038084E-2</v>
      </c>
    </row>
    <row r="5060" spans="2:7">
      <c r="B5060" s="58">
        <v>43434</v>
      </c>
      <c r="C5060" s="43">
        <v>1639.330811</v>
      </c>
      <c r="D5060">
        <f t="shared" ref="D5060:D5123" si="164">(C5060-C5061)/C5061</f>
        <v>11.083361368593001</v>
      </c>
      <c r="E5060">
        <v>-8.1990827741228074E-3</v>
      </c>
      <c r="G5060">
        <f t="shared" ca="1" si="163"/>
        <v>6.5646969189265365E-3</v>
      </c>
    </row>
    <row r="5061" spans="2:7">
      <c r="B5061" s="58">
        <v>36789</v>
      </c>
      <c r="C5061" s="43">
        <v>135.668442</v>
      </c>
      <c r="D5061">
        <f t="shared" si="164"/>
        <v>2.5115911976949026E-3</v>
      </c>
      <c r="E5061">
        <v>-8.201616921147634E-3</v>
      </c>
      <c r="G5061">
        <f t="shared" ref="G5061:G5124" ca="1" si="165">_xlfn.NORM.INV(RAND(),$N$5,$N$6)</f>
        <v>5.1322770437104053E-3</v>
      </c>
    </row>
    <row r="5062" spans="2:7">
      <c r="B5062" s="58">
        <v>39244</v>
      </c>
      <c r="C5062" s="43">
        <v>135.328552</v>
      </c>
      <c r="D5062">
        <f t="shared" si="164"/>
        <v>-0.87565826653421897</v>
      </c>
      <c r="E5062">
        <v>-8.2029739864680033E-3</v>
      </c>
      <c r="G5062">
        <f t="shared" ca="1" si="165"/>
        <v>-1.321941247608297E-3</v>
      </c>
    </row>
    <row r="5063" spans="2:7">
      <c r="B5063" s="58">
        <v>43013</v>
      </c>
      <c r="C5063" s="43">
        <v>1088.3598629999999</v>
      </c>
      <c r="D5063">
        <f t="shared" si="164"/>
        <v>11.478814676645408</v>
      </c>
      <c r="E5063">
        <v>-8.2254440064101954E-3</v>
      </c>
      <c r="G5063">
        <f t="shared" ca="1" si="165"/>
        <v>-6.5594502503318877E-3</v>
      </c>
    </row>
    <row r="5064" spans="2:7">
      <c r="B5064" s="58">
        <v>35653</v>
      </c>
      <c r="C5064" s="43">
        <v>87.216605999999999</v>
      </c>
      <c r="D5064">
        <f t="shared" si="164"/>
        <v>-0.39948775455072533</v>
      </c>
      <c r="E5064">
        <v>-8.2314421675396265E-3</v>
      </c>
      <c r="G5064">
        <f t="shared" ca="1" si="165"/>
        <v>3.9344672651324122E-3</v>
      </c>
    </row>
    <row r="5065" spans="2:7">
      <c r="B5065" s="58">
        <v>37306</v>
      </c>
      <c r="C5065" s="43">
        <v>145.23701500000001</v>
      </c>
      <c r="D5065">
        <f t="shared" si="164"/>
        <v>0.49839121328800323</v>
      </c>
      <c r="E5065">
        <v>-8.2337953191891477E-3</v>
      </c>
      <c r="G5065">
        <f t="shared" ca="1" si="165"/>
        <v>-1.5024506648467125E-2</v>
      </c>
    </row>
    <row r="5066" spans="2:7">
      <c r="B5066" s="58">
        <v>36066</v>
      </c>
      <c r="C5066" s="43">
        <v>96.928635</v>
      </c>
      <c r="D5066">
        <f t="shared" si="164"/>
        <v>-0.30628400955110008</v>
      </c>
      <c r="E5066">
        <v>-8.2341970514457803E-3</v>
      </c>
      <c r="G5066">
        <f t="shared" ca="1" si="165"/>
        <v>-1.0737224520262333E-2</v>
      </c>
    </row>
    <row r="5067" spans="2:7">
      <c r="B5067" s="58">
        <v>36347</v>
      </c>
      <c r="C5067" s="43">
        <v>139.72380100000001</v>
      </c>
      <c r="D5067">
        <f t="shared" si="164"/>
        <v>-0.60653528631265607</v>
      </c>
      <c r="E5067">
        <v>-8.2361222491047839E-3</v>
      </c>
      <c r="G5067">
        <f t="shared" ca="1" si="165"/>
        <v>-3.0709585992970592E-2</v>
      </c>
    </row>
    <row r="5068" spans="2:7">
      <c r="B5068" s="58">
        <v>41072</v>
      </c>
      <c r="C5068" s="43">
        <v>355.11138899999997</v>
      </c>
      <c r="D5068">
        <f t="shared" si="164"/>
        <v>-0.48793923680121254</v>
      </c>
      <c r="E5068">
        <v>-8.2540610184027603E-3</v>
      </c>
      <c r="G5068">
        <f t="shared" ca="1" si="165"/>
        <v>7.3486744247492162E-3</v>
      </c>
    </row>
    <row r="5069" spans="2:7">
      <c r="B5069" s="58">
        <v>42293</v>
      </c>
      <c r="C5069" s="43">
        <v>693.49462900000003</v>
      </c>
      <c r="D5069">
        <f t="shared" si="164"/>
        <v>0.54749860154469598</v>
      </c>
      <c r="E5069">
        <v>-8.2750116705913677E-3</v>
      </c>
      <c r="G5069">
        <f t="shared" ca="1" si="165"/>
        <v>-9.7163467483703005E-3</v>
      </c>
    </row>
    <row r="5070" spans="2:7">
      <c r="B5070" s="58">
        <v>41215</v>
      </c>
      <c r="C5070" s="43">
        <v>448.13909899999999</v>
      </c>
      <c r="D5070">
        <f t="shared" si="164"/>
        <v>3.062758171942991</v>
      </c>
      <c r="E5070">
        <v>-8.2798113576842622E-3</v>
      </c>
      <c r="G5070">
        <f t="shared" ca="1" si="165"/>
        <v>6.1244276857832791E-3</v>
      </c>
    </row>
    <row r="5071" spans="2:7">
      <c r="B5071" s="58">
        <v>36213</v>
      </c>
      <c r="C5071" s="43">
        <v>110.304153</v>
      </c>
      <c r="D5071">
        <f t="shared" si="164"/>
        <v>-0.85375274575676807</v>
      </c>
      <c r="E5071">
        <v>-8.2987167994418107E-3</v>
      </c>
      <c r="G5071">
        <f t="shared" ca="1" si="165"/>
        <v>-1.2419758758555218E-2</v>
      </c>
    </row>
    <row r="5072" spans="2:7">
      <c r="B5072" s="58">
        <v>42248</v>
      </c>
      <c r="C5072" s="43">
        <v>754.230591</v>
      </c>
      <c r="D5072">
        <f t="shared" si="164"/>
        <v>6.8149749985341037</v>
      </c>
      <c r="E5072">
        <v>-8.3053217027246381E-3</v>
      </c>
      <c r="G5072">
        <f t="shared" ca="1" si="165"/>
        <v>-2.1881842601340882E-2</v>
      </c>
    </row>
    <row r="5073" spans="2:7">
      <c r="B5073" s="58">
        <v>38503</v>
      </c>
      <c r="C5073" s="43">
        <v>96.510941000000003</v>
      </c>
      <c r="D5073">
        <f t="shared" si="164"/>
        <v>-0.79671602414980813</v>
      </c>
      <c r="E5073">
        <v>-8.307478610127263E-3</v>
      </c>
      <c r="G5073">
        <f t="shared" ca="1" si="165"/>
        <v>2.3797946962695212E-2</v>
      </c>
    </row>
    <row r="5074" spans="2:7">
      <c r="B5074" s="58">
        <v>41690</v>
      </c>
      <c r="C5074" s="43">
        <v>474.75921599999998</v>
      </c>
      <c r="D5074">
        <f t="shared" si="164"/>
        <v>3.8814675297406698</v>
      </c>
      <c r="E5074">
        <v>-8.3228826484675941E-3</v>
      </c>
      <c r="G5074">
        <f t="shared" ca="1" si="165"/>
        <v>6.2387695315713745E-3</v>
      </c>
    </row>
    <row r="5075" spans="2:7">
      <c r="B5075" s="58">
        <v>36080</v>
      </c>
      <c r="C5075" s="43">
        <v>97.257476999999994</v>
      </c>
      <c r="D5075">
        <f t="shared" si="164"/>
        <v>-0.21786999824197129</v>
      </c>
      <c r="E5075">
        <v>-8.3233965969948601E-3</v>
      </c>
      <c r="G5075">
        <f t="shared" ca="1" si="165"/>
        <v>-1.2325260083527374E-2</v>
      </c>
    </row>
    <row r="5076" spans="2:7">
      <c r="B5076" s="58">
        <v>38636</v>
      </c>
      <c r="C5076" s="43">
        <v>124.349503</v>
      </c>
      <c r="D5076">
        <f t="shared" si="164"/>
        <v>-0.83712540673278679</v>
      </c>
      <c r="E5076">
        <v>-8.3240898827056809E-3</v>
      </c>
      <c r="G5076">
        <f t="shared" ca="1" si="165"/>
        <v>2.7302692504778351E-2</v>
      </c>
    </row>
    <row r="5077" spans="2:7">
      <c r="B5077" s="58">
        <v>42356</v>
      </c>
      <c r="C5077" s="43">
        <v>763.46777299999997</v>
      </c>
      <c r="D5077">
        <f t="shared" si="164"/>
        <v>0.25441873974535106</v>
      </c>
      <c r="E5077">
        <v>-8.3308375922061563E-3</v>
      </c>
      <c r="G5077">
        <f t="shared" ca="1" si="165"/>
        <v>1.1156524160676621E-2</v>
      </c>
    </row>
    <row r="5078" spans="2:7">
      <c r="B5078" s="58">
        <v>41858</v>
      </c>
      <c r="C5078" s="43">
        <v>608.62274200000002</v>
      </c>
      <c r="D5078">
        <f t="shared" si="164"/>
        <v>-0.68220481427941537</v>
      </c>
      <c r="E5078">
        <v>-8.3349510154344629E-3</v>
      </c>
      <c r="G5078">
        <f t="shared" ca="1" si="165"/>
        <v>-2.0999702476545017E-2</v>
      </c>
    </row>
    <row r="5079" spans="2:7">
      <c r="B5079" s="58">
        <v>43734</v>
      </c>
      <c r="C5079" s="43">
        <v>1915.1414789999999</v>
      </c>
      <c r="D5079">
        <f t="shared" si="164"/>
        <v>15.008623312788584</v>
      </c>
      <c r="E5079">
        <v>-8.3354659104595379E-3</v>
      </c>
      <c r="G5079">
        <f t="shared" ca="1" si="165"/>
        <v>-1.0914493480866443E-2</v>
      </c>
    </row>
    <row r="5080" spans="2:7">
      <c r="B5080" s="58">
        <v>37398</v>
      </c>
      <c r="C5080" s="43">
        <v>119.631866</v>
      </c>
      <c r="D5080">
        <f t="shared" si="164"/>
        <v>7.0821400830770126E-2</v>
      </c>
      <c r="E5080">
        <v>-8.337601277942119E-3</v>
      </c>
      <c r="G5080">
        <f t="shared" ca="1" si="165"/>
        <v>1.6011308476224735E-2</v>
      </c>
    </row>
    <row r="5081" spans="2:7">
      <c r="B5081" s="58">
        <v>38573</v>
      </c>
      <c r="C5081" s="43">
        <v>111.719719</v>
      </c>
      <c r="D5081">
        <f t="shared" si="164"/>
        <v>-0.95711953649225123</v>
      </c>
      <c r="E5081">
        <v>-8.3382875860462339E-3</v>
      </c>
      <c r="G5081">
        <f t="shared" ca="1" si="165"/>
        <v>1.6677995316771842E-2</v>
      </c>
    </row>
    <row r="5082" spans="2:7">
      <c r="B5082" s="58">
        <v>44475</v>
      </c>
      <c r="C5082" s="43">
        <v>2605.375732</v>
      </c>
      <c r="D5082">
        <f t="shared" si="164"/>
        <v>35.158248588817315</v>
      </c>
      <c r="E5082">
        <v>-8.3436109594581045E-3</v>
      </c>
      <c r="G5082">
        <f t="shared" ca="1" si="165"/>
        <v>-7.2283257167205075E-3</v>
      </c>
    </row>
    <row r="5083" spans="2:7">
      <c r="B5083" s="58">
        <v>38219</v>
      </c>
      <c r="C5083" s="43">
        <v>72.054810000000003</v>
      </c>
      <c r="D5083">
        <f t="shared" si="164"/>
        <v>-0.8341249839393402</v>
      </c>
      <c r="E5083">
        <v>-8.3448438392585162E-3</v>
      </c>
      <c r="G5083">
        <f t="shared" ca="1" si="165"/>
        <v>-3.9523335614402348E-2</v>
      </c>
    </row>
    <row r="5084" spans="2:7">
      <c r="B5084" s="58">
        <v>41232</v>
      </c>
      <c r="C5084" s="43">
        <v>434.39218099999999</v>
      </c>
      <c r="D5084">
        <f t="shared" si="164"/>
        <v>2.5453140755109662</v>
      </c>
      <c r="E5084">
        <v>-8.3495140892500593E-3</v>
      </c>
      <c r="G5084">
        <f t="shared" ca="1" si="165"/>
        <v>1.7374391148520126E-2</v>
      </c>
    </row>
    <row r="5085" spans="2:7">
      <c r="B5085" s="58">
        <v>37901</v>
      </c>
      <c r="C5085" s="43">
        <v>122.52572600000001</v>
      </c>
      <c r="D5085">
        <f t="shared" si="164"/>
        <v>-0.29251909767049006</v>
      </c>
      <c r="E5085">
        <v>-8.3529651709563814E-3</v>
      </c>
      <c r="G5085">
        <f t="shared" ca="1" si="165"/>
        <v>-4.7421352629852843E-3</v>
      </c>
    </row>
    <row r="5086" spans="2:7">
      <c r="B5086" s="58">
        <v>38999</v>
      </c>
      <c r="C5086" s="43">
        <v>173.185913</v>
      </c>
      <c r="D5086">
        <f t="shared" si="164"/>
        <v>0.96903592639090452</v>
      </c>
      <c r="E5086">
        <v>-8.3534863327111436E-3</v>
      </c>
      <c r="G5086">
        <f t="shared" ca="1" si="165"/>
        <v>-1.0439746999842077E-2</v>
      </c>
    </row>
    <row r="5087" spans="2:7">
      <c r="B5087" s="58">
        <v>38484</v>
      </c>
      <c r="C5087" s="43">
        <v>87.954673999999997</v>
      </c>
      <c r="D5087">
        <f t="shared" si="164"/>
        <v>-0.46785699430322636</v>
      </c>
      <c r="E5087">
        <v>-8.3553153135683695E-3</v>
      </c>
      <c r="G5087">
        <f t="shared" ca="1" si="165"/>
        <v>-2.5560927484229688E-4</v>
      </c>
    </row>
    <row r="5088" spans="2:7">
      <c r="B5088" s="58">
        <v>39351</v>
      </c>
      <c r="C5088" s="43">
        <v>165.283905</v>
      </c>
      <c r="D5088">
        <f t="shared" si="164"/>
        <v>0.47550270331186734</v>
      </c>
      <c r="E5088">
        <v>-8.3571534280684652E-3</v>
      </c>
      <c r="G5088">
        <f t="shared" ca="1" si="165"/>
        <v>-3.2801665223805121E-2</v>
      </c>
    </row>
    <row r="5089" spans="2:7">
      <c r="B5089" s="58">
        <v>36810</v>
      </c>
      <c r="C5089" s="43">
        <v>112.01870700000001</v>
      </c>
      <c r="D5089">
        <f t="shared" si="164"/>
        <v>0.13158433080060719</v>
      </c>
      <c r="E5089">
        <v>-8.3641141332079384E-3</v>
      </c>
      <c r="G5089">
        <f t="shared" ca="1" si="165"/>
        <v>-7.1232100773489715E-3</v>
      </c>
    </row>
    <row r="5090" spans="2:7">
      <c r="B5090" s="58">
        <v>37565</v>
      </c>
      <c r="C5090" s="43">
        <v>98.992805000000004</v>
      </c>
      <c r="D5090">
        <f t="shared" si="164"/>
        <v>-0.3291608192119102</v>
      </c>
      <c r="E5090">
        <v>-8.3644726181115771E-3</v>
      </c>
      <c r="G5090">
        <f t="shared" ca="1" si="165"/>
        <v>1.7617883802142147E-3</v>
      </c>
    </row>
    <row r="5091" spans="2:7">
      <c r="B5091" s="58">
        <v>39120</v>
      </c>
      <c r="C5091" s="43">
        <v>147.565628</v>
      </c>
      <c r="D5091">
        <f t="shared" si="164"/>
        <v>-0.33993397444430601</v>
      </c>
      <c r="E5091">
        <v>-8.3695564909800797E-3</v>
      </c>
      <c r="G5091">
        <f t="shared" ca="1" si="165"/>
        <v>8.282159857985348E-4</v>
      </c>
    </row>
    <row r="5092" spans="2:7">
      <c r="B5092" s="58">
        <v>40144</v>
      </c>
      <c r="C5092" s="43">
        <v>223.56191999999999</v>
      </c>
      <c r="D5092">
        <f t="shared" si="164"/>
        <v>-0.91153420468903001</v>
      </c>
      <c r="E5092">
        <v>-8.3714843780928298E-3</v>
      </c>
      <c r="G5092">
        <f t="shared" ca="1" si="165"/>
        <v>1.2642800572865527E-2</v>
      </c>
    </row>
    <row r="5093" spans="2:7">
      <c r="B5093" s="58">
        <v>44973</v>
      </c>
      <c r="C5093" s="43">
        <v>2527.1000979999999</v>
      </c>
      <c r="D5093">
        <f t="shared" si="164"/>
        <v>3.8824105119934527</v>
      </c>
      <c r="E5093">
        <v>-8.3775837903438451E-3</v>
      </c>
      <c r="G5093">
        <f t="shared" ca="1" si="165"/>
        <v>-3.5161896286483578E-2</v>
      </c>
    </row>
    <row r="5094" spans="2:7">
      <c r="B5094" s="58">
        <v>41571</v>
      </c>
      <c r="C5094" s="43">
        <v>517.59271200000001</v>
      </c>
      <c r="D5094">
        <f t="shared" si="164"/>
        <v>-0.37332308655336882</v>
      </c>
      <c r="E5094">
        <v>-8.3789632313542722E-3</v>
      </c>
      <c r="G5094">
        <f t="shared" ca="1" si="165"/>
        <v>-1.4493220306308556E-2</v>
      </c>
    </row>
    <row r="5095" spans="2:7">
      <c r="B5095" s="58">
        <v>42613</v>
      </c>
      <c r="C5095" s="43">
        <v>825.93231200000002</v>
      </c>
      <c r="D5095">
        <f t="shared" si="164"/>
        <v>2.9463619089134561</v>
      </c>
      <c r="E5095">
        <v>-8.3802839116011302E-3</v>
      </c>
      <c r="G5095">
        <f t="shared" ca="1" si="165"/>
        <v>-5.1181491146150603E-3</v>
      </c>
    </row>
    <row r="5096" spans="2:7">
      <c r="B5096" s="58">
        <v>40364</v>
      </c>
      <c r="C5096" s="43">
        <v>209.28955099999999</v>
      </c>
      <c r="D5096">
        <f t="shared" si="164"/>
        <v>0.53141101289493409</v>
      </c>
      <c r="E5096">
        <v>-8.3830497944298692E-3</v>
      </c>
      <c r="G5096">
        <f t="shared" ca="1" si="165"/>
        <v>1.3279748657491788E-2</v>
      </c>
    </row>
    <row r="5097" spans="2:7">
      <c r="B5097" s="58">
        <v>39261</v>
      </c>
      <c r="C5097" s="43">
        <v>136.66452000000001</v>
      </c>
      <c r="D5097">
        <f t="shared" si="164"/>
        <v>-0.94090073729037882</v>
      </c>
      <c r="E5097">
        <v>-8.3834826473682296E-3</v>
      </c>
      <c r="G5097">
        <f t="shared" ca="1" si="165"/>
        <v>2.924361676163975E-3</v>
      </c>
    </row>
    <row r="5098" spans="2:7">
      <c r="B5098" s="58">
        <v>44579</v>
      </c>
      <c r="C5098" s="43">
        <v>2312.4572750000002</v>
      </c>
      <c r="D5098">
        <f t="shared" si="164"/>
        <v>49.116134503310789</v>
      </c>
      <c r="E5098">
        <v>-8.3908310684067903E-3</v>
      </c>
      <c r="G5098">
        <f t="shared" ca="1" si="165"/>
        <v>-3.1121245659124261E-2</v>
      </c>
    </row>
    <row r="5099" spans="2:7">
      <c r="B5099" s="58">
        <v>35366</v>
      </c>
      <c r="C5099" s="43">
        <v>46.141972000000003</v>
      </c>
      <c r="D5099">
        <f t="shared" si="164"/>
        <v>-1.3767065199030639E-2</v>
      </c>
      <c r="E5099">
        <v>-8.3912219854553587E-3</v>
      </c>
      <c r="G5099">
        <f t="shared" ca="1" si="165"/>
        <v>3.2607688930418339E-3</v>
      </c>
    </row>
    <row r="5100" spans="2:7">
      <c r="B5100" s="58">
        <v>35247</v>
      </c>
      <c r="C5100" s="43">
        <v>46.786079000000001</v>
      </c>
      <c r="D5100">
        <f t="shared" si="164"/>
        <v>-0.90646691881185737</v>
      </c>
      <c r="E5100">
        <v>-8.3961486515643381E-3</v>
      </c>
      <c r="G5100">
        <f t="shared" ca="1" si="165"/>
        <v>-4.1944457161562591E-3</v>
      </c>
    </row>
    <row r="5101" spans="2:7">
      <c r="B5101" s="58">
        <v>41605</v>
      </c>
      <c r="C5101" s="43">
        <v>500.20889299999999</v>
      </c>
      <c r="D5101">
        <f t="shared" si="164"/>
        <v>-0.52518914105988268</v>
      </c>
      <c r="E5101">
        <v>-8.4082511820354026E-3</v>
      </c>
      <c r="G5101">
        <f t="shared" ca="1" si="165"/>
        <v>-1.2424554797588548E-2</v>
      </c>
    </row>
    <row r="5102" spans="2:7">
      <c r="B5102" s="58">
        <v>42941</v>
      </c>
      <c r="C5102" s="43">
        <v>1053.490845</v>
      </c>
      <c r="D5102">
        <f t="shared" si="164"/>
        <v>7.8664656254913261</v>
      </c>
      <c r="E5102">
        <v>-8.4099389903640534E-3</v>
      </c>
      <c r="G5102">
        <f t="shared" ca="1" si="165"/>
        <v>-3.3009929704712936E-3</v>
      </c>
    </row>
    <row r="5103" spans="2:7">
      <c r="B5103" s="58">
        <v>38670</v>
      </c>
      <c r="C5103" s="43">
        <v>118.81745100000001</v>
      </c>
      <c r="D5103">
        <f t="shared" si="164"/>
        <v>-0.94805284978257554</v>
      </c>
      <c r="E5103">
        <v>-8.4200976711300765E-3</v>
      </c>
      <c r="G5103">
        <f t="shared" ca="1" si="165"/>
        <v>-3.1575565047420477E-2</v>
      </c>
    </row>
    <row r="5104" spans="2:7">
      <c r="B5104" s="58">
        <v>44400</v>
      </c>
      <c r="C5104" s="43">
        <v>2287.275635</v>
      </c>
      <c r="D5104">
        <f t="shared" si="164"/>
        <v>14.631985923531376</v>
      </c>
      <c r="E5104">
        <v>-8.4308999044879658E-3</v>
      </c>
      <c r="G5104">
        <f t="shared" ca="1" si="165"/>
        <v>-5.0563770054699595E-3</v>
      </c>
    </row>
    <row r="5105" spans="2:7">
      <c r="B5105" s="58">
        <v>39121</v>
      </c>
      <c r="C5105" s="43">
        <v>146.320221</v>
      </c>
      <c r="D5105">
        <f t="shared" si="164"/>
        <v>-0.5470122272521305</v>
      </c>
      <c r="E5105">
        <v>-8.4396821731412969E-3</v>
      </c>
      <c r="G5105">
        <f t="shared" ca="1" si="165"/>
        <v>9.9924185044836609E-3</v>
      </c>
    </row>
    <row r="5106" spans="2:7">
      <c r="B5106" s="58">
        <v>40917</v>
      </c>
      <c r="C5106" s="43">
        <v>323.011414</v>
      </c>
      <c r="D5106">
        <f t="shared" si="164"/>
        <v>-0.19120463669051788</v>
      </c>
      <c r="E5106">
        <v>-8.4425036908426128E-3</v>
      </c>
      <c r="G5106">
        <f t="shared" ca="1" si="165"/>
        <v>1.012935978521254E-2</v>
      </c>
    </row>
    <row r="5107" spans="2:7">
      <c r="B5107" s="58">
        <v>41379</v>
      </c>
      <c r="C5107" s="43">
        <v>399.37347399999999</v>
      </c>
      <c r="D5107">
        <f t="shared" si="164"/>
        <v>3.0626199965204002</v>
      </c>
      <c r="E5107">
        <v>-8.4542265318051629E-3</v>
      </c>
      <c r="G5107">
        <f t="shared" ca="1" si="165"/>
        <v>3.0212391252592381E-3</v>
      </c>
    </row>
    <row r="5108" spans="2:7">
      <c r="B5108" s="58">
        <v>38099</v>
      </c>
      <c r="C5108" s="43">
        <v>98.304412999999997</v>
      </c>
      <c r="D5108">
        <f t="shared" si="164"/>
        <v>-0.9325007703904975</v>
      </c>
      <c r="E5108">
        <v>-8.4578780748831989E-3</v>
      </c>
      <c r="G5108">
        <f t="shared" ca="1" si="165"/>
        <v>1.4924484819217555E-2</v>
      </c>
    </row>
    <row r="5109" spans="2:7">
      <c r="B5109" s="58">
        <v>43399</v>
      </c>
      <c r="C5109" s="43">
        <v>1456.3782960000001</v>
      </c>
      <c r="D5109">
        <f t="shared" si="164"/>
        <v>1.8431405998996595</v>
      </c>
      <c r="E5109">
        <v>-8.4629263597043591E-3</v>
      </c>
      <c r="G5109">
        <f t="shared" ca="1" si="165"/>
        <v>1.2978364627682653E-2</v>
      </c>
    </row>
    <row r="5110" spans="2:7">
      <c r="B5110" s="58">
        <v>41493</v>
      </c>
      <c r="C5110" s="43">
        <v>512.24279799999999</v>
      </c>
      <c r="D5110">
        <f t="shared" si="164"/>
        <v>1.4956932814777901</v>
      </c>
      <c r="E5110">
        <v>-8.4656141067116601E-3</v>
      </c>
      <c r="G5110">
        <f t="shared" ca="1" si="165"/>
        <v>-8.1239298679321795E-3</v>
      </c>
    </row>
    <row r="5111" spans="2:7">
      <c r="B5111" s="58">
        <v>40373</v>
      </c>
      <c r="C5111" s="43">
        <v>205.25070199999999</v>
      </c>
      <c r="D5111">
        <f t="shared" si="164"/>
        <v>0.574302171760251</v>
      </c>
      <c r="E5111">
        <v>-8.4678919523646454E-3</v>
      </c>
      <c r="G5111">
        <f t="shared" ca="1" si="165"/>
        <v>2.4484747171457166E-2</v>
      </c>
    </row>
    <row r="5112" spans="2:7">
      <c r="B5112" s="58">
        <v>37249</v>
      </c>
      <c r="C5112" s="43">
        <v>130.37567100000001</v>
      </c>
      <c r="D5112">
        <f t="shared" si="164"/>
        <v>0.58165111929310009</v>
      </c>
      <c r="E5112">
        <v>-8.4823810184219469E-3</v>
      </c>
      <c r="G5112">
        <f t="shared" ca="1" si="165"/>
        <v>1.0498941509264359E-2</v>
      </c>
    </row>
    <row r="5113" spans="2:7">
      <c r="B5113" s="58">
        <v>38286</v>
      </c>
      <c r="C5113" s="43">
        <v>82.430107000000007</v>
      </c>
      <c r="D5113">
        <f t="shared" si="164"/>
        <v>-0.88385338178327633</v>
      </c>
      <c r="E5113">
        <v>-8.5094031749163457E-3</v>
      </c>
      <c r="G5113">
        <f t="shared" ca="1" si="165"/>
        <v>1.2892189132645424E-2</v>
      </c>
    </row>
    <row r="5114" spans="2:7">
      <c r="B5114" s="58">
        <v>42321</v>
      </c>
      <c r="C5114" s="43">
        <v>709.70733600000005</v>
      </c>
      <c r="D5114">
        <f t="shared" si="164"/>
        <v>-0.70392782619470995</v>
      </c>
      <c r="E5114">
        <v>-8.5248560172452147E-3</v>
      </c>
      <c r="G5114">
        <f t="shared" ca="1" si="165"/>
        <v>-3.3984086700282391E-2</v>
      </c>
    </row>
    <row r="5115" spans="2:7">
      <c r="B5115" s="58">
        <v>44377</v>
      </c>
      <c r="C5115" s="43">
        <v>2397.0754390000002</v>
      </c>
      <c r="D5115">
        <f t="shared" si="164"/>
        <v>27.452217334247401</v>
      </c>
      <c r="E5115">
        <v>-8.5256274517474043E-3</v>
      </c>
      <c r="G5115">
        <f t="shared" ca="1" si="165"/>
        <v>-3.3029537176352472E-3</v>
      </c>
    </row>
    <row r="5116" spans="2:7">
      <c r="B5116" s="58">
        <v>38152</v>
      </c>
      <c r="C5116" s="43">
        <v>84.249161000000001</v>
      </c>
      <c r="D5116">
        <f t="shared" si="164"/>
        <v>-0.75122123978158739</v>
      </c>
      <c r="E5116">
        <v>-8.5306519184770238E-3</v>
      </c>
      <c r="G5116">
        <f t="shared" ca="1" si="165"/>
        <v>4.3855531884281996E-3</v>
      </c>
    </row>
    <row r="5117" spans="2:7">
      <c r="B5117" s="58">
        <v>40996</v>
      </c>
      <c r="C5117" s="43">
        <v>338.65093999999999</v>
      </c>
      <c r="D5117">
        <f t="shared" si="164"/>
        <v>-0.87361780286318169</v>
      </c>
      <c r="E5117">
        <v>-8.5322987910155437E-3</v>
      </c>
      <c r="G5117">
        <f t="shared" ca="1" si="165"/>
        <v>1.400593924309905E-2</v>
      </c>
    </row>
    <row r="5118" spans="2:7">
      <c r="B5118" s="58">
        <v>44453</v>
      </c>
      <c r="C5118" s="43">
        <v>2679.5778810000002</v>
      </c>
      <c r="D5118">
        <f t="shared" si="164"/>
        <v>7.4013098457492239</v>
      </c>
      <c r="E5118">
        <v>-8.5418300753699328E-3</v>
      </c>
      <c r="G5118">
        <f t="shared" ca="1" si="165"/>
        <v>1.9171408749069487E-3</v>
      </c>
    </row>
    <row r="5119" spans="2:7">
      <c r="B5119" s="58">
        <v>40954</v>
      </c>
      <c r="C5119" s="43">
        <v>318.947632</v>
      </c>
      <c r="D5119">
        <f t="shared" si="164"/>
        <v>6.0476919162406704</v>
      </c>
      <c r="E5119">
        <v>-8.5490563357674149E-3</v>
      </c>
      <c r="G5119">
        <f t="shared" ca="1" si="165"/>
        <v>2.7823325249456302E-2</v>
      </c>
    </row>
    <row r="5120" spans="2:7">
      <c r="B5120" s="58">
        <v>35181</v>
      </c>
      <c r="C5120" s="43">
        <v>45.255614999999999</v>
      </c>
      <c r="D5120">
        <f t="shared" si="164"/>
        <v>-0.93545567295557375</v>
      </c>
      <c r="E5120">
        <v>-8.553685151819361E-3</v>
      </c>
      <c r="G5120">
        <f t="shared" ca="1" si="165"/>
        <v>2.553960287955289E-3</v>
      </c>
    </row>
    <row r="5121" spans="2:7">
      <c r="B5121" s="58">
        <v>42297</v>
      </c>
      <c r="C5121" s="43">
        <v>701.15557899999999</v>
      </c>
      <c r="D5121">
        <f t="shared" si="164"/>
        <v>-5.6811822932158494E-2</v>
      </c>
      <c r="E5121">
        <v>-8.5650474943053945E-3</v>
      </c>
      <c r="G5121">
        <f t="shared" ca="1" si="165"/>
        <v>-1.5525399677917445E-2</v>
      </c>
    </row>
    <row r="5122" spans="2:7">
      <c r="B5122" s="58">
        <v>42124</v>
      </c>
      <c r="C5122" s="43">
        <v>743.38885500000004</v>
      </c>
      <c r="D5122">
        <f t="shared" si="164"/>
        <v>2.0469978552690966</v>
      </c>
      <c r="E5122">
        <v>-8.5694227682079384E-3</v>
      </c>
      <c r="G5122">
        <f t="shared" ca="1" si="165"/>
        <v>1.2886283061525445E-2</v>
      </c>
    </row>
    <row r="5123" spans="2:7">
      <c r="B5123" s="58">
        <v>40449</v>
      </c>
      <c r="C5123" s="43">
        <v>243.974197</v>
      </c>
      <c r="D5123">
        <f t="shared" si="164"/>
        <v>-0.88099035089222866</v>
      </c>
      <c r="E5123">
        <v>-8.5801468600882735E-3</v>
      </c>
      <c r="G5123">
        <f t="shared" ca="1" si="165"/>
        <v>5.5685957752255729E-3</v>
      </c>
    </row>
    <row r="5124" spans="2:7">
      <c r="B5124" s="58">
        <v>44014</v>
      </c>
      <c r="C5124" s="43">
        <v>2050.0371089999999</v>
      </c>
      <c r="D5124">
        <f t="shared" ref="D5124:D5187" si="166">(C5124-C5125)/C5125</f>
        <v>3.5948137182937838</v>
      </c>
      <c r="E5124">
        <v>-8.5928351034113577E-3</v>
      </c>
      <c r="G5124">
        <f t="shared" ca="1" si="165"/>
        <v>-5.9491299582758372E-3</v>
      </c>
    </row>
    <row r="5125" spans="2:7">
      <c r="B5125" s="58">
        <v>41250</v>
      </c>
      <c r="C5125" s="43">
        <v>446.16326900000001</v>
      </c>
      <c r="D5125">
        <f t="shared" si="166"/>
        <v>-0.37221404752855852</v>
      </c>
      <c r="E5125">
        <v>-8.5939757952978799E-3</v>
      </c>
      <c r="G5125">
        <f t="shared" ref="G5125:G5188" ca="1" si="167">_xlfn.NORM.INV(RAND(),$N$5,$N$6)</f>
        <v>-1.90117377501243E-2</v>
      </c>
    </row>
    <row r="5126" spans="2:7">
      <c r="B5126" s="58">
        <v>41982</v>
      </c>
      <c r="C5126" s="43">
        <v>710.69329800000003</v>
      </c>
      <c r="D5126">
        <f t="shared" si="166"/>
        <v>-0.12946398346750398</v>
      </c>
      <c r="E5126">
        <v>-8.5975476938754888E-3</v>
      </c>
      <c r="G5126">
        <f t="shared" ca="1" si="167"/>
        <v>-4.5815665916892796E-3</v>
      </c>
    </row>
    <row r="5127" spans="2:7">
      <c r="B5127" s="58">
        <v>42032</v>
      </c>
      <c r="C5127" s="43">
        <v>816.38586399999997</v>
      </c>
      <c r="D5127">
        <f t="shared" si="166"/>
        <v>3.6280551461026453</v>
      </c>
      <c r="E5127">
        <v>-8.5992967816217458E-3</v>
      </c>
      <c r="G5127">
        <f t="shared" ca="1" si="167"/>
        <v>1.3750508746551838E-2</v>
      </c>
    </row>
    <row r="5128" spans="2:7">
      <c r="B5128" s="58">
        <v>39891</v>
      </c>
      <c r="C5128" s="43">
        <v>176.399338</v>
      </c>
      <c r="D5128">
        <f t="shared" si="166"/>
        <v>-0.78993262048034329</v>
      </c>
      <c r="E5128">
        <v>-8.6097062397249048E-3</v>
      </c>
      <c r="G5128">
        <f t="shared" ca="1" si="167"/>
        <v>8.5890048233604552E-3</v>
      </c>
    </row>
    <row r="5129" spans="2:7">
      <c r="B5129" s="58">
        <v>42075</v>
      </c>
      <c r="C5129" s="43">
        <v>839.72741699999995</v>
      </c>
      <c r="D5129">
        <f t="shared" si="166"/>
        <v>3.771259156227214</v>
      </c>
      <c r="E5129">
        <v>-8.6180040756666139E-3</v>
      </c>
      <c r="G5129">
        <f t="shared" ca="1" si="167"/>
        <v>-1.9036903768610121E-2</v>
      </c>
    </row>
    <row r="5130" spans="2:7">
      <c r="B5130" s="58">
        <v>38994</v>
      </c>
      <c r="C5130" s="43">
        <v>175.99702500000001</v>
      </c>
      <c r="D5130">
        <f t="shared" si="166"/>
        <v>3.8424669223995893E-2</v>
      </c>
      <c r="E5130">
        <v>-8.6190762545073456E-3</v>
      </c>
      <c r="G5130">
        <f t="shared" ca="1" si="167"/>
        <v>2.8899039864886532E-2</v>
      </c>
    </row>
    <row r="5131" spans="2:7">
      <c r="B5131" s="58">
        <v>38866</v>
      </c>
      <c r="C5131" s="43">
        <v>169.484634</v>
      </c>
      <c r="D5131">
        <f t="shared" si="166"/>
        <v>-0.9198593156931989</v>
      </c>
      <c r="E5131">
        <v>-8.6223166866261185E-3</v>
      </c>
      <c r="G5131">
        <f t="shared" ca="1" si="167"/>
        <v>3.0120052143724499E-2</v>
      </c>
    </row>
    <row r="5132" spans="2:7">
      <c r="B5132" s="58">
        <v>44243</v>
      </c>
      <c r="C5132" s="43">
        <v>2114.8388669999999</v>
      </c>
      <c r="D5132">
        <f t="shared" si="166"/>
        <v>43.261329738858144</v>
      </c>
      <c r="E5132">
        <v>-8.6223867640054571E-3</v>
      </c>
      <c r="G5132">
        <f t="shared" ca="1" si="167"/>
        <v>-2.2570914640801309E-2</v>
      </c>
    </row>
    <row r="5133" spans="2:7">
      <c r="B5133" s="58">
        <v>35276</v>
      </c>
      <c r="C5133" s="43">
        <v>47.780735</v>
      </c>
      <c r="D5133">
        <f t="shared" si="166"/>
        <v>-0.67152584389129832</v>
      </c>
      <c r="E5133">
        <v>-8.6334086895907911E-3</v>
      </c>
      <c r="G5133">
        <f t="shared" ca="1" si="167"/>
        <v>1.2787299288280872E-2</v>
      </c>
    </row>
    <row r="5134" spans="2:7">
      <c r="B5134" s="58">
        <v>36504</v>
      </c>
      <c r="C5134" s="43">
        <v>145.462692</v>
      </c>
      <c r="D5134">
        <f t="shared" si="166"/>
        <v>-0.87674328676000313</v>
      </c>
      <c r="E5134">
        <v>-8.6389390667445613E-3</v>
      </c>
      <c r="G5134">
        <f t="shared" ca="1" si="167"/>
        <v>2.8043058950243574E-2</v>
      </c>
    </row>
    <row r="5135" spans="2:7">
      <c r="B5135" s="58">
        <v>43052</v>
      </c>
      <c r="C5135" s="43">
        <v>1180.1604</v>
      </c>
      <c r="D5135">
        <f t="shared" si="166"/>
        <v>-0.56333433012036449</v>
      </c>
      <c r="E5135">
        <v>-8.6391437827780804E-3</v>
      </c>
      <c r="G5135">
        <f t="shared" ca="1" si="167"/>
        <v>-3.1554361075907998E-2</v>
      </c>
    </row>
    <row r="5136" spans="2:7">
      <c r="B5136" s="58">
        <v>44452</v>
      </c>
      <c r="C5136" s="43">
        <v>2702.6635740000002</v>
      </c>
      <c r="D5136">
        <f t="shared" si="166"/>
        <v>14.005160902191921</v>
      </c>
      <c r="E5136">
        <v>-8.6455635153214784E-3</v>
      </c>
      <c r="G5136">
        <f t="shared" ca="1" si="167"/>
        <v>3.3953070623958338E-2</v>
      </c>
    </row>
    <row r="5137" spans="2:7">
      <c r="B5137" s="58">
        <v>40214</v>
      </c>
      <c r="C5137" s="43">
        <v>180.115601</v>
      </c>
      <c r="D5137">
        <f t="shared" si="166"/>
        <v>-0.70500588850437051</v>
      </c>
      <c r="E5137">
        <v>-8.6561588844861394E-3</v>
      </c>
      <c r="G5137">
        <f t="shared" ca="1" si="167"/>
        <v>-1.5117323163082867E-2</v>
      </c>
    </row>
    <row r="5138" spans="2:7">
      <c r="B5138" s="58">
        <v>41873</v>
      </c>
      <c r="C5138" s="43">
        <v>610.57354699999996</v>
      </c>
      <c r="D5138">
        <f t="shared" si="166"/>
        <v>-0.59364136169872173</v>
      </c>
      <c r="E5138">
        <v>-8.6577140087852316E-3</v>
      </c>
      <c r="G5138">
        <f t="shared" ca="1" si="167"/>
        <v>2.3734481474957611E-3</v>
      </c>
    </row>
    <row r="5139" spans="2:7">
      <c r="B5139" s="58">
        <v>43405</v>
      </c>
      <c r="C5139" s="43">
        <v>1502.548462</v>
      </c>
      <c r="D5139">
        <f t="shared" si="166"/>
        <v>-7.9178153719782873E-2</v>
      </c>
      <c r="E5139">
        <v>-8.6638284678515372E-3</v>
      </c>
      <c r="G5139">
        <f t="shared" ca="1" si="167"/>
        <v>3.7506387154544275E-2</v>
      </c>
    </row>
    <row r="5140" spans="2:7">
      <c r="B5140" s="58">
        <v>43341</v>
      </c>
      <c r="C5140" s="43">
        <v>1631.747192</v>
      </c>
      <c r="D5140">
        <f t="shared" si="166"/>
        <v>8.7796106307628072</v>
      </c>
      <c r="E5140">
        <v>-8.6664089970506213E-3</v>
      </c>
      <c r="G5140">
        <f t="shared" ca="1" si="167"/>
        <v>2.0243875238502166E-3</v>
      </c>
    </row>
    <row r="5141" spans="2:7">
      <c r="B5141" s="58">
        <v>38960</v>
      </c>
      <c r="C5141" s="43">
        <v>166.85195899999999</v>
      </c>
      <c r="D5141">
        <f t="shared" si="166"/>
        <v>-0.30257118149362244</v>
      </c>
      <c r="E5141">
        <v>-8.6682079848263063E-3</v>
      </c>
      <c r="G5141">
        <f t="shared" ca="1" si="167"/>
        <v>-8.860760234534068E-3</v>
      </c>
    </row>
    <row r="5142" spans="2:7">
      <c r="B5142" s="58">
        <v>40507</v>
      </c>
      <c r="C5142" s="43">
        <v>239.23869300000001</v>
      </c>
      <c r="D5142">
        <f t="shared" si="166"/>
        <v>-7.8628155326348773E-2</v>
      </c>
      <c r="E5142">
        <v>-8.6717168082662173E-3</v>
      </c>
      <c r="G5142">
        <f t="shared" ca="1" si="167"/>
        <v>-2.8978798976344172E-3</v>
      </c>
    </row>
    <row r="5143" spans="2:7">
      <c r="B5143" s="58">
        <v>40759</v>
      </c>
      <c r="C5143" s="43">
        <v>259.654877</v>
      </c>
      <c r="D5143">
        <f t="shared" si="166"/>
        <v>-0.67007521047360863</v>
      </c>
      <c r="E5143">
        <v>-8.6959005949228327E-3</v>
      </c>
      <c r="G5143">
        <f t="shared" ca="1" si="167"/>
        <v>3.1798804802765424E-2</v>
      </c>
    </row>
    <row r="5144" spans="2:7">
      <c r="B5144" s="58">
        <v>42055</v>
      </c>
      <c r="C5144" s="43">
        <v>787.01232900000002</v>
      </c>
      <c r="D5144">
        <f t="shared" si="166"/>
        <v>0.68460107399620174</v>
      </c>
      <c r="E5144">
        <v>-8.6989398946916447E-3</v>
      </c>
      <c r="G5144">
        <f t="shared" ca="1" si="167"/>
        <v>2.968660388168606E-2</v>
      </c>
    </row>
    <row r="5145" spans="2:7">
      <c r="B5145" s="58">
        <v>41192</v>
      </c>
      <c r="C5145" s="43">
        <v>467.18023699999998</v>
      </c>
      <c r="D5145">
        <f t="shared" si="166"/>
        <v>1.6132475080145823</v>
      </c>
      <c r="E5145">
        <v>-8.7015811929563331E-3</v>
      </c>
      <c r="G5145">
        <f t="shared" ca="1" si="167"/>
        <v>-1.9450475474491712E-2</v>
      </c>
    </row>
    <row r="5146" spans="2:7">
      <c r="B5146" s="58">
        <v>39889</v>
      </c>
      <c r="C5146" s="43">
        <v>178.773819</v>
      </c>
      <c r="D5146">
        <f t="shared" si="166"/>
        <v>-0.74635098600297822</v>
      </c>
      <c r="E5146">
        <v>-8.7068083869031865E-3</v>
      </c>
      <c r="G5146">
        <f t="shared" ca="1" si="167"/>
        <v>2.1486499479344438E-2</v>
      </c>
    </row>
    <row r="5147" spans="2:7">
      <c r="B5147" s="58">
        <v>42331</v>
      </c>
      <c r="C5147" s="43">
        <v>704.807861</v>
      </c>
      <c r="D5147">
        <f t="shared" si="166"/>
        <v>-0.29708837876023714</v>
      </c>
      <c r="E5147">
        <v>-8.7078655928512095E-3</v>
      </c>
      <c r="G5147">
        <f t="shared" ca="1" si="167"/>
        <v>8.8895413518375408E-3</v>
      </c>
    </row>
    <row r="5148" spans="2:7">
      <c r="B5148" s="58">
        <v>42901</v>
      </c>
      <c r="C5148" s="43">
        <v>1002.697693</v>
      </c>
      <c r="D5148">
        <f t="shared" si="166"/>
        <v>-0.51144425297582174</v>
      </c>
      <c r="E5148">
        <v>-8.7098274741742709E-3</v>
      </c>
      <c r="G5148">
        <f t="shared" ca="1" si="167"/>
        <v>8.3160343701351898E-3</v>
      </c>
    </row>
    <row r="5149" spans="2:7">
      <c r="B5149" s="58">
        <v>44008</v>
      </c>
      <c r="C5149" s="43">
        <v>2052.3710940000001</v>
      </c>
      <c r="D5149">
        <f t="shared" si="166"/>
        <v>21.164516159584302</v>
      </c>
      <c r="E5149">
        <v>-8.7199268617426107E-3</v>
      </c>
      <c r="G5149">
        <f t="shared" ca="1" si="167"/>
        <v>2.6342612920766647E-3</v>
      </c>
    </row>
    <row r="5150" spans="2:7">
      <c r="B5150" s="58">
        <v>36019</v>
      </c>
      <c r="C5150" s="43">
        <v>92.597153000000006</v>
      </c>
      <c r="D5150">
        <f t="shared" si="166"/>
        <v>-0.28580315427870467</v>
      </c>
      <c r="E5150">
        <v>-8.7477913718625785E-3</v>
      </c>
      <c r="G5150">
        <f t="shared" ca="1" si="167"/>
        <v>3.9474762985449736E-3</v>
      </c>
    </row>
    <row r="5151" spans="2:7">
      <c r="B5151" s="58">
        <v>37237</v>
      </c>
      <c r="C5151" s="43">
        <v>129.65214499999999</v>
      </c>
      <c r="D5151">
        <f t="shared" si="166"/>
        <v>0.4170916614372312</v>
      </c>
      <c r="E5151">
        <v>-8.7576362148415899E-3</v>
      </c>
      <c r="G5151">
        <f t="shared" ca="1" si="167"/>
        <v>2.0085827324933272E-2</v>
      </c>
    </row>
    <row r="5152" spans="2:7">
      <c r="B5152" s="58">
        <v>38301</v>
      </c>
      <c r="C5152" s="43">
        <v>91.491714000000002</v>
      </c>
      <c r="D5152">
        <f t="shared" si="166"/>
        <v>-0.18622475540637182</v>
      </c>
      <c r="E5152">
        <v>-8.7593200365836642E-3</v>
      </c>
      <c r="G5152">
        <f t="shared" ca="1" si="167"/>
        <v>-1.126431247745715E-2</v>
      </c>
    </row>
    <row r="5153" spans="2:7">
      <c r="B5153" s="58">
        <v>38559</v>
      </c>
      <c r="C5153" s="43">
        <v>112.428726</v>
      </c>
      <c r="D5153">
        <f t="shared" si="166"/>
        <v>-0.46883588994529102</v>
      </c>
      <c r="E5153">
        <v>-8.7607743493758345E-3</v>
      </c>
      <c r="G5153">
        <f t="shared" ca="1" si="167"/>
        <v>1.3233777314812092E-2</v>
      </c>
    </row>
    <row r="5154" spans="2:7">
      <c r="B5154" s="58">
        <v>40416</v>
      </c>
      <c r="C5154" s="43">
        <v>211.66476399999999</v>
      </c>
      <c r="D5154">
        <f t="shared" si="166"/>
        <v>0.79541561298856156</v>
      </c>
      <c r="E5154">
        <v>-8.7685992078213506E-3</v>
      </c>
      <c r="G5154">
        <f t="shared" ca="1" si="167"/>
        <v>-1.7479990502431916E-2</v>
      </c>
    </row>
    <row r="5155" spans="2:7">
      <c r="B5155" s="58">
        <v>36287</v>
      </c>
      <c r="C5155" s="43">
        <v>117.891792</v>
      </c>
      <c r="D5155">
        <f t="shared" si="166"/>
        <v>-0.20001958086698227</v>
      </c>
      <c r="E5155">
        <v>-8.7804456752678308E-3</v>
      </c>
      <c r="G5155">
        <f t="shared" ca="1" si="167"/>
        <v>1.3648445781843783E-2</v>
      </c>
    </row>
    <row r="5156" spans="2:7">
      <c r="B5156" s="58">
        <v>36697</v>
      </c>
      <c r="C5156" s="43">
        <v>147.368347</v>
      </c>
      <c r="D5156">
        <f t="shared" si="166"/>
        <v>-0.94091203299665616</v>
      </c>
      <c r="E5156">
        <v>-8.781752743326713E-3</v>
      </c>
      <c r="G5156">
        <f t="shared" ca="1" si="167"/>
        <v>1.6525136854552879E-2</v>
      </c>
    </row>
    <row r="5157" spans="2:7">
      <c r="B5157" s="58">
        <v>44979</v>
      </c>
      <c r="C5157" s="43">
        <v>2494.0500489999999</v>
      </c>
      <c r="D5157">
        <f t="shared" si="166"/>
        <v>2.8020948210431196</v>
      </c>
      <c r="E5157">
        <v>-8.7832020590004438E-3</v>
      </c>
      <c r="G5157">
        <f t="shared" ca="1" si="167"/>
        <v>2.6846468155571509E-2</v>
      </c>
    </row>
    <row r="5158" spans="2:7">
      <c r="B5158" s="58">
        <v>41999</v>
      </c>
      <c r="C5158" s="43">
        <v>655.96734600000002</v>
      </c>
      <c r="D5158">
        <f t="shared" si="166"/>
        <v>-0.58100922361558582</v>
      </c>
      <c r="E5158">
        <v>-8.7847784737893203E-3</v>
      </c>
      <c r="G5158">
        <f t="shared" ca="1" si="167"/>
        <v>1.8518123625504136E-2</v>
      </c>
    </row>
    <row r="5159" spans="2:7">
      <c r="B5159" s="58">
        <v>43426</v>
      </c>
      <c r="C5159" s="43">
        <v>1565.5889890000001</v>
      </c>
      <c r="D5159">
        <f t="shared" si="166"/>
        <v>0.57009131061812846</v>
      </c>
      <c r="E5159">
        <v>-8.7871541821874007E-3</v>
      </c>
      <c r="G5159">
        <f t="shared" ca="1" si="167"/>
        <v>2.8231860692889476E-2</v>
      </c>
    </row>
    <row r="5160" spans="2:7">
      <c r="B5160" s="58">
        <v>42920</v>
      </c>
      <c r="C5160" s="43">
        <v>997.13244599999996</v>
      </c>
      <c r="D5160">
        <f t="shared" si="166"/>
        <v>4.6355702522355875</v>
      </c>
      <c r="E5160">
        <v>-8.7906710528948048E-3</v>
      </c>
      <c r="G5160">
        <f t="shared" ca="1" si="167"/>
        <v>-1.1303020705934193E-2</v>
      </c>
    </row>
    <row r="5161" spans="2:7">
      <c r="B5161" s="58">
        <v>39959</v>
      </c>
      <c r="C5161" s="43">
        <v>176.93550099999999</v>
      </c>
      <c r="D5161">
        <f t="shared" si="166"/>
        <v>9.2688365993682784E-2</v>
      </c>
      <c r="E5161">
        <v>-8.7963910307921594E-3</v>
      </c>
      <c r="G5161">
        <f t="shared" ca="1" si="167"/>
        <v>-9.3876315802190694E-3</v>
      </c>
    </row>
    <row r="5162" spans="2:7">
      <c r="B5162" s="58">
        <v>36725</v>
      </c>
      <c r="C5162" s="43">
        <v>161.926773</v>
      </c>
      <c r="D5162">
        <f t="shared" si="166"/>
        <v>-0.77982566620570226</v>
      </c>
      <c r="E5162">
        <v>-8.80028189246055E-3</v>
      </c>
      <c r="G5162">
        <f t="shared" ca="1" si="167"/>
        <v>-2.3708454329587306E-2</v>
      </c>
    </row>
    <row r="5163" spans="2:7">
      <c r="B5163" s="58">
        <v>42723</v>
      </c>
      <c r="C5163" s="43">
        <v>735.44799799999998</v>
      </c>
      <c r="D5163">
        <f t="shared" si="166"/>
        <v>3.5743886184995279</v>
      </c>
      <c r="E5163">
        <v>-8.813232997295025E-3</v>
      </c>
      <c r="G5163">
        <f t="shared" ca="1" si="167"/>
        <v>-2.4417775423618638E-3</v>
      </c>
    </row>
    <row r="5164" spans="2:7">
      <c r="B5164" s="58">
        <v>39370</v>
      </c>
      <c r="C5164" s="43">
        <v>160.77514600000001</v>
      </c>
      <c r="D5164">
        <f t="shared" si="166"/>
        <v>2.3222473931927623</v>
      </c>
      <c r="E5164">
        <v>-8.8136255534501124E-3</v>
      </c>
      <c r="G5164">
        <f t="shared" ca="1" si="167"/>
        <v>-1.7467362817902968E-2</v>
      </c>
    </row>
    <row r="5165" spans="2:7">
      <c r="B5165" s="58">
        <v>35271</v>
      </c>
      <c r="C5165" s="43">
        <v>48.39349</v>
      </c>
      <c r="D5165">
        <f t="shared" si="166"/>
        <v>-0.6337269176897663</v>
      </c>
      <c r="E5165">
        <v>-8.8145242297468767E-3</v>
      </c>
      <c r="G5165">
        <f t="shared" ca="1" si="167"/>
        <v>2.2622451712107666E-2</v>
      </c>
    </row>
    <row r="5166" spans="2:7">
      <c r="B5166" s="58">
        <v>37131</v>
      </c>
      <c r="C5166" s="43">
        <v>132.12406899999999</v>
      </c>
      <c r="D5166">
        <f t="shared" si="166"/>
        <v>0.2335217626374832</v>
      </c>
      <c r="E5166">
        <v>-8.8197843800811235E-3</v>
      </c>
      <c r="G5166">
        <f t="shared" ca="1" si="167"/>
        <v>-2.3148165085165713E-2</v>
      </c>
    </row>
    <row r="5167" spans="2:7">
      <c r="B5167" s="58">
        <v>37832</v>
      </c>
      <c r="C5167" s="43">
        <v>107.111259</v>
      </c>
      <c r="D5167">
        <f t="shared" si="166"/>
        <v>-0.94363325092100325</v>
      </c>
      <c r="E5167">
        <v>-8.8262013043011976E-3</v>
      </c>
      <c r="G5167">
        <f t="shared" ca="1" si="167"/>
        <v>-1.9586308954483628E-2</v>
      </c>
    </row>
    <row r="5168" spans="2:7">
      <c r="B5168" s="58">
        <v>43808</v>
      </c>
      <c r="C5168" s="43">
        <v>1900.2561040000001</v>
      </c>
      <c r="D5168">
        <f t="shared" si="166"/>
        <v>16.4182501335181</v>
      </c>
      <c r="E5168">
        <v>-8.8349061344191095E-3</v>
      </c>
      <c r="G5168">
        <f t="shared" ca="1" si="167"/>
        <v>2.5796911629982374E-2</v>
      </c>
    </row>
    <row r="5169" spans="2:7">
      <c r="B5169" s="58">
        <v>36843</v>
      </c>
      <c r="C5169" s="43">
        <v>109.09569500000001</v>
      </c>
      <c r="D5169">
        <f t="shared" si="166"/>
        <v>-0.55153277552880786</v>
      </c>
      <c r="E5169">
        <v>-8.8520274700004224E-3</v>
      </c>
      <c r="G5169">
        <f t="shared" ca="1" si="167"/>
        <v>-3.3995520966454577E-2</v>
      </c>
    </row>
    <row r="5170" spans="2:7">
      <c r="B5170" s="58">
        <v>40556</v>
      </c>
      <c r="C5170" s="43">
        <v>243.263474</v>
      </c>
      <c r="D5170">
        <f t="shared" si="166"/>
        <v>0.45992043025159901</v>
      </c>
      <c r="E5170">
        <v>-8.8551089745922806E-3</v>
      </c>
      <c r="G5170">
        <f t="shared" ca="1" si="167"/>
        <v>1.2444170537975429E-2</v>
      </c>
    </row>
    <row r="5171" spans="2:7">
      <c r="B5171" s="58">
        <v>39517</v>
      </c>
      <c r="C5171" s="43">
        <v>166.62789900000001</v>
      </c>
      <c r="D5171">
        <f t="shared" si="166"/>
        <v>0.73461629794319272</v>
      </c>
      <c r="E5171">
        <v>-8.8571917465807039E-3</v>
      </c>
      <c r="G5171">
        <f t="shared" ca="1" si="167"/>
        <v>2.5213984110779488E-3</v>
      </c>
    </row>
    <row r="5172" spans="2:7">
      <c r="B5172" s="58">
        <v>36160</v>
      </c>
      <c r="C5172" s="43">
        <v>96.060378999999998</v>
      </c>
      <c r="D5172">
        <f t="shared" si="166"/>
        <v>-0.13943298604493881</v>
      </c>
      <c r="E5172">
        <v>-8.8692950869134774E-3</v>
      </c>
      <c r="G5172">
        <f t="shared" ca="1" si="167"/>
        <v>2.8879426924345118E-2</v>
      </c>
    </row>
    <row r="5173" spans="2:7">
      <c r="B5173" s="58">
        <v>38043</v>
      </c>
      <c r="C5173" s="43">
        <v>111.62451900000001</v>
      </c>
      <c r="D5173">
        <f t="shared" si="166"/>
        <v>0.51912542582306886</v>
      </c>
      <c r="E5173">
        <v>-8.8777235924442539E-3</v>
      </c>
      <c r="G5173">
        <f t="shared" ca="1" si="167"/>
        <v>4.7592142962889052E-3</v>
      </c>
    </row>
    <row r="5174" spans="2:7">
      <c r="B5174" s="58">
        <v>35824</v>
      </c>
      <c r="C5174" s="43">
        <v>73.479461999999998</v>
      </c>
      <c r="D5174">
        <f t="shared" si="166"/>
        <v>-0.20451873474942014</v>
      </c>
      <c r="E5174">
        <v>-8.8797498096349296E-3</v>
      </c>
      <c r="G5174">
        <f t="shared" ca="1" si="167"/>
        <v>7.9193055977262797E-3</v>
      </c>
    </row>
    <row r="5175" spans="2:7">
      <c r="B5175" s="58">
        <v>36039</v>
      </c>
      <c r="C5175" s="43">
        <v>92.371077999999997</v>
      </c>
      <c r="D5175">
        <f t="shared" si="166"/>
        <v>-0.28445600800581905</v>
      </c>
      <c r="E5175">
        <v>-8.8826979741486126E-3</v>
      </c>
      <c r="G5175">
        <f t="shared" ca="1" si="167"/>
        <v>1.518862403216077E-2</v>
      </c>
    </row>
    <row r="5176" spans="2:7">
      <c r="B5176" s="58">
        <v>36245</v>
      </c>
      <c r="C5176" s="43">
        <v>129.09210200000001</v>
      </c>
      <c r="D5176">
        <f t="shared" si="166"/>
        <v>-0.93730331000456735</v>
      </c>
      <c r="E5176">
        <v>-8.8866768622713598E-3</v>
      </c>
      <c r="G5176">
        <f t="shared" ca="1" si="167"/>
        <v>-3.0118866274349027E-2</v>
      </c>
    </row>
    <row r="5177" spans="2:7">
      <c r="B5177" s="58">
        <v>44071</v>
      </c>
      <c r="C5177" s="43">
        <v>2058.9938959999999</v>
      </c>
      <c r="D5177">
        <f t="shared" si="166"/>
        <v>5.6182731442517628</v>
      </c>
      <c r="E5177">
        <v>-8.8890034026347913E-3</v>
      </c>
      <c r="G5177">
        <f t="shared" ca="1" si="167"/>
        <v>1.1208419914992506E-2</v>
      </c>
    </row>
    <row r="5178" spans="2:7">
      <c r="B5178" s="58">
        <v>40939</v>
      </c>
      <c r="C5178" s="43">
        <v>311.10742199999999</v>
      </c>
      <c r="D5178">
        <f t="shared" si="166"/>
        <v>1.5556649694339986</v>
      </c>
      <c r="E5178">
        <v>-8.8922323031608731E-3</v>
      </c>
      <c r="G5178">
        <f t="shared" ca="1" si="167"/>
        <v>2.3022760166775905E-2</v>
      </c>
    </row>
    <row r="5179" spans="2:7">
      <c r="B5179" s="58">
        <v>36949</v>
      </c>
      <c r="C5179" s="43">
        <v>121.73247499999999</v>
      </c>
      <c r="D5179">
        <f t="shared" si="166"/>
        <v>-0.74501786922763802</v>
      </c>
      <c r="E5179">
        <v>-8.8943915358941309E-3</v>
      </c>
      <c r="G5179">
        <f t="shared" ca="1" si="167"/>
        <v>1.686024360882531E-2</v>
      </c>
    </row>
    <row r="5180" spans="2:7">
      <c r="B5180" s="58">
        <v>41764</v>
      </c>
      <c r="C5180" s="43">
        <v>477.41570999999999</v>
      </c>
      <c r="D5180">
        <f t="shared" si="166"/>
        <v>2.1687986247149675</v>
      </c>
      <c r="E5180">
        <v>-8.8945054298763936E-3</v>
      </c>
      <c r="G5180">
        <f t="shared" ca="1" si="167"/>
        <v>-1.339359326959484E-2</v>
      </c>
    </row>
    <row r="5181" spans="2:7">
      <c r="B5181" s="58">
        <v>39189</v>
      </c>
      <c r="C5181" s="43">
        <v>150.66142300000001</v>
      </c>
      <c r="D5181">
        <f t="shared" si="166"/>
        <v>-0.61707215443327534</v>
      </c>
      <c r="E5181">
        <v>-8.8951771562086231E-3</v>
      </c>
      <c r="G5181">
        <f t="shared" ca="1" si="167"/>
        <v>3.3412252146756034E-2</v>
      </c>
    </row>
    <row r="5182" spans="2:7">
      <c r="B5182" s="58">
        <v>41374</v>
      </c>
      <c r="C5182" s="43">
        <v>393.44598400000001</v>
      </c>
      <c r="D5182">
        <f t="shared" si="166"/>
        <v>2.7062481302543278</v>
      </c>
      <c r="E5182">
        <v>-8.8952689809746206E-3</v>
      </c>
      <c r="G5182">
        <f t="shared" ca="1" si="167"/>
        <v>1.096619875214493E-2</v>
      </c>
    </row>
    <row r="5183" spans="2:7">
      <c r="B5183" s="58">
        <v>37837</v>
      </c>
      <c r="C5183" s="43">
        <v>106.15748600000001</v>
      </c>
      <c r="D5183">
        <f t="shared" si="166"/>
        <v>-0.34745110245448407</v>
      </c>
      <c r="E5183">
        <v>-8.9045074150421316E-3</v>
      </c>
      <c r="G5183">
        <f t="shared" ca="1" si="167"/>
        <v>2.39926230089514E-2</v>
      </c>
    </row>
    <row r="5184" spans="2:7">
      <c r="B5184" s="58">
        <v>39360</v>
      </c>
      <c r="C5184" s="43">
        <v>162.681274</v>
      </c>
      <c r="D5184">
        <f t="shared" si="166"/>
        <v>0.77678761586545764</v>
      </c>
      <c r="E5184">
        <v>-8.9324110173661566E-3</v>
      </c>
      <c r="G5184">
        <f t="shared" ca="1" si="167"/>
        <v>4.5882457219073918E-3</v>
      </c>
    </row>
    <row r="5185" spans="2:7">
      <c r="B5185" s="58">
        <v>35909</v>
      </c>
      <c r="C5185" s="43">
        <v>91.559212000000002</v>
      </c>
      <c r="D5185">
        <f t="shared" si="166"/>
        <v>-0.79007581861328036</v>
      </c>
      <c r="E5185">
        <v>-8.9380786196401954E-3</v>
      </c>
      <c r="G5185">
        <f t="shared" ca="1" si="167"/>
        <v>1.139707177569258E-2</v>
      </c>
    </row>
    <row r="5186" spans="2:7">
      <c r="B5186" s="58">
        <v>41158</v>
      </c>
      <c r="C5186" s="43">
        <v>436.15371699999997</v>
      </c>
      <c r="D5186">
        <f t="shared" si="166"/>
        <v>-8.1481983368418248E-2</v>
      </c>
      <c r="E5186">
        <v>-8.9417865751296472E-3</v>
      </c>
      <c r="G5186">
        <f t="shared" ca="1" si="167"/>
        <v>8.0477787090289521E-3</v>
      </c>
    </row>
    <row r="5187" spans="2:7">
      <c r="B5187" s="58">
        <v>41648</v>
      </c>
      <c r="C5187" s="43">
        <v>474.845032</v>
      </c>
      <c r="D5187">
        <f t="shared" si="166"/>
        <v>-0.56509741514544842</v>
      </c>
      <c r="E5187">
        <v>-8.941974850029781E-3</v>
      </c>
      <c r="G5187">
        <f t="shared" ca="1" si="167"/>
        <v>1.5880589234750015E-2</v>
      </c>
    </row>
    <row r="5188" spans="2:7">
      <c r="B5188" s="58">
        <v>42968</v>
      </c>
      <c r="C5188" s="43">
        <v>1091.8422849999999</v>
      </c>
      <c r="D5188">
        <f t="shared" ref="D5188:D5251" si="168">(C5188-C5189)/C5189</f>
        <v>0.56305691140663672</v>
      </c>
      <c r="E5188">
        <v>-8.9419771198019065E-3</v>
      </c>
      <c r="G5188">
        <f t="shared" ca="1" si="167"/>
        <v>-1.9527325723379437E-3</v>
      </c>
    </row>
    <row r="5189" spans="2:7">
      <c r="B5189" s="58">
        <v>42268</v>
      </c>
      <c r="C5189" s="43">
        <v>698.53008999999997</v>
      </c>
      <c r="D5189">
        <f t="shared" si="168"/>
        <v>-0.54526329469601231</v>
      </c>
      <c r="E5189">
        <v>-8.9616510643137585E-3</v>
      </c>
      <c r="G5189">
        <f t="shared" ref="G5189:G5252" ca="1" si="169">_xlfn.NORM.INV(RAND(),$N$5,$N$6)</f>
        <v>5.6407649056867092E-3</v>
      </c>
    </row>
    <row r="5190" spans="2:7">
      <c r="B5190" s="58">
        <v>43306</v>
      </c>
      <c r="C5190" s="43">
        <v>1536.1198730000001</v>
      </c>
      <c r="D5190">
        <f t="shared" si="168"/>
        <v>6.4207403972219108</v>
      </c>
      <c r="E5190">
        <v>-8.9635062180892788E-3</v>
      </c>
      <c r="G5190">
        <f t="shared" ca="1" si="169"/>
        <v>2.3829385925892888E-2</v>
      </c>
    </row>
    <row r="5191" spans="2:7">
      <c r="B5191" s="58">
        <v>40372</v>
      </c>
      <c r="C5191" s="43">
        <v>207.00358600000001</v>
      </c>
      <c r="D5191">
        <f t="shared" si="168"/>
        <v>-0.91162459779871818</v>
      </c>
      <c r="E5191">
        <v>-8.9641991981538206E-3</v>
      </c>
      <c r="G5191">
        <f t="shared" ca="1" si="169"/>
        <v>4.5214049508818842E-3</v>
      </c>
    </row>
    <row r="5192" spans="2:7">
      <c r="B5192" s="58">
        <v>44391</v>
      </c>
      <c r="C5192" s="43">
        <v>2342.321289</v>
      </c>
      <c r="D5192">
        <f t="shared" si="168"/>
        <v>3.8544406150143123E-2</v>
      </c>
      <c r="E5192">
        <v>-8.9668828657074925E-3</v>
      </c>
      <c r="G5192">
        <f t="shared" ca="1" si="169"/>
        <v>2.7280722325033934E-2</v>
      </c>
    </row>
    <row r="5193" spans="2:7">
      <c r="B5193" s="58">
        <v>44351</v>
      </c>
      <c r="C5193" s="43">
        <v>2255.388672</v>
      </c>
      <c r="D5193">
        <f t="shared" si="168"/>
        <v>0.16964610962576757</v>
      </c>
      <c r="E5193">
        <v>-8.970686937378354E-3</v>
      </c>
      <c r="G5193">
        <f t="shared" ca="1" si="169"/>
        <v>-1.7402186174640039E-2</v>
      </c>
    </row>
    <row r="5194" spans="2:7">
      <c r="B5194" s="58">
        <v>43788</v>
      </c>
      <c r="C5194" s="43">
        <v>1928.2658690000001</v>
      </c>
      <c r="D5194">
        <f t="shared" si="168"/>
        <v>1.3228750426951641</v>
      </c>
      <c r="E5194">
        <v>-8.9728109589237489E-3</v>
      </c>
      <c r="G5194">
        <f t="shared" ca="1" si="169"/>
        <v>7.2165637396630318E-3</v>
      </c>
    </row>
    <row r="5195" spans="2:7">
      <c r="B5195" s="58">
        <v>42605</v>
      </c>
      <c r="C5195" s="43">
        <v>830.120361</v>
      </c>
      <c r="D5195">
        <f t="shared" si="168"/>
        <v>3.4325599817422092</v>
      </c>
      <c r="E5195">
        <v>-8.9779122162323456E-3</v>
      </c>
      <c r="G5195">
        <f t="shared" ca="1" si="169"/>
        <v>2.7948973103219116E-2</v>
      </c>
    </row>
    <row r="5196" spans="2:7">
      <c r="B5196" s="58">
        <v>39573</v>
      </c>
      <c r="C5196" s="43">
        <v>187.277863</v>
      </c>
      <c r="D5196">
        <f t="shared" si="168"/>
        <v>-0.89025517867200199</v>
      </c>
      <c r="E5196">
        <v>-8.9841417502860184E-3</v>
      </c>
      <c r="G5196">
        <f t="shared" ca="1" si="169"/>
        <v>5.7342667679255166E-3</v>
      </c>
    </row>
    <row r="5197" spans="2:7">
      <c r="B5197" s="58">
        <v>43727</v>
      </c>
      <c r="C5197" s="43">
        <v>1706.484741</v>
      </c>
      <c r="D5197">
        <f t="shared" si="168"/>
        <v>15.153499287213961</v>
      </c>
      <c r="E5197">
        <v>-8.9930920834936454E-3</v>
      </c>
      <c r="G5197">
        <f t="shared" ca="1" si="169"/>
        <v>4.3432064506813721E-3</v>
      </c>
    </row>
    <row r="5198" spans="2:7">
      <c r="B5198" s="58">
        <v>37651</v>
      </c>
      <c r="C5198" s="43">
        <v>105.6418</v>
      </c>
      <c r="D5198">
        <f t="shared" si="168"/>
        <v>-0.9385010256723606</v>
      </c>
      <c r="E5198">
        <v>-8.9933354342616283E-3</v>
      </c>
      <c r="G5198">
        <f t="shared" ca="1" si="169"/>
        <v>1.9668360105852607E-2</v>
      </c>
    </row>
    <row r="5199" spans="2:7">
      <c r="B5199" s="58">
        <v>43690</v>
      </c>
      <c r="C5199" s="43">
        <v>1717.7814940000001</v>
      </c>
      <c r="D5199">
        <f t="shared" si="168"/>
        <v>8.9629821982650544</v>
      </c>
      <c r="E5199">
        <v>-9.0150893904354813E-3</v>
      </c>
      <c r="G5199">
        <f t="shared" ca="1" si="169"/>
        <v>-6.427885983308841E-3</v>
      </c>
    </row>
    <row r="5200" spans="2:7">
      <c r="B5200" s="58">
        <v>39945</v>
      </c>
      <c r="C5200" s="43">
        <v>172.41639699999999</v>
      </c>
      <c r="D5200">
        <f t="shared" si="168"/>
        <v>-0.90853344602101138</v>
      </c>
      <c r="E5200">
        <v>-9.024867276706431E-3</v>
      </c>
      <c r="G5200">
        <f t="shared" ca="1" si="169"/>
        <v>-2.8163175256064793E-2</v>
      </c>
    </row>
    <row r="5201" spans="2:7">
      <c r="B5201" s="58">
        <v>43958</v>
      </c>
      <c r="C5201" s="43">
        <v>1885.02124</v>
      </c>
      <c r="D5201">
        <f t="shared" si="168"/>
        <v>5.0662736956318968</v>
      </c>
      <c r="E5201">
        <v>-9.0289352904210658E-3</v>
      </c>
      <c r="G5201">
        <f t="shared" ca="1" si="169"/>
        <v>1.2703378796296794E-2</v>
      </c>
    </row>
    <row r="5202" spans="2:7">
      <c r="B5202" s="58">
        <v>40961</v>
      </c>
      <c r="C5202" s="43">
        <v>310.73791499999999</v>
      </c>
      <c r="D5202">
        <f t="shared" si="168"/>
        <v>-0.86757319445051151</v>
      </c>
      <c r="E5202">
        <v>-9.0325405263013865E-3</v>
      </c>
      <c r="G5202">
        <f t="shared" ca="1" si="169"/>
        <v>-5.4245334451466995E-3</v>
      </c>
    </row>
    <row r="5203" spans="2:7">
      <c r="B5203" s="58">
        <v>44305</v>
      </c>
      <c r="C5203" s="43">
        <v>2346.4880370000001</v>
      </c>
      <c r="D5203">
        <f t="shared" si="168"/>
        <v>20.352502299898713</v>
      </c>
      <c r="E5203">
        <v>-9.0487875852813624E-3</v>
      </c>
      <c r="G5203">
        <f t="shared" ca="1" si="169"/>
        <v>-2.6533305535037556E-2</v>
      </c>
    </row>
    <row r="5204" spans="2:7">
      <c r="B5204" s="58">
        <v>36865</v>
      </c>
      <c r="C5204" s="43">
        <v>109.892883</v>
      </c>
      <c r="D5204">
        <f t="shared" si="168"/>
        <v>-0.90082838890375727</v>
      </c>
      <c r="E5204">
        <v>-9.05227602204502E-3</v>
      </c>
      <c r="G5204">
        <f t="shared" ca="1" si="169"/>
        <v>-1.1618853102836712E-2</v>
      </c>
    </row>
    <row r="5205" spans="2:7">
      <c r="B5205" s="58">
        <v>43018</v>
      </c>
      <c r="C5205" s="43">
        <v>1108.1082759999999</v>
      </c>
      <c r="D5205">
        <f t="shared" si="168"/>
        <v>2.2072026153281517</v>
      </c>
      <c r="E5205">
        <v>-9.0555433830440905E-3</v>
      </c>
      <c r="G5205">
        <f t="shared" ca="1" si="169"/>
        <v>-3.7319355464714172E-3</v>
      </c>
    </row>
    <row r="5206" spans="2:7">
      <c r="B5206" s="58">
        <v>41054</v>
      </c>
      <c r="C5206" s="43">
        <v>345.50616500000001</v>
      </c>
      <c r="D5206">
        <f t="shared" si="168"/>
        <v>0.94892751981015644</v>
      </c>
      <c r="E5206">
        <v>-9.0650289542876222E-3</v>
      </c>
      <c r="G5206">
        <f t="shared" ca="1" si="169"/>
        <v>-7.2197667805158653E-3</v>
      </c>
    </row>
    <row r="5207" spans="2:7">
      <c r="B5207" s="58">
        <v>39601</v>
      </c>
      <c r="C5207" s="43">
        <v>177.28015099999999</v>
      </c>
      <c r="D5207">
        <f t="shared" si="168"/>
        <v>0.21802838638570252</v>
      </c>
      <c r="E5207">
        <v>-9.0681533702280798E-3</v>
      </c>
      <c r="G5207">
        <f t="shared" ca="1" si="169"/>
        <v>7.2601202915608155E-3</v>
      </c>
    </row>
    <row r="5208" spans="2:7">
      <c r="B5208" s="58">
        <v>39234</v>
      </c>
      <c r="C5208" s="43">
        <v>145.54681400000001</v>
      </c>
      <c r="D5208">
        <f t="shared" si="168"/>
        <v>-0.17637215017818528</v>
      </c>
      <c r="E5208">
        <v>-9.0949577140824259E-3</v>
      </c>
      <c r="G5208">
        <f t="shared" ca="1" si="169"/>
        <v>-2.52204563143608E-2</v>
      </c>
    </row>
    <row r="5209" spans="2:7">
      <c r="B5209" s="58">
        <v>39617</v>
      </c>
      <c r="C5209" s="43">
        <v>176.714294</v>
      </c>
      <c r="D5209">
        <f t="shared" si="168"/>
        <v>-0.9034469009974655</v>
      </c>
      <c r="E5209">
        <v>-9.0967541162531879E-3</v>
      </c>
      <c r="G5209">
        <f t="shared" ca="1" si="169"/>
        <v>5.0732603701361505E-3</v>
      </c>
    </row>
    <row r="5210" spans="2:7">
      <c r="B5210" s="58">
        <v>43742</v>
      </c>
      <c r="C5210" s="43">
        <v>1830.229126</v>
      </c>
      <c r="D5210">
        <f t="shared" si="168"/>
        <v>19.816744826790824</v>
      </c>
      <c r="E5210">
        <v>-9.0976785379154688E-3</v>
      </c>
      <c r="G5210">
        <f t="shared" ca="1" si="169"/>
        <v>-2.7751882567776661E-2</v>
      </c>
    </row>
    <row r="5211" spans="2:7">
      <c r="B5211" s="58">
        <v>38490</v>
      </c>
      <c r="C5211" s="43">
        <v>87.921004999999994</v>
      </c>
      <c r="D5211">
        <f t="shared" si="168"/>
        <v>-0.95880459805000928</v>
      </c>
      <c r="E5211">
        <v>-9.1113044929864891E-3</v>
      </c>
      <c r="G5211">
        <f t="shared" ca="1" si="169"/>
        <v>-1.6317959762425151E-2</v>
      </c>
    </row>
    <row r="5212" spans="2:7">
      <c r="B5212" s="58">
        <v>44236</v>
      </c>
      <c r="C5212" s="43">
        <v>2134.243164</v>
      </c>
      <c r="D5212">
        <f t="shared" si="168"/>
        <v>20.837400116404435</v>
      </c>
      <c r="E5212">
        <v>-9.120948661547194E-3</v>
      </c>
      <c r="G5212">
        <f t="shared" ca="1" si="169"/>
        <v>-1.4277248786195329E-2</v>
      </c>
    </row>
    <row r="5213" spans="2:7">
      <c r="B5213" s="58">
        <v>36063</v>
      </c>
      <c r="C5213" s="43">
        <v>97.733390999999997</v>
      </c>
      <c r="D5213">
        <f t="shared" si="168"/>
        <v>-0.94326034488707211</v>
      </c>
      <c r="E5213">
        <v>-9.1248697398756146E-3</v>
      </c>
      <c r="G5213">
        <f t="shared" ca="1" si="169"/>
        <v>-7.1644480185555472E-3</v>
      </c>
    </row>
    <row r="5214" spans="2:7">
      <c r="B5214" s="58">
        <v>43713</v>
      </c>
      <c r="C5214" s="43">
        <v>1722.4882809999999</v>
      </c>
      <c r="D5214">
        <f t="shared" si="168"/>
        <v>14.438349032067636</v>
      </c>
      <c r="E5214">
        <v>-9.1249171069109677E-3</v>
      </c>
      <c r="G5214">
        <f t="shared" ca="1" si="169"/>
        <v>1.0856629571637679E-2</v>
      </c>
    </row>
    <row r="5215" spans="2:7">
      <c r="B5215" s="58">
        <v>38538</v>
      </c>
      <c r="C5215" s="43">
        <v>111.572052</v>
      </c>
      <c r="D5215">
        <f t="shared" si="168"/>
        <v>-0.53527883519301278</v>
      </c>
      <c r="E5215">
        <v>-9.1296583060193059E-3</v>
      </c>
      <c r="G5215">
        <f t="shared" ca="1" si="169"/>
        <v>-1.1489775279444357E-2</v>
      </c>
    </row>
    <row r="5216" spans="2:7">
      <c r="B5216" s="58">
        <v>40526</v>
      </c>
      <c r="C5216" s="43">
        <v>240.08386200000001</v>
      </c>
      <c r="D5216">
        <f t="shared" si="168"/>
        <v>-0.25006148753408763</v>
      </c>
      <c r="E5216">
        <v>-9.1364094117782155E-3</v>
      </c>
      <c r="G5216">
        <f t="shared" ca="1" si="169"/>
        <v>2.857536491503789E-3</v>
      </c>
    </row>
    <row r="5217" spans="2:7">
      <c r="B5217" s="58">
        <v>40935</v>
      </c>
      <c r="C5217" s="43">
        <v>320.13806199999999</v>
      </c>
      <c r="D5217">
        <f t="shared" si="168"/>
        <v>2.2562122052592142</v>
      </c>
      <c r="E5217">
        <v>-9.1474253449625852E-3</v>
      </c>
      <c r="G5217">
        <f t="shared" ca="1" si="169"/>
        <v>-9.4565510270457134E-3</v>
      </c>
    </row>
    <row r="5218" spans="2:7">
      <c r="B5218" s="58">
        <v>36179</v>
      </c>
      <c r="C5218" s="43">
        <v>98.316092999999995</v>
      </c>
      <c r="D5218">
        <f t="shared" si="168"/>
        <v>-0.94105502639980609</v>
      </c>
      <c r="E5218">
        <v>-9.1573742840382246E-3</v>
      </c>
      <c r="G5218">
        <f t="shared" ca="1" si="169"/>
        <v>3.8815962110375836E-2</v>
      </c>
    </row>
    <row r="5219" spans="2:7">
      <c r="B5219" s="58">
        <v>43467</v>
      </c>
      <c r="C5219" s="43">
        <v>1667.9300539999999</v>
      </c>
      <c r="D5219">
        <f t="shared" si="168"/>
        <v>-0.20987787734107202</v>
      </c>
      <c r="E5219">
        <v>-9.1611208649335779E-3</v>
      </c>
      <c r="G5219">
        <f t="shared" ca="1" si="169"/>
        <v>1.485009742681689E-2</v>
      </c>
    </row>
    <row r="5220" spans="2:7">
      <c r="B5220" s="58">
        <v>44662</v>
      </c>
      <c r="C5220" s="43">
        <v>2110.977539</v>
      </c>
      <c r="D5220">
        <f t="shared" si="168"/>
        <v>8.4699021594827624</v>
      </c>
      <c r="E5220">
        <v>-9.1615070569568968E-3</v>
      </c>
      <c r="G5220">
        <f t="shared" ca="1" si="169"/>
        <v>-1.4713669487242745E-2</v>
      </c>
    </row>
    <row r="5221" spans="2:7">
      <c r="B5221" s="58">
        <v>40102</v>
      </c>
      <c r="C5221" s="43">
        <v>222.91439800000001</v>
      </c>
      <c r="D5221">
        <f t="shared" si="168"/>
        <v>-0.16020980544715652</v>
      </c>
      <c r="E5221">
        <v>-9.1632390181373615E-3</v>
      </c>
      <c r="G5221">
        <f t="shared" ca="1" si="169"/>
        <v>-1.0965859917988142E-2</v>
      </c>
    </row>
    <row r="5222" spans="2:7">
      <c r="B5222" s="58">
        <v>40730</v>
      </c>
      <c r="C5222" s="43">
        <v>265.44058200000001</v>
      </c>
      <c r="D5222">
        <f t="shared" si="168"/>
        <v>-0.89872932277460849</v>
      </c>
      <c r="E5222">
        <v>-9.164647000449673E-3</v>
      </c>
      <c r="G5222">
        <f t="shared" ca="1" si="169"/>
        <v>-7.8353897532386467E-3</v>
      </c>
    </row>
    <row r="5223" spans="2:7">
      <c r="B5223" s="58">
        <v>44918</v>
      </c>
      <c r="C5223" s="43">
        <v>2621.1000979999999</v>
      </c>
      <c r="D5223">
        <f t="shared" si="168"/>
        <v>6.5790596445253735</v>
      </c>
      <c r="E5223">
        <v>-9.1670285979666959E-3</v>
      </c>
      <c r="G5223">
        <f t="shared" ca="1" si="169"/>
        <v>-1.0121264448948038E-2</v>
      </c>
    </row>
    <row r="5224" spans="2:7">
      <c r="B5224" s="58">
        <v>41015</v>
      </c>
      <c r="C5224" s="43">
        <v>345.834473</v>
      </c>
      <c r="D5224">
        <f t="shared" si="168"/>
        <v>3.5146301209019613</v>
      </c>
      <c r="E5224">
        <v>-9.1729463574236718E-3</v>
      </c>
      <c r="G5224">
        <f t="shared" ca="1" si="169"/>
        <v>-2.5653088677765723E-2</v>
      </c>
    </row>
    <row r="5225" spans="2:7">
      <c r="B5225" s="58">
        <v>35671</v>
      </c>
      <c r="C5225" s="43">
        <v>76.603058000000004</v>
      </c>
      <c r="D5225">
        <f t="shared" si="168"/>
        <v>-0.89976372597064569</v>
      </c>
      <c r="E5225">
        <v>-9.1793283686230666E-3</v>
      </c>
      <c r="G5225">
        <f t="shared" ca="1" si="169"/>
        <v>-2.5843051134401485E-2</v>
      </c>
    </row>
    <row r="5226" spans="2:7">
      <c r="B5226" s="58">
        <v>42367</v>
      </c>
      <c r="C5226" s="43">
        <v>764.22491500000001</v>
      </c>
      <c r="D5226">
        <f t="shared" si="168"/>
        <v>4.1100202920434512</v>
      </c>
      <c r="E5226">
        <v>-9.1813880286098996E-3</v>
      </c>
      <c r="G5226">
        <f t="shared" ca="1" si="169"/>
        <v>-1.5957476245751719E-2</v>
      </c>
    </row>
    <row r="5227" spans="2:7">
      <c r="B5227" s="58">
        <v>36676</v>
      </c>
      <c r="C5227" s="43">
        <v>149.55418399999999</v>
      </c>
      <c r="D5227">
        <f t="shared" si="168"/>
        <v>-0.65778917134688186</v>
      </c>
      <c r="E5227">
        <v>-9.1941756875561342E-3</v>
      </c>
      <c r="G5227">
        <f t="shared" ca="1" si="169"/>
        <v>2.0381036430818417E-2</v>
      </c>
    </row>
    <row r="5228" spans="2:7">
      <c r="B5228" s="58">
        <v>41172</v>
      </c>
      <c r="C5228" s="43">
        <v>437.023529</v>
      </c>
      <c r="D5228">
        <f t="shared" si="168"/>
        <v>1.9481252005814607</v>
      </c>
      <c r="E5228">
        <v>-9.20357249078637E-3</v>
      </c>
      <c r="G5228">
        <f t="shared" ca="1" si="169"/>
        <v>1.6312143323210737E-2</v>
      </c>
    </row>
    <row r="5229" spans="2:7">
      <c r="B5229" s="58">
        <v>39401</v>
      </c>
      <c r="C5229" s="43">
        <v>148.23777799999999</v>
      </c>
      <c r="D5229">
        <f t="shared" si="168"/>
        <v>2.0631552641947402E-2</v>
      </c>
      <c r="E5229">
        <v>-9.2062520958352736E-3</v>
      </c>
      <c r="G5229">
        <f t="shared" ca="1" si="169"/>
        <v>-9.8077753031857312E-3</v>
      </c>
    </row>
    <row r="5230" spans="2:7">
      <c r="B5230" s="58">
        <v>36643</v>
      </c>
      <c r="C5230" s="43">
        <v>145.24122600000001</v>
      </c>
      <c r="D5230">
        <f t="shared" si="168"/>
        <v>-0.62096646243323428</v>
      </c>
      <c r="E5230">
        <v>-9.2066464509417516E-3</v>
      </c>
      <c r="G5230">
        <f t="shared" ca="1" si="169"/>
        <v>4.478773649770532E-4</v>
      </c>
    </row>
    <row r="5231" spans="2:7">
      <c r="B5231" s="58">
        <v>41318</v>
      </c>
      <c r="C5231" s="43">
        <v>383.18832400000002</v>
      </c>
      <c r="D5231">
        <f t="shared" si="168"/>
        <v>-0.8522362579774414</v>
      </c>
      <c r="E5231">
        <v>-9.2391881379935686E-3</v>
      </c>
      <c r="G5231">
        <f t="shared" ca="1" si="169"/>
        <v>2.8005705570733827E-2</v>
      </c>
    </row>
    <row r="5232" spans="2:7">
      <c r="B5232" s="58">
        <v>44922</v>
      </c>
      <c r="C5232" s="43">
        <v>2593.25</v>
      </c>
      <c r="D5232">
        <f t="shared" si="168"/>
        <v>0.26553172580991624</v>
      </c>
      <c r="E5232">
        <v>-9.2456212928749351E-3</v>
      </c>
      <c r="G5232">
        <f t="shared" ca="1" si="169"/>
        <v>3.0405645695936994E-3</v>
      </c>
    </row>
    <row r="5233" spans="2:7">
      <c r="B5233" s="58">
        <v>44076</v>
      </c>
      <c r="C5233" s="43">
        <v>2049.138672</v>
      </c>
      <c r="D5233">
        <f t="shared" si="168"/>
        <v>41.516039579193972</v>
      </c>
      <c r="E5233">
        <v>-9.2522662154317769E-3</v>
      </c>
      <c r="G5233">
        <f t="shared" ca="1" si="169"/>
        <v>9.005719057048096E-3</v>
      </c>
    </row>
    <row r="5234" spans="2:7">
      <c r="B5234" s="58">
        <v>35275</v>
      </c>
      <c r="C5234" s="43">
        <v>48.196838</v>
      </c>
      <c r="D5234">
        <f t="shared" si="168"/>
        <v>-0.9360087725672982</v>
      </c>
      <c r="E5234">
        <v>-9.2563522705438172E-3</v>
      </c>
      <c r="G5234">
        <f t="shared" ca="1" si="169"/>
        <v>-1.1243184876593955E-2</v>
      </c>
    </row>
    <row r="5235" spans="2:7">
      <c r="B5235" s="58">
        <v>42499</v>
      </c>
      <c r="C5235" s="43">
        <v>753.17883300000005</v>
      </c>
      <c r="D5235">
        <f t="shared" si="168"/>
        <v>14.963189211836287</v>
      </c>
      <c r="E5235">
        <v>-9.257043088981131E-3</v>
      </c>
      <c r="G5235">
        <f t="shared" ca="1" si="169"/>
        <v>3.0025153227493349E-2</v>
      </c>
    </row>
    <row r="5236" spans="2:7">
      <c r="B5236" s="58">
        <v>35244</v>
      </c>
      <c r="C5236" s="43">
        <v>47.182228000000002</v>
      </c>
      <c r="D5236">
        <f t="shared" si="168"/>
        <v>-0.93585756255116626</v>
      </c>
      <c r="E5236">
        <v>-9.2761848611740989E-3</v>
      </c>
      <c r="G5236">
        <f t="shared" ca="1" si="169"/>
        <v>3.8612404834455674E-2</v>
      </c>
    </row>
    <row r="5237" spans="2:7">
      <c r="B5237" s="58">
        <v>42346</v>
      </c>
      <c r="C5237" s="43">
        <v>735.58520499999997</v>
      </c>
      <c r="D5237">
        <f t="shared" si="168"/>
        <v>1.6549411661361257</v>
      </c>
      <c r="E5237">
        <v>-9.2982782271914012E-3</v>
      </c>
      <c r="G5237">
        <f t="shared" ca="1" si="169"/>
        <v>-1.7473009843788849E-2</v>
      </c>
    </row>
    <row r="5238" spans="2:7">
      <c r="B5238" s="58">
        <v>40816</v>
      </c>
      <c r="C5238" s="43">
        <v>277.06271400000003</v>
      </c>
      <c r="D5238">
        <f t="shared" si="168"/>
        <v>0.51158447439766741</v>
      </c>
      <c r="E5238">
        <v>-9.3076362899951956E-3</v>
      </c>
      <c r="G5238">
        <f t="shared" ca="1" si="169"/>
        <v>-1.1817530464845098E-4</v>
      </c>
    </row>
    <row r="5239" spans="2:7">
      <c r="B5239" s="58">
        <v>39741</v>
      </c>
      <c r="C5239" s="43">
        <v>183.29290800000001</v>
      </c>
      <c r="D5239">
        <f t="shared" si="168"/>
        <v>-0.75180152416443224</v>
      </c>
      <c r="E5239">
        <v>-9.3149562957218282E-3</v>
      </c>
      <c r="G5239">
        <f t="shared" ca="1" si="169"/>
        <v>5.8010102415368128E-3</v>
      </c>
    </row>
    <row r="5240" spans="2:7">
      <c r="B5240" s="58">
        <v>42143</v>
      </c>
      <c r="C5240" s="43">
        <v>738.49328600000001</v>
      </c>
      <c r="D5240">
        <f t="shared" si="168"/>
        <v>8.7588818822959791</v>
      </c>
      <c r="E5240">
        <v>-9.3234085676521198E-3</v>
      </c>
      <c r="G5240">
        <f t="shared" ca="1" si="169"/>
        <v>-2.2757939306913551E-2</v>
      </c>
    </row>
    <row r="5241" spans="2:7">
      <c r="B5241" s="58">
        <v>35692</v>
      </c>
      <c r="C5241" s="43">
        <v>75.673964999999995</v>
      </c>
      <c r="D5241">
        <f t="shared" si="168"/>
        <v>-0.90774881044441258</v>
      </c>
      <c r="E5241">
        <v>-9.3276983916329281E-3</v>
      </c>
      <c r="G5241">
        <f t="shared" ca="1" si="169"/>
        <v>-1.9865633069809124E-2</v>
      </c>
    </row>
    <row r="5242" spans="2:7">
      <c r="B5242" s="58">
        <v>42607</v>
      </c>
      <c r="C5242" s="43">
        <v>820.303406</v>
      </c>
      <c r="D5242">
        <f t="shared" si="168"/>
        <v>15.67571916815036</v>
      </c>
      <c r="E5242">
        <v>-9.3536768355266808E-3</v>
      </c>
      <c r="G5242">
        <f t="shared" ca="1" si="169"/>
        <v>-2.6192277031479534E-2</v>
      </c>
    </row>
    <row r="5243" spans="2:7">
      <c r="B5243" s="58">
        <v>35487</v>
      </c>
      <c r="C5243" s="43">
        <v>49.191485999999998</v>
      </c>
      <c r="D5243">
        <f t="shared" si="168"/>
        <v>-0.97656259468376272</v>
      </c>
      <c r="E5243">
        <v>-9.3557371804909688E-3</v>
      </c>
      <c r="G5243">
        <f t="shared" ca="1" si="169"/>
        <v>2.6009128651720833E-2</v>
      </c>
    </row>
    <row r="5244" spans="2:7">
      <c r="B5244" s="58">
        <v>44062</v>
      </c>
      <c r="C5244" s="43">
        <v>2098.8452149999998</v>
      </c>
      <c r="D5244">
        <f t="shared" si="168"/>
        <v>7.7469935566285821</v>
      </c>
      <c r="E5244">
        <v>-9.3705032269513558E-3</v>
      </c>
      <c r="G5244">
        <f t="shared" ca="1" si="169"/>
        <v>1.3707030642435846E-2</v>
      </c>
    </row>
    <row r="5245" spans="2:7">
      <c r="B5245" s="58">
        <v>40457</v>
      </c>
      <c r="C5245" s="43">
        <v>239.95047</v>
      </c>
      <c r="D5245">
        <f t="shared" si="168"/>
        <v>0.31903089596379247</v>
      </c>
      <c r="E5245">
        <v>-9.3752018814658722E-3</v>
      </c>
      <c r="G5245">
        <f t="shared" ca="1" si="169"/>
        <v>-5.9111487314817421E-4</v>
      </c>
    </row>
    <row r="5246" spans="2:7">
      <c r="B5246" s="58">
        <v>39903</v>
      </c>
      <c r="C5246" s="43">
        <v>181.91421500000001</v>
      </c>
      <c r="D5246">
        <f t="shared" si="168"/>
        <v>0.82503405343743652</v>
      </c>
      <c r="E5246">
        <v>-9.3846472793757841E-3</v>
      </c>
      <c r="G5246">
        <f t="shared" ca="1" si="169"/>
        <v>-7.277164976076232E-3</v>
      </c>
    </row>
    <row r="5247" spans="2:7">
      <c r="B5247" s="58">
        <v>36823</v>
      </c>
      <c r="C5247" s="43">
        <v>99.677161999999996</v>
      </c>
      <c r="D5247">
        <f t="shared" si="168"/>
        <v>-0.93972563171741641</v>
      </c>
      <c r="E5247">
        <v>-9.3896888583111376E-3</v>
      </c>
      <c r="G5247">
        <f t="shared" ca="1" si="169"/>
        <v>-1.6884652733981563E-2</v>
      </c>
    </row>
    <row r="5248" spans="2:7">
      <c r="B5248" s="58">
        <v>43476</v>
      </c>
      <c r="C5248" s="43">
        <v>1653.7238769999999</v>
      </c>
      <c r="D5248">
        <f t="shared" si="168"/>
        <v>0.4964686252888329</v>
      </c>
      <c r="E5248">
        <v>-9.4054269879065427E-3</v>
      </c>
      <c r="G5248">
        <f t="shared" ca="1" si="169"/>
        <v>-1.1844752954687547E-3</v>
      </c>
    </row>
    <row r="5249" spans="2:7">
      <c r="B5249" s="58">
        <v>43005</v>
      </c>
      <c r="C5249" s="43">
        <v>1105.0842290000001</v>
      </c>
      <c r="D5249">
        <f t="shared" si="168"/>
        <v>-0.46085907821437655</v>
      </c>
      <c r="E5249">
        <v>-9.4056043670118529E-3</v>
      </c>
      <c r="G5249">
        <f t="shared" ca="1" si="169"/>
        <v>1.1016280332271162E-2</v>
      </c>
    </row>
    <row r="5250" spans="2:7">
      <c r="B5250" s="58">
        <v>44082</v>
      </c>
      <c r="C5250" s="43">
        <v>2049.713135</v>
      </c>
      <c r="D5250">
        <f t="shared" si="168"/>
        <v>1.4571792653741134</v>
      </c>
      <c r="E5250">
        <v>-9.4098468402979852E-3</v>
      </c>
      <c r="G5250">
        <f t="shared" ca="1" si="169"/>
        <v>2.0791134000972666E-2</v>
      </c>
    </row>
    <row r="5251" spans="2:7">
      <c r="B5251" s="58">
        <v>42598</v>
      </c>
      <c r="C5251" s="43">
        <v>834.17321800000002</v>
      </c>
      <c r="D5251">
        <f t="shared" si="168"/>
        <v>3.3173967661090678</v>
      </c>
      <c r="E5251">
        <v>-9.4117914374085981E-3</v>
      </c>
      <c r="G5251">
        <f t="shared" ca="1" si="169"/>
        <v>3.0552699701783082E-2</v>
      </c>
    </row>
    <row r="5252" spans="2:7">
      <c r="B5252" s="58">
        <v>39721</v>
      </c>
      <c r="C5252" s="43">
        <v>193.21208200000001</v>
      </c>
      <c r="D5252">
        <f t="shared" ref="D5252:D5315" si="170">(C5252-C5253)/C5253</f>
        <v>-0.59889557030384843</v>
      </c>
      <c r="E5252">
        <v>-9.424444788025203E-3</v>
      </c>
      <c r="G5252">
        <f t="shared" ca="1" si="169"/>
        <v>-5.6222792714775545E-2</v>
      </c>
    </row>
    <row r="5253" spans="2:7">
      <c r="B5253" s="58">
        <v>41761</v>
      </c>
      <c r="C5253" s="43">
        <v>481.70019500000001</v>
      </c>
      <c r="D5253">
        <f t="shared" si="170"/>
        <v>8.5971789485437018</v>
      </c>
      <c r="E5253">
        <v>-9.4269897738626686E-3</v>
      </c>
      <c r="G5253">
        <f t="shared" ref="G5253:G5316" ca="1" si="171">_xlfn.NORM.INV(RAND(),$N$5,$N$6)</f>
        <v>4.0915864093909919E-3</v>
      </c>
    </row>
    <row r="5254" spans="2:7">
      <c r="B5254" s="58">
        <v>35467</v>
      </c>
      <c r="C5254" s="43">
        <v>50.191853000000002</v>
      </c>
      <c r="D5254">
        <f t="shared" si="170"/>
        <v>-0.89182569033971348</v>
      </c>
      <c r="E5254">
        <v>-9.4495106892811577E-3</v>
      </c>
      <c r="G5254">
        <f t="shared" ca="1" si="171"/>
        <v>-2.0274974114510947E-2</v>
      </c>
    </row>
    <row r="5255" spans="2:7">
      <c r="B5255" s="58">
        <v>41190</v>
      </c>
      <c r="C5255" s="43">
        <v>463.99050899999997</v>
      </c>
      <c r="D5255">
        <f t="shared" si="170"/>
        <v>-0.82716908128157107</v>
      </c>
      <c r="E5255">
        <v>-9.4624613636826085E-3</v>
      </c>
      <c r="G5255">
        <f t="shared" ca="1" si="171"/>
        <v>2.7866338521225879E-2</v>
      </c>
    </row>
    <row r="5256" spans="2:7">
      <c r="B5256" s="58">
        <v>44909</v>
      </c>
      <c r="C5256" s="43">
        <v>2684.6499020000001</v>
      </c>
      <c r="D5256">
        <f t="shared" si="170"/>
        <v>13.567633168962777</v>
      </c>
      <c r="E5256">
        <v>-9.4639510520113015E-3</v>
      </c>
      <c r="G5256">
        <f t="shared" ca="1" si="171"/>
        <v>1.1423084800051232E-2</v>
      </c>
    </row>
    <row r="5257" spans="2:7">
      <c r="B5257" s="58">
        <v>39925</v>
      </c>
      <c r="C5257" s="43">
        <v>184.288681</v>
      </c>
      <c r="D5257">
        <f t="shared" si="170"/>
        <v>-0.92733382994412072</v>
      </c>
      <c r="E5257">
        <v>-9.4689618621321778E-3</v>
      </c>
      <c r="G5257">
        <f t="shared" ca="1" si="171"/>
        <v>1.5798060898225191E-2</v>
      </c>
    </row>
    <row r="5258" spans="2:7">
      <c r="B5258" s="58">
        <v>45019</v>
      </c>
      <c r="C5258" s="43">
        <v>2536.1000979999999</v>
      </c>
      <c r="D5258">
        <f t="shared" si="170"/>
        <v>12.154937111871403</v>
      </c>
      <c r="E5258">
        <v>-9.4713609747911903E-3</v>
      </c>
      <c r="G5258">
        <f t="shared" ca="1" si="171"/>
        <v>-5.585982815738107E-3</v>
      </c>
    </row>
    <row r="5259" spans="2:7">
      <c r="B5259" s="58">
        <v>38826</v>
      </c>
      <c r="C5259" s="43">
        <v>192.78694200000001</v>
      </c>
      <c r="D5259">
        <f t="shared" si="170"/>
        <v>-0.92315571658377304</v>
      </c>
      <c r="E5259">
        <v>-9.4746976910338818E-3</v>
      </c>
      <c r="G5259">
        <f t="shared" ca="1" si="171"/>
        <v>-4.2093331117047009E-2</v>
      </c>
    </row>
    <row r="5260" spans="2:7">
      <c r="B5260" s="58">
        <v>44874</v>
      </c>
      <c r="C5260" s="43">
        <v>2508.8000489999999</v>
      </c>
      <c r="D5260">
        <f t="shared" si="170"/>
        <v>21.826046350793728</v>
      </c>
      <c r="E5260">
        <v>-9.4756789070166349E-3</v>
      </c>
      <c r="G5260">
        <f t="shared" ca="1" si="171"/>
        <v>1.5680113729771752E-2</v>
      </c>
    </row>
    <row r="5261" spans="2:7">
      <c r="B5261" s="58">
        <v>37628</v>
      </c>
      <c r="C5261" s="43">
        <v>109.909531</v>
      </c>
      <c r="D5261">
        <f t="shared" si="170"/>
        <v>-0.94908312539670436</v>
      </c>
      <c r="E5261">
        <v>-9.4758088645507318E-3</v>
      </c>
      <c r="G5261">
        <f t="shared" ca="1" si="171"/>
        <v>2.5625622841867011E-2</v>
      </c>
    </row>
    <row r="5262" spans="2:7">
      <c r="B5262" s="58">
        <v>44239</v>
      </c>
      <c r="C5262" s="43">
        <v>2158.6071780000002</v>
      </c>
      <c r="D5262">
        <f t="shared" si="170"/>
        <v>18.11282772212499</v>
      </c>
      <c r="E5262">
        <v>-9.4786575233654601E-3</v>
      </c>
      <c r="G5262">
        <f t="shared" ca="1" si="171"/>
        <v>3.9466027285236981E-2</v>
      </c>
    </row>
    <row r="5263" spans="2:7">
      <c r="B5263" s="58">
        <v>37617</v>
      </c>
      <c r="C5263" s="43">
        <v>112.940231</v>
      </c>
      <c r="D5263">
        <f t="shared" si="170"/>
        <v>-0.93166302033999571</v>
      </c>
      <c r="E5263">
        <v>-9.4930955784850377E-3</v>
      </c>
      <c r="G5263">
        <f t="shared" ca="1" si="171"/>
        <v>-1.8145194463677013E-2</v>
      </c>
    </row>
    <row r="5264" spans="2:7">
      <c r="B5264" s="58">
        <v>43607</v>
      </c>
      <c r="C5264" s="43">
        <v>1652.6956789999999</v>
      </c>
      <c r="D5264">
        <f t="shared" si="170"/>
        <v>4.8173206350751077</v>
      </c>
      <c r="E5264">
        <v>-9.4945656967228217E-3</v>
      </c>
      <c r="G5264">
        <f t="shared" ca="1" si="171"/>
        <v>2.0011513600060427E-2</v>
      </c>
    </row>
    <row r="5265" spans="2:7">
      <c r="B5265" s="58">
        <v>40801</v>
      </c>
      <c r="C5265" s="43">
        <v>284.09912100000003</v>
      </c>
      <c r="D5265">
        <f t="shared" si="170"/>
        <v>0.50817838137187454</v>
      </c>
      <c r="E5265">
        <v>-9.5011447426973841E-3</v>
      </c>
      <c r="G5265">
        <f t="shared" ca="1" si="171"/>
        <v>2.9713064532400704E-2</v>
      </c>
    </row>
    <row r="5266" spans="2:7">
      <c r="B5266" s="58">
        <v>40268</v>
      </c>
      <c r="C5266" s="43">
        <v>188.37235999999999</v>
      </c>
      <c r="D5266">
        <f t="shared" si="170"/>
        <v>0.55791462445353435</v>
      </c>
      <c r="E5266">
        <v>-9.5101763969448576E-3</v>
      </c>
      <c r="G5266">
        <f t="shared" ca="1" si="171"/>
        <v>7.8343934971521201E-3</v>
      </c>
    </row>
    <row r="5267" spans="2:7">
      <c r="B5267" s="58">
        <v>37908</v>
      </c>
      <c r="C5267" s="43">
        <v>120.913147</v>
      </c>
      <c r="D5267">
        <f t="shared" si="170"/>
        <v>0.12414174509003814</v>
      </c>
      <c r="E5267">
        <v>-9.5107592994799397E-3</v>
      </c>
      <c r="G5267">
        <f t="shared" ca="1" si="171"/>
        <v>-8.0354421974352373E-4</v>
      </c>
    </row>
    <row r="5268" spans="2:7">
      <c r="B5268" s="58">
        <v>36852</v>
      </c>
      <c r="C5268" s="43">
        <v>107.56041</v>
      </c>
      <c r="D5268">
        <f t="shared" si="170"/>
        <v>1.2266856744354917</v>
      </c>
      <c r="E5268">
        <v>-9.5160684870063215E-3</v>
      </c>
      <c r="G5268">
        <f t="shared" ca="1" si="171"/>
        <v>-6.0855990791760682E-3</v>
      </c>
    </row>
    <row r="5269" spans="2:7">
      <c r="B5269" s="58">
        <v>35229</v>
      </c>
      <c r="C5269" s="43">
        <v>48.305160999999998</v>
      </c>
      <c r="D5269">
        <f t="shared" si="170"/>
        <v>-0.4907960949856659</v>
      </c>
      <c r="E5269">
        <v>-9.5252169159201483E-3</v>
      </c>
      <c r="G5269">
        <f t="shared" ca="1" si="171"/>
        <v>3.5977167473185221E-3</v>
      </c>
    </row>
    <row r="5270" spans="2:7">
      <c r="B5270" s="58">
        <v>37715</v>
      </c>
      <c r="C5270" s="43">
        <v>94.864081999999996</v>
      </c>
      <c r="D5270">
        <f t="shared" si="170"/>
        <v>-0.87729912258264686</v>
      </c>
      <c r="E5270">
        <v>-9.5269778112581013E-3</v>
      </c>
      <c r="G5270">
        <f t="shared" ca="1" si="171"/>
        <v>1.8429053279051366E-3</v>
      </c>
    </row>
    <row r="5271" spans="2:7">
      <c r="B5271" s="58">
        <v>42489</v>
      </c>
      <c r="C5271" s="43">
        <v>773.13287400000002</v>
      </c>
      <c r="D5271">
        <f t="shared" si="170"/>
        <v>-0.68589708914354219</v>
      </c>
      <c r="E5271">
        <v>-9.5293725071813745E-3</v>
      </c>
      <c r="G5271">
        <f t="shared" ca="1" si="171"/>
        <v>-1.3312329971898855E-3</v>
      </c>
    </row>
    <row r="5272" spans="2:7">
      <c r="B5272" s="58">
        <v>44994</v>
      </c>
      <c r="C5272" s="43">
        <v>2461.3999020000001</v>
      </c>
      <c r="D5272">
        <f t="shared" si="170"/>
        <v>1.2606162297364056</v>
      </c>
      <c r="E5272">
        <v>-9.5369180577770749E-3</v>
      </c>
      <c r="G5272">
        <f t="shared" ca="1" si="171"/>
        <v>-2.081661965920507E-2</v>
      </c>
    </row>
    <row r="5273" spans="2:7">
      <c r="B5273" s="58">
        <v>42970</v>
      </c>
      <c r="C5273" s="43">
        <v>1088.818115</v>
      </c>
      <c r="D5273">
        <f t="shared" si="170"/>
        <v>23.383306979361404</v>
      </c>
      <c r="E5273">
        <v>-9.5447766781724171E-3</v>
      </c>
      <c r="G5273">
        <f t="shared" ca="1" si="171"/>
        <v>2.0062200988748839E-2</v>
      </c>
    </row>
    <row r="5274" spans="2:7">
      <c r="B5274" s="58">
        <v>35188</v>
      </c>
      <c r="C5274" s="43">
        <v>44.654243000000001</v>
      </c>
      <c r="D5274">
        <f t="shared" si="170"/>
        <v>-9.4753864258296031E-2</v>
      </c>
      <c r="E5274">
        <v>-9.5458508306182008E-3</v>
      </c>
      <c r="G5274">
        <f t="shared" ca="1" si="171"/>
        <v>-2.452905691868746E-2</v>
      </c>
    </row>
    <row r="5275" spans="2:7">
      <c r="B5275" s="58">
        <v>35285</v>
      </c>
      <c r="C5275" s="43">
        <v>49.328288999999998</v>
      </c>
      <c r="D5275">
        <f t="shared" si="170"/>
        <v>-0.96872277691864128</v>
      </c>
      <c r="E5275">
        <v>-9.5569921838827617E-3</v>
      </c>
      <c r="G5275">
        <f t="shared" ca="1" si="171"/>
        <v>7.5748496702567752E-3</v>
      </c>
    </row>
    <row r="5276" spans="2:7">
      <c r="B5276" s="58">
        <v>43595</v>
      </c>
      <c r="C5276" s="43">
        <v>1577.1313479999999</v>
      </c>
      <c r="D5276">
        <f t="shared" si="170"/>
        <v>6.6027731738981226</v>
      </c>
      <c r="E5276">
        <v>-9.5674367458680847E-3</v>
      </c>
      <c r="G5276">
        <f t="shared" ca="1" si="171"/>
        <v>-1.3346597936234274E-2</v>
      </c>
    </row>
    <row r="5277" spans="2:7">
      <c r="B5277" s="58">
        <v>40163</v>
      </c>
      <c r="C5277" s="43">
        <v>207.44158899999999</v>
      </c>
      <c r="D5277">
        <f t="shared" si="170"/>
        <v>-0.3569714319232925</v>
      </c>
      <c r="E5277">
        <v>-9.5740237434380378E-3</v>
      </c>
      <c r="G5277">
        <f t="shared" ca="1" si="171"/>
        <v>3.3802546982609379E-2</v>
      </c>
    </row>
    <row r="5278" spans="2:7">
      <c r="B5278" s="58">
        <v>40885</v>
      </c>
      <c r="C5278" s="43">
        <v>322.60089099999999</v>
      </c>
      <c r="D5278">
        <f t="shared" si="170"/>
        <v>-0.73354997202538474</v>
      </c>
      <c r="E5278">
        <v>-9.5780902429855493E-3</v>
      </c>
      <c r="G5278">
        <f t="shared" ca="1" si="171"/>
        <v>3.2424709447195145E-2</v>
      </c>
    </row>
    <row r="5279" spans="2:7">
      <c r="B5279" s="58">
        <v>43138</v>
      </c>
      <c r="C5279" s="43">
        <v>1210.736938</v>
      </c>
      <c r="D5279">
        <f t="shared" si="170"/>
        <v>-0.49875441083437444</v>
      </c>
      <c r="E5279">
        <v>-9.5823805534384337E-3</v>
      </c>
      <c r="G5279">
        <f t="shared" ca="1" si="171"/>
        <v>-1.9840685032709388E-2</v>
      </c>
    </row>
    <row r="5280" spans="2:7">
      <c r="B5280" s="58">
        <v>44369</v>
      </c>
      <c r="C5280" s="43">
        <v>2415.4565429999998</v>
      </c>
      <c r="D5280">
        <f t="shared" si="170"/>
        <v>2.4970254190820604</v>
      </c>
      <c r="E5280">
        <v>-9.5849045837719717E-3</v>
      </c>
      <c r="G5280">
        <f t="shared" ca="1" si="171"/>
        <v>1.5794704109298979E-2</v>
      </c>
    </row>
    <row r="5281" spans="2:7">
      <c r="B5281" s="58">
        <v>41988</v>
      </c>
      <c r="C5281" s="43">
        <v>690.71746800000005</v>
      </c>
      <c r="D5281">
        <f t="shared" si="170"/>
        <v>7.7673036964414068</v>
      </c>
      <c r="E5281">
        <v>-9.5894666184398302E-3</v>
      </c>
      <c r="G5281">
        <f t="shared" ca="1" si="171"/>
        <v>3.8334669954334447E-3</v>
      </c>
    </row>
    <row r="5282" spans="2:7">
      <c r="B5282" s="58">
        <v>35767</v>
      </c>
      <c r="C5282" s="43">
        <v>78.783339999999995</v>
      </c>
      <c r="D5282">
        <f t="shared" si="170"/>
        <v>-0.90336290333791347</v>
      </c>
      <c r="E5282">
        <v>-9.601878594205162E-3</v>
      </c>
      <c r="G5282">
        <f t="shared" ca="1" si="171"/>
        <v>-1.9367086381668886E-2</v>
      </c>
    </row>
    <row r="5283" spans="2:7">
      <c r="B5283" s="58">
        <v>42034</v>
      </c>
      <c r="C5283" s="43">
        <v>815.24945100000002</v>
      </c>
      <c r="D5283">
        <f t="shared" si="170"/>
        <v>5.205541162356752E-2</v>
      </c>
      <c r="E5283">
        <v>-9.6111937935311285E-3</v>
      </c>
      <c r="G5283">
        <f t="shared" ca="1" si="171"/>
        <v>8.5844940124272223E-3</v>
      </c>
    </row>
    <row r="5284" spans="2:7">
      <c r="B5284" s="58">
        <v>42647</v>
      </c>
      <c r="C5284" s="43">
        <v>774.91113299999995</v>
      </c>
      <c r="D5284">
        <f t="shared" si="170"/>
        <v>-0.69602929108949363</v>
      </c>
      <c r="E5284">
        <v>-9.6115580947091564E-3</v>
      </c>
      <c r="G5284">
        <f t="shared" ca="1" si="171"/>
        <v>2.8756300379827317E-2</v>
      </c>
    </row>
    <row r="5285" spans="2:7">
      <c r="B5285" s="58">
        <v>44847</v>
      </c>
      <c r="C5285" s="43">
        <v>2549.2954100000002</v>
      </c>
      <c r="D5285">
        <f t="shared" si="170"/>
        <v>29.663582998191988</v>
      </c>
      <c r="E5285">
        <v>-9.6282719639209646E-3</v>
      </c>
      <c r="G5285">
        <f t="shared" ca="1" si="171"/>
        <v>7.6932856931582853E-3</v>
      </c>
    </row>
    <row r="5286" spans="2:7">
      <c r="B5286" s="58">
        <v>38285</v>
      </c>
      <c r="C5286" s="43">
        <v>83.137557999999999</v>
      </c>
      <c r="D5286">
        <f t="shared" si="170"/>
        <v>-5.6018682159285037E-2</v>
      </c>
      <c r="E5286">
        <v>-9.6306657276187847E-3</v>
      </c>
      <c r="G5286">
        <f t="shared" ca="1" si="171"/>
        <v>3.948223868843264E-2</v>
      </c>
    </row>
    <row r="5287" spans="2:7">
      <c r="B5287" s="58">
        <v>38147</v>
      </c>
      <c r="C5287" s="43">
        <v>88.071190000000001</v>
      </c>
      <c r="D5287">
        <f t="shared" si="170"/>
        <v>0.74774420609886416</v>
      </c>
      <c r="E5287">
        <v>-9.6331024161488352E-3</v>
      </c>
      <c r="G5287">
        <f t="shared" ca="1" si="171"/>
        <v>-1.4342389170652708E-2</v>
      </c>
    </row>
    <row r="5288" spans="2:7">
      <c r="B5288" s="58">
        <v>35255</v>
      </c>
      <c r="C5288" s="43">
        <v>50.391350000000003</v>
      </c>
      <c r="D5288">
        <f t="shared" si="170"/>
        <v>-0.89677490887357336</v>
      </c>
      <c r="E5288">
        <v>-9.6343545749312826E-3</v>
      </c>
      <c r="G5288">
        <f t="shared" ca="1" si="171"/>
        <v>-3.0126220208498668E-2</v>
      </c>
    </row>
    <row r="5289" spans="2:7">
      <c r="B5289" s="58">
        <v>41667</v>
      </c>
      <c r="C5289" s="43">
        <v>488.16958599999998</v>
      </c>
      <c r="D5289">
        <f t="shared" si="170"/>
        <v>0.85881586083146511</v>
      </c>
      <c r="E5289">
        <v>-9.6481716204468906E-3</v>
      </c>
      <c r="G5289">
        <f t="shared" ca="1" si="171"/>
        <v>-2.8752974909223008E-3</v>
      </c>
    </row>
    <row r="5290" spans="2:7">
      <c r="B5290" s="58">
        <v>40752</v>
      </c>
      <c r="C5290" s="43">
        <v>262.62396200000001</v>
      </c>
      <c r="D5290">
        <f t="shared" si="170"/>
        <v>-0.84147460591126932</v>
      </c>
      <c r="E5290">
        <v>-9.6625565253472979E-3</v>
      </c>
      <c r="G5290">
        <f t="shared" ca="1" si="171"/>
        <v>2.2966017237449281E-2</v>
      </c>
    </row>
    <row r="5291" spans="2:7">
      <c r="B5291" s="58">
        <v>43481</v>
      </c>
      <c r="C5291" s="43">
        <v>1656.668091</v>
      </c>
      <c r="D5291">
        <f t="shared" si="170"/>
        <v>36.142576049919583</v>
      </c>
      <c r="E5291">
        <v>-9.6655828703208456E-3</v>
      </c>
      <c r="G5291">
        <f t="shared" ca="1" si="171"/>
        <v>5.387514560054903E-3</v>
      </c>
    </row>
    <row r="5292" spans="2:7">
      <c r="B5292" s="58">
        <v>35373</v>
      </c>
      <c r="C5292" s="43">
        <v>44.602939999999997</v>
      </c>
      <c r="D5292">
        <f t="shared" si="170"/>
        <v>-0.72097454664245819</v>
      </c>
      <c r="E5292">
        <v>-9.6820291938484564E-3</v>
      </c>
      <c r="G5292">
        <f t="shared" ca="1" si="171"/>
        <v>3.6110355534056567E-2</v>
      </c>
    </row>
    <row r="5293" spans="2:7">
      <c r="B5293" s="58">
        <v>39463</v>
      </c>
      <c r="C5293" s="43">
        <v>159.852585</v>
      </c>
      <c r="D5293">
        <f t="shared" si="170"/>
        <v>0.212117100219952</v>
      </c>
      <c r="E5293">
        <v>-9.6863744502547061E-3</v>
      </c>
      <c r="G5293">
        <f t="shared" ca="1" si="171"/>
        <v>3.0398400232872658E-2</v>
      </c>
    </row>
    <row r="5294" spans="2:7">
      <c r="B5294" s="58">
        <v>37986</v>
      </c>
      <c r="C5294" s="43">
        <v>131.87882999999999</v>
      </c>
      <c r="D5294">
        <f t="shared" si="170"/>
        <v>-0.91554728622014026</v>
      </c>
      <c r="E5294">
        <v>-9.6876951703373706E-3</v>
      </c>
      <c r="G5294">
        <f t="shared" ca="1" si="171"/>
        <v>-3.473239969393538E-3</v>
      </c>
    </row>
    <row r="5295" spans="2:7">
      <c r="B5295" s="58">
        <v>43558</v>
      </c>
      <c r="C5295" s="43">
        <v>1561.570068</v>
      </c>
      <c r="D5295">
        <f t="shared" si="170"/>
        <v>2.2749952534623423</v>
      </c>
      <c r="E5295">
        <v>-9.6908365361584765E-3</v>
      </c>
      <c r="G5295">
        <f t="shared" ca="1" si="171"/>
        <v>7.9169856651293089E-3</v>
      </c>
    </row>
    <row r="5296" spans="2:7">
      <c r="B5296" s="58">
        <v>41788</v>
      </c>
      <c r="C5296" s="43">
        <v>476.81597900000003</v>
      </c>
      <c r="D5296">
        <f t="shared" si="170"/>
        <v>5.2347092309739969</v>
      </c>
      <c r="E5296">
        <v>-9.6988542799098087E-3</v>
      </c>
      <c r="G5296">
        <f t="shared" ca="1" si="171"/>
        <v>1.5822919065529902E-2</v>
      </c>
    </row>
    <row r="5297" spans="2:7">
      <c r="B5297" s="58">
        <v>35817</v>
      </c>
      <c r="C5297" s="43">
        <v>76.477660999999998</v>
      </c>
      <c r="D5297">
        <f t="shared" si="170"/>
        <v>-0.21791350879447263</v>
      </c>
      <c r="E5297">
        <v>-9.7062631351791748E-3</v>
      </c>
      <c r="G5297">
        <f t="shared" ca="1" si="171"/>
        <v>1.4701613279441408E-2</v>
      </c>
    </row>
    <row r="5298" spans="2:7">
      <c r="B5298" s="58">
        <v>37574</v>
      </c>
      <c r="C5298" s="43">
        <v>97.786704999999998</v>
      </c>
      <c r="D5298">
        <f t="shared" si="170"/>
        <v>-0.86358524826314653</v>
      </c>
      <c r="E5298">
        <v>-9.7085955936938133E-3</v>
      </c>
      <c r="G5298">
        <f t="shared" ca="1" si="171"/>
        <v>1.7158112860661909E-2</v>
      </c>
    </row>
    <row r="5299" spans="2:7">
      <c r="B5299" s="58">
        <v>42415</v>
      </c>
      <c r="C5299" s="43">
        <v>716.83380099999999</v>
      </c>
      <c r="D5299">
        <f t="shared" si="170"/>
        <v>-7.0463309320993595E-2</v>
      </c>
      <c r="E5299">
        <v>-9.7219157834285402E-3</v>
      </c>
      <c r="G5299">
        <f t="shared" ca="1" si="171"/>
        <v>-3.7636190803442444E-2</v>
      </c>
    </row>
    <row r="5300" spans="2:7">
      <c r="B5300" s="58">
        <v>42535</v>
      </c>
      <c r="C5300" s="43">
        <v>771.17321800000002</v>
      </c>
      <c r="D5300">
        <f t="shared" si="170"/>
        <v>-0.62238059791979305</v>
      </c>
      <c r="E5300">
        <v>-9.7230506117089045E-3</v>
      </c>
      <c r="G5300">
        <f t="shared" ca="1" si="171"/>
        <v>-1.8801875675240436E-2</v>
      </c>
    </row>
    <row r="5301" spans="2:7">
      <c r="B5301" s="58">
        <v>43773</v>
      </c>
      <c r="C5301" s="43">
        <v>2042.1970209999999</v>
      </c>
      <c r="D5301">
        <f t="shared" si="170"/>
        <v>19.042847129550854</v>
      </c>
      <c r="E5301">
        <v>-9.7278211901351431E-3</v>
      </c>
      <c r="G5301">
        <f t="shared" ca="1" si="171"/>
        <v>7.615347647600774E-3</v>
      </c>
    </row>
    <row r="5302" spans="2:7">
      <c r="B5302" s="58">
        <v>36854</v>
      </c>
      <c r="C5302" s="43">
        <v>101.891563</v>
      </c>
      <c r="D5302">
        <f t="shared" si="170"/>
        <v>-0.44142105719527636</v>
      </c>
      <c r="E5302">
        <v>-9.7561287079199997E-3</v>
      </c>
      <c r="G5302">
        <f t="shared" ca="1" si="171"/>
        <v>-4.7961171703595293E-3</v>
      </c>
    </row>
    <row r="5303" spans="2:7">
      <c r="B5303" s="58">
        <v>39708</v>
      </c>
      <c r="C5303" s="43">
        <v>182.41210899999999</v>
      </c>
      <c r="D5303">
        <f t="shared" si="170"/>
        <v>-0.87405891020132942</v>
      </c>
      <c r="E5303">
        <v>-9.7712801130536674E-3</v>
      </c>
      <c r="G5303">
        <f t="shared" ca="1" si="171"/>
        <v>-2.2473249359564766E-3</v>
      </c>
    </row>
    <row r="5304" spans="2:7">
      <c r="B5304" s="58">
        <v>43378</v>
      </c>
      <c r="C5304" s="43">
        <v>1448.3923339999999</v>
      </c>
      <c r="D5304">
        <f t="shared" si="170"/>
        <v>-0.29250952955728055</v>
      </c>
      <c r="E5304">
        <v>-9.7840451520465367E-3</v>
      </c>
      <c r="G5304">
        <f t="shared" ca="1" si="171"/>
        <v>5.0149838494673041E-2</v>
      </c>
    </row>
    <row r="5305" spans="2:7">
      <c r="B5305" s="58">
        <v>44113</v>
      </c>
      <c r="C5305" s="43">
        <v>2047.22522</v>
      </c>
      <c r="D5305">
        <f t="shared" si="170"/>
        <v>13.91945260071707</v>
      </c>
      <c r="E5305">
        <v>-9.7880653816426518E-3</v>
      </c>
      <c r="G5305">
        <f t="shared" ca="1" si="171"/>
        <v>2.8595189962359192E-2</v>
      </c>
    </row>
    <row r="5306" spans="2:7">
      <c r="B5306" s="58">
        <v>37342</v>
      </c>
      <c r="C5306" s="43">
        <v>137.21852100000001</v>
      </c>
      <c r="D5306">
        <f t="shared" si="170"/>
        <v>3.5759979866698495E-2</v>
      </c>
      <c r="E5306">
        <v>-9.7889643564709247E-3</v>
      </c>
      <c r="G5306">
        <f t="shared" ca="1" si="171"/>
        <v>-1.3045402297207087E-3</v>
      </c>
    </row>
    <row r="5307" spans="2:7">
      <c r="B5307" s="58">
        <v>36518</v>
      </c>
      <c r="C5307" s="43">
        <v>132.48100299999999</v>
      </c>
      <c r="D5307">
        <f t="shared" si="170"/>
        <v>-3.3092212286004744E-2</v>
      </c>
      <c r="E5307">
        <v>-9.8005163767501107E-3</v>
      </c>
      <c r="G5307">
        <f t="shared" ca="1" si="171"/>
        <v>-1.2309273527719069E-2</v>
      </c>
    </row>
    <row r="5308" spans="2:7">
      <c r="B5308" s="58">
        <v>36514</v>
      </c>
      <c r="C5308" s="43">
        <v>137.01513700000001</v>
      </c>
      <c r="D5308">
        <f t="shared" si="170"/>
        <v>-0.2169616615806039</v>
      </c>
      <c r="E5308">
        <v>-9.8135069093144341E-3</v>
      </c>
      <c r="G5308">
        <f t="shared" ca="1" si="171"/>
        <v>4.3853656735436102E-3</v>
      </c>
    </row>
    <row r="5309" spans="2:7">
      <c r="B5309" s="58">
        <v>39618</v>
      </c>
      <c r="C5309" s="43">
        <v>174.978836</v>
      </c>
      <c r="D5309">
        <f t="shared" si="170"/>
        <v>-0.8964299618427104</v>
      </c>
      <c r="E5309">
        <v>-9.8206996203713676E-3</v>
      </c>
      <c r="G5309">
        <f t="shared" ca="1" si="171"/>
        <v>3.8239279445618862E-2</v>
      </c>
    </row>
    <row r="5310" spans="2:7">
      <c r="B5310" s="58">
        <v>43438</v>
      </c>
      <c r="C5310" s="43">
        <v>1689.4735109999999</v>
      </c>
      <c r="D5310">
        <f t="shared" si="170"/>
        <v>5.5662706720382387</v>
      </c>
      <c r="E5310">
        <v>-9.832162109052852E-3</v>
      </c>
      <c r="G5310">
        <f t="shared" ca="1" si="171"/>
        <v>3.6855968763698246E-2</v>
      </c>
    </row>
    <row r="5311" spans="2:7">
      <c r="B5311" s="58">
        <v>40765</v>
      </c>
      <c r="C5311" s="43">
        <v>257.29574600000001</v>
      </c>
      <c r="D5311">
        <f t="shared" si="170"/>
        <v>0.93326516776604773</v>
      </c>
      <c r="E5311">
        <v>-9.8607950551361373E-3</v>
      </c>
      <c r="G5311">
        <f t="shared" ca="1" si="171"/>
        <v>2.0854610210480226E-2</v>
      </c>
    </row>
    <row r="5312" spans="2:7">
      <c r="B5312" s="58">
        <v>37257</v>
      </c>
      <c r="C5312" s="43">
        <v>133.08869899999999</v>
      </c>
      <c r="D5312">
        <f t="shared" si="170"/>
        <v>0.38525732892235209</v>
      </c>
      <c r="E5312">
        <v>-9.8676075374712607E-3</v>
      </c>
      <c r="G5312">
        <f t="shared" ca="1" si="171"/>
        <v>2.6509132140877509E-2</v>
      </c>
    </row>
    <row r="5313" spans="2:7">
      <c r="B5313" s="58">
        <v>35998</v>
      </c>
      <c r="C5313" s="43">
        <v>96.075073000000003</v>
      </c>
      <c r="D5313">
        <f t="shared" si="170"/>
        <v>-0.24763131887408293</v>
      </c>
      <c r="E5313">
        <v>-9.8698101655721199E-3</v>
      </c>
      <c r="G5313">
        <f t="shared" ca="1" si="171"/>
        <v>2.2155491108945571E-2</v>
      </c>
    </row>
    <row r="5314" spans="2:7">
      <c r="B5314" s="58">
        <v>36298</v>
      </c>
      <c r="C5314" s="43">
        <v>127.6968</v>
      </c>
      <c r="D5314">
        <f t="shared" si="170"/>
        <v>0.13123829660583594</v>
      </c>
      <c r="E5314">
        <v>-9.8966757482946387E-3</v>
      </c>
      <c r="G5314">
        <f t="shared" ca="1" si="171"/>
        <v>1.4386891595903231E-3</v>
      </c>
    </row>
    <row r="5315" spans="2:7">
      <c r="B5315" s="58">
        <v>37924</v>
      </c>
      <c r="C5315" s="43">
        <v>112.882317</v>
      </c>
      <c r="D5315">
        <f t="shared" si="170"/>
        <v>-0.54007591052629411</v>
      </c>
      <c r="E5315">
        <v>-9.9013794129058225E-3</v>
      </c>
      <c r="G5315">
        <f t="shared" ca="1" si="171"/>
        <v>-1.7135889346957908E-2</v>
      </c>
    </row>
    <row r="5316" spans="2:7">
      <c r="B5316" s="58">
        <v>40555</v>
      </c>
      <c r="C5316" s="43">
        <v>245.43684400000001</v>
      </c>
      <c r="D5316">
        <f t="shared" ref="D5316:D5379" si="172">(C5316-C5317)/C5317</f>
        <v>-0.87212640037719691</v>
      </c>
      <c r="E5316">
        <v>-9.9043114106558052E-3</v>
      </c>
      <c r="G5316">
        <f t="shared" ca="1" si="171"/>
        <v>2.0398564649552305E-2</v>
      </c>
    </row>
    <row r="5317" spans="2:7">
      <c r="B5317" s="58">
        <v>43791</v>
      </c>
      <c r="C5317" s="43">
        <v>1919.3707280000001</v>
      </c>
      <c r="D5317">
        <f t="shared" si="172"/>
        <v>9.8602078851121178</v>
      </c>
      <c r="E5317">
        <v>-9.9089793700025113E-3</v>
      </c>
      <c r="G5317">
        <f t="shared" ref="G5317:G5380" ca="1" si="173">_xlfn.NORM.INV(RAND(),$N$5,$N$6)</f>
        <v>-2.1266341662477699E-2</v>
      </c>
    </row>
    <row r="5318" spans="2:7">
      <c r="B5318" s="58">
        <v>40287</v>
      </c>
      <c r="C5318" s="43">
        <v>176.734253</v>
      </c>
      <c r="D5318">
        <f t="shared" si="172"/>
        <v>-0.62448604690085519</v>
      </c>
      <c r="E5318">
        <v>-9.9119473637869042E-3</v>
      </c>
      <c r="G5318">
        <f t="shared" ca="1" si="173"/>
        <v>-3.8206694877327731E-2</v>
      </c>
    </row>
    <row r="5319" spans="2:7">
      <c r="B5319" s="58">
        <v>41698</v>
      </c>
      <c r="C5319" s="43">
        <v>470.64630099999999</v>
      </c>
      <c r="D5319">
        <f t="shared" si="172"/>
        <v>9.2163657458594965</v>
      </c>
      <c r="E5319">
        <v>-9.9143140317011335E-3</v>
      </c>
      <c r="G5319">
        <f t="shared" ca="1" si="173"/>
        <v>2.7709586829666472E-2</v>
      </c>
    </row>
    <row r="5320" spans="2:7">
      <c r="B5320" s="58">
        <v>35422</v>
      </c>
      <c r="C5320" s="43">
        <v>46.067878999999998</v>
      </c>
      <c r="D5320">
        <f t="shared" si="172"/>
        <v>-0.94334906694937748</v>
      </c>
      <c r="E5320">
        <v>-9.9224862779727467E-3</v>
      </c>
      <c r="G5320">
        <f t="shared" ca="1" si="173"/>
        <v>7.0636740899312749E-3</v>
      </c>
    </row>
    <row r="5321" spans="2:7">
      <c r="B5321" s="58">
        <v>42633</v>
      </c>
      <c r="C5321" s="43">
        <v>813.188354</v>
      </c>
      <c r="D5321">
        <f t="shared" si="172"/>
        <v>0.86641454714246335</v>
      </c>
      <c r="E5321">
        <v>-9.9236679420028045E-3</v>
      </c>
      <c r="G5321">
        <f t="shared" ca="1" si="173"/>
        <v>-1.721715404630866E-2</v>
      </c>
    </row>
    <row r="5322" spans="2:7">
      <c r="B5322" s="58">
        <v>41270</v>
      </c>
      <c r="C5322" s="43">
        <v>435.69546500000001</v>
      </c>
      <c r="D5322">
        <f t="shared" si="172"/>
        <v>-0.72401170467078146</v>
      </c>
      <c r="E5322">
        <v>-9.9349303239283024E-3</v>
      </c>
      <c r="G5322">
        <f t="shared" ca="1" si="173"/>
        <v>-7.0225398353258211E-3</v>
      </c>
    </row>
    <row r="5323" spans="2:7">
      <c r="B5323" s="58">
        <v>43420</v>
      </c>
      <c r="C5323" s="43">
        <v>1578.673706</v>
      </c>
      <c r="D5323">
        <f t="shared" si="172"/>
        <v>-0.41549413659507001</v>
      </c>
      <c r="E5323">
        <v>-9.9353305414549044E-3</v>
      </c>
      <c r="G5323">
        <f t="shared" ca="1" si="173"/>
        <v>2.9887312943947799E-3</v>
      </c>
    </row>
    <row r="5324" spans="2:7">
      <c r="B5324" s="58">
        <v>44461</v>
      </c>
      <c r="C5324" s="43">
        <v>2700.8688959999999</v>
      </c>
      <c r="D5324">
        <f t="shared" si="172"/>
        <v>28.816768400030497</v>
      </c>
      <c r="E5324">
        <v>-9.9378879146078264E-3</v>
      </c>
      <c r="G5324">
        <f t="shared" ca="1" si="173"/>
        <v>8.8206122681378733E-3</v>
      </c>
    </row>
    <row r="5325" spans="2:7">
      <c r="B5325" s="58">
        <v>38302</v>
      </c>
      <c r="C5325" s="43">
        <v>90.582213999999993</v>
      </c>
      <c r="D5325">
        <f t="shared" si="172"/>
        <v>-0.87861039481946157</v>
      </c>
      <c r="E5325">
        <v>-9.9407909223343267E-3</v>
      </c>
      <c r="G5325">
        <f t="shared" ca="1" si="173"/>
        <v>2.1287309891502661E-2</v>
      </c>
    </row>
    <row r="5326" spans="2:7">
      <c r="B5326" s="58">
        <v>42739</v>
      </c>
      <c r="C5326" s="43">
        <v>746.21063200000003</v>
      </c>
      <c r="D5326">
        <f t="shared" si="172"/>
        <v>4.8264782836342164</v>
      </c>
      <c r="E5326">
        <v>-9.9417087272361988E-3</v>
      </c>
      <c r="G5326">
        <f t="shared" ca="1" si="173"/>
        <v>1.0884394131750299E-2</v>
      </c>
    </row>
    <row r="5327" spans="2:7">
      <c r="B5327" s="58">
        <v>38629</v>
      </c>
      <c r="C5327" s="43">
        <v>128.072327</v>
      </c>
      <c r="D5327">
        <f t="shared" si="172"/>
        <v>-0.84626044965945113</v>
      </c>
      <c r="E5327">
        <v>-9.9513809694297562E-3</v>
      </c>
      <c r="G5327">
        <f t="shared" ca="1" si="173"/>
        <v>1.993510916377193E-2</v>
      </c>
    </row>
    <row r="5328" spans="2:7">
      <c r="B5328" s="58">
        <v>42592</v>
      </c>
      <c r="C5328" s="43">
        <v>833.04736300000002</v>
      </c>
      <c r="D5328">
        <f t="shared" si="172"/>
        <v>17.843112322450519</v>
      </c>
      <c r="E5328">
        <v>-9.9544619325892952E-3</v>
      </c>
      <c r="G5328">
        <f t="shared" ca="1" si="173"/>
        <v>1.4472716164768264E-4</v>
      </c>
    </row>
    <row r="5329" spans="2:7">
      <c r="B5329" s="58">
        <v>35191</v>
      </c>
      <c r="C5329" s="43">
        <v>44.209648000000001</v>
      </c>
      <c r="D5329">
        <f t="shared" si="172"/>
        <v>-0.97850581090912769</v>
      </c>
      <c r="E5329">
        <v>-9.9563886907678544E-3</v>
      </c>
      <c r="G5329">
        <f t="shared" ca="1" si="173"/>
        <v>9.0460780432222391E-3</v>
      </c>
    </row>
    <row r="5330" spans="2:7">
      <c r="B5330" s="58">
        <v>44160</v>
      </c>
      <c r="C5330" s="43">
        <v>2056.8186040000001</v>
      </c>
      <c r="D5330">
        <f t="shared" si="172"/>
        <v>19.93442011249503</v>
      </c>
      <c r="E5330">
        <v>-9.9659965625230641E-3</v>
      </c>
      <c r="G5330">
        <f t="shared" ca="1" si="173"/>
        <v>1.4474340499589027E-2</v>
      </c>
    </row>
    <row r="5331" spans="2:7">
      <c r="B5331" s="58">
        <v>37568</v>
      </c>
      <c r="C5331" s="43">
        <v>98.250564999999995</v>
      </c>
      <c r="D5331">
        <f t="shared" si="172"/>
        <v>-0.57605364088001698</v>
      </c>
      <c r="E5331">
        <v>-9.9723875077392735E-3</v>
      </c>
      <c r="G5331">
        <f t="shared" ca="1" si="173"/>
        <v>-3.2067686014179878E-2</v>
      </c>
    </row>
    <row r="5332" spans="2:7">
      <c r="B5332" s="58">
        <v>40606</v>
      </c>
      <c r="C5332" s="43">
        <v>231.75235000000001</v>
      </c>
      <c r="D5332">
        <f t="shared" si="172"/>
        <v>-0.70702553592504125</v>
      </c>
      <c r="E5332">
        <v>-9.9724178762932627E-3</v>
      </c>
      <c r="G5332">
        <f t="shared" ca="1" si="173"/>
        <v>-3.7358926075245012E-2</v>
      </c>
    </row>
    <row r="5333" spans="2:7">
      <c r="B5333" s="58">
        <v>42642</v>
      </c>
      <c r="C5333" s="43">
        <v>791.03259300000002</v>
      </c>
      <c r="D5333">
        <f t="shared" si="172"/>
        <v>2.6597060399094907</v>
      </c>
      <c r="E5333">
        <v>-9.9756562418861251E-3</v>
      </c>
      <c r="G5333">
        <f t="shared" ca="1" si="173"/>
        <v>-5.8288210363552509E-3</v>
      </c>
    </row>
    <row r="5334" spans="2:7">
      <c r="B5334" s="58">
        <v>40112</v>
      </c>
      <c r="C5334" s="43">
        <v>216.14648399999999</v>
      </c>
      <c r="D5334">
        <f t="shared" si="172"/>
        <v>-0.90679307974720558</v>
      </c>
      <c r="E5334">
        <v>-9.9767114703120351E-3</v>
      </c>
      <c r="G5334">
        <f t="shared" ca="1" si="173"/>
        <v>1.0994243822538047E-2</v>
      </c>
    </row>
    <row r="5335" spans="2:7">
      <c r="B5335" s="58">
        <v>44511</v>
      </c>
      <c r="C5335" s="43">
        <v>2318.9960940000001</v>
      </c>
      <c r="D5335">
        <f t="shared" si="172"/>
        <v>18.225859585774803</v>
      </c>
      <c r="E5335">
        <v>-9.9784821086192094E-3</v>
      </c>
      <c r="G5335">
        <f t="shared" ca="1" si="173"/>
        <v>-2.2450858722185128E-2</v>
      </c>
    </row>
    <row r="5336" spans="2:7">
      <c r="B5336" s="58">
        <v>36278</v>
      </c>
      <c r="C5336" s="43">
        <v>120.618591</v>
      </c>
      <c r="D5336">
        <f t="shared" si="172"/>
        <v>-0.39668601187073904</v>
      </c>
      <c r="E5336">
        <v>-1.0000612621600567E-2</v>
      </c>
      <c r="G5336">
        <f t="shared" ca="1" si="173"/>
        <v>1.4973851235052221E-2</v>
      </c>
    </row>
    <row r="5337" spans="2:7">
      <c r="B5337" s="58">
        <v>40072</v>
      </c>
      <c r="C5337" s="43">
        <v>199.926727</v>
      </c>
      <c r="D5337">
        <f t="shared" si="172"/>
        <v>3.9634882823710731</v>
      </c>
      <c r="E5337">
        <v>-1.001537880844432E-2</v>
      </c>
      <c r="G5337">
        <f t="shared" ca="1" si="173"/>
        <v>1.4083761822060524E-2</v>
      </c>
    </row>
    <row r="5338" spans="2:7">
      <c r="B5338" s="58">
        <v>35151</v>
      </c>
      <c r="C5338" s="43">
        <v>40.27948</v>
      </c>
      <c r="D5338">
        <f t="shared" si="172"/>
        <v>-0.97840250982032817</v>
      </c>
      <c r="E5338">
        <v>-1.0016364925852521E-2</v>
      </c>
      <c r="G5338">
        <f t="shared" ca="1" si="173"/>
        <v>-2.0954531019040597E-2</v>
      </c>
    </row>
    <row r="5339" spans="2:7">
      <c r="B5339" s="58">
        <v>43972</v>
      </c>
      <c r="C5339" s="43">
        <v>1865.0074460000001</v>
      </c>
      <c r="D5339">
        <f t="shared" si="172"/>
        <v>0.15633211622537505</v>
      </c>
      <c r="E5339">
        <v>-1.0020870587673971E-2</v>
      </c>
      <c r="G5339">
        <f t="shared" ca="1" si="173"/>
        <v>-6.3931583982787159E-3</v>
      </c>
    </row>
    <row r="5340" spans="2:7">
      <c r="B5340" s="58">
        <v>43675</v>
      </c>
      <c r="C5340" s="43">
        <v>1612.8648679999999</v>
      </c>
      <c r="D5340">
        <f t="shared" si="172"/>
        <v>9.2200518299525278</v>
      </c>
      <c r="E5340">
        <v>-1.0025109573039679E-2</v>
      </c>
      <c r="G5340">
        <f t="shared" ca="1" si="173"/>
        <v>2.5956307841670388E-2</v>
      </c>
    </row>
    <row r="5341" spans="2:7">
      <c r="B5341" s="58">
        <v>39101</v>
      </c>
      <c r="C5341" s="43">
        <v>157.81376599999999</v>
      </c>
      <c r="D5341">
        <f t="shared" si="172"/>
        <v>1.1449810286317481</v>
      </c>
      <c r="E5341">
        <v>-1.0044493363858925E-2</v>
      </c>
      <c r="G5341">
        <f t="shared" ca="1" si="173"/>
        <v>-4.3509737921956981E-3</v>
      </c>
    </row>
    <row r="5342" spans="2:7">
      <c r="B5342" s="58">
        <v>35747</v>
      </c>
      <c r="C5342" s="43">
        <v>73.573502000000005</v>
      </c>
      <c r="D5342">
        <f t="shared" si="172"/>
        <v>-0.78053742582289876</v>
      </c>
      <c r="E5342">
        <v>-1.0047212862535669E-2</v>
      </c>
      <c r="G5342">
        <f t="shared" ca="1" si="173"/>
        <v>-3.9496139420653609E-3</v>
      </c>
    </row>
    <row r="5343" spans="2:7">
      <c r="B5343" s="58">
        <v>40997</v>
      </c>
      <c r="C5343" s="43">
        <v>335.24395800000002</v>
      </c>
      <c r="D5343">
        <f t="shared" si="172"/>
        <v>1.4066591768982517</v>
      </c>
      <c r="E5343">
        <v>-1.0060453397826007E-2</v>
      </c>
      <c r="G5343">
        <f t="shared" ca="1" si="173"/>
        <v>1.1351595859353476E-2</v>
      </c>
    </row>
    <row r="5344" spans="2:7">
      <c r="B5344" s="58">
        <v>37301</v>
      </c>
      <c r="C5344" s="43">
        <v>139.29847699999999</v>
      </c>
      <c r="D5344">
        <f t="shared" si="172"/>
        <v>1.2399716554457545</v>
      </c>
      <c r="E5344">
        <v>-1.0068839911720539E-2</v>
      </c>
      <c r="G5344">
        <f t="shared" ca="1" si="173"/>
        <v>-2.2536320002635148E-2</v>
      </c>
    </row>
    <row r="5345" spans="2:7">
      <c r="B5345" s="58">
        <v>35552</v>
      </c>
      <c r="C5345" s="43">
        <v>62.187607</v>
      </c>
      <c r="D5345">
        <f t="shared" si="172"/>
        <v>9.9299502372388049E-2</v>
      </c>
      <c r="E5345">
        <v>-1.0072088277014824E-2</v>
      </c>
      <c r="G5345">
        <f t="shared" ca="1" si="173"/>
        <v>5.8126042702594033E-3</v>
      </c>
    </row>
    <row r="5346" spans="2:7">
      <c r="B5346" s="58">
        <v>35506</v>
      </c>
      <c r="C5346" s="43">
        <v>56.570213000000003</v>
      </c>
      <c r="D5346">
        <f t="shared" si="172"/>
        <v>-0.6752320331223729</v>
      </c>
      <c r="E5346">
        <v>-1.0074401806854996E-2</v>
      </c>
      <c r="G5346">
        <f t="shared" ca="1" si="173"/>
        <v>7.4347346821964574E-3</v>
      </c>
    </row>
    <row r="5347" spans="2:7">
      <c r="B5347" s="58">
        <v>39657</v>
      </c>
      <c r="C5347" s="43">
        <v>174.186554</v>
      </c>
      <c r="D5347">
        <f t="shared" si="172"/>
        <v>-0.17100427506404348</v>
      </c>
      <c r="E5347">
        <v>-1.0077439402088805E-2</v>
      </c>
      <c r="G5347">
        <f t="shared" ca="1" si="173"/>
        <v>1.1659779945442617E-3</v>
      </c>
    </row>
    <row r="5348" spans="2:7">
      <c r="B5348" s="58">
        <v>39996</v>
      </c>
      <c r="C5348" s="43">
        <v>210.11755400000001</v>
      </c>
      <c r="D5348">
        <f t="shared" si="172"/>
        <v>-0.56185156294842742</v>
      </c>
      <c r="E5348">
        <v>-1.0078957062979836E-2</v>
      </c>
      <c r="G5348">
        <f t="shared" ca="1" si="173"/>
        <v>-2.2028353267872789E-4</v>
      </c>
    </row>
    <row r="5349" spans="2:7">
      <c r="B5349" s="58">
        <v>41614</v>
      </c>
      <c r="C5349" s="43">
        <v>479.55792200000002</v>
      </c>
      <c r="D5349">
        <f t="shared" si="172"/>
        <v>2.688512251257781</v>
      </c>
      <c r="E5349">
        <v>-1.0082147292310543E-2</v>
      </c>
      <c r="G5349">
        <f t="shared" ca="1" si="173"/>
        <v>1.7643609470904195E-2</v>
      </c>
    </row>
    <row r="5350" spans="2:7">
      <c r="B5350" s="58">
        <v>37231</v>
      </c>
      <c r="C5350" s="43">
        <v>130.01391599999999</v>
      </c>
      <c r="D5350">
        <f t="shared" si="172"/>
        <v>-0.9442916100766785</v>
      </c>
      <c r="E5350">
        <v>-1.0098849932597334E-2</v>
      </c>
      <c r="G5350">
        <f t="shared" ca="1" si="173"/>
        <v>-1.0361900595927039E-2</v>
      </c>
    </row>
    <row r="5351" spans="2:7">
      <c r="B5351" s="58">
        <v>44567</v>
      </c>
      <c r="C5351" s="43">
        <v>2333.830078</v>
      </c>
      <c r="D5351">
        <f t="shared" si="172"/>
        <v>24.50421513521573</v>
      </c>
      <c r="E5351">
        <v>-1.0100233919147843E-2</v>
      </c>
      <c r="G5351">
        <f t="shared" ca="1" si="173"/>
        <v>-1.5006574593188658E-2</v>
      </c>
    </row>
    <row r="5352" spans="2:7">
      <c r="B5352" s="58">
        <v>35880</v>
      </c>
      <c r="C5352" s="43">
        <v>91.507621999999998</v>
      </c>
      <c r="D5352">
        <f t="shared" si="172"/>
        <v>-0.34696780014431738</v>
      </c>
      <c r="E5352">
        <v>-1.0142211677983936E-2</v>
      </c>
      <c r="G5352">
        <f t="shared" ca="1" si="173"/>
        <v>-4.0358552522186692E-3</v>
      </c>
    </row>
    <row r="5353" spans="2:7">
      <c r="B5353" s="58">
        <v>36767</v>
      </c>
      <c r="C5353" s="43">
        <v>140.127274</v>
      </c>
      <c r="D5353">
        <f t="shared" si="172"/>
        <v>-0.82978347474364778</v>
      </c>
      <c r="E5353">
        <v>-1.0155425080362166E-2</v>
      </c>
      <c r="G5353">
        <f t="shared" ca="1" si="173"/>
        <v>-1.8694262803368143E-2</v>
      </c>
    </row>
    <row r="5354" spans="2:7">
      <c r="B5354" s="58">
        <v>42846</v>
      </c>
      <c r="C5354" s="43">
        <v>823.22955300000001</v>
      </c>
      <c r="D5354">
        <f t="shared" si="172"/>
        <v>-0.6648727094362108</v>
      </c>
      <c r="E5354">
        <v>-1.0156109478994117E-2</v>
      </c>
      <c r="G5354">
        <f t="shared" ca="1" si="173"/>
        <v>6.2226520859548374E-3</v>
      </c>
    </row>
    <row r="5355" spans="2:7">
      <c r="B5355" s="58">
        <v>44749</v>
      </c>
      <c r="C5355" s="43">
        <v>2456.4682619999999</v>
      </c>
      <c r="D5355">
        <f t="shared" si="172"/>
        <v>18.28187636172407</v>
      </c>
      <c r="E5355">
        <v>-1.0186476447340909E-2</v>
      </c>
      <c r="G5355">
        <f t="shared" ca="1" si="173"/>
        <v>7.3881369113224212E-3</v>
      </c>
    </row>
    <row r="5356" spans="2:7">
      <c r="B5356" s="58">
        <v>36992</v>
      </c>
      <c r="C5356" s="43">
        <v>127.39778099999999</v>
      </c>
      <c r="D5356">
        <f t="shared" si="172"/>
        <v>1.6757158053001013</v>
      </c>
      <c r="E5356">
        <v>-1.0189814947722744E-2</v>
      </c>
      <c r="G5356">
        <f t="shared" ca="1" si="173"/>
        <v>5.9202529852321675E-2</v>
      </c>
    </row>
    <row r="5357" spans="2:7">
      <c r="B5357" s="58">
        <v>35293</v>
      </c>
      <c r="C5357" s="43">
        <v>47.612597999999998</v>
      </c>
      <c r="D5357">
        <f t="shared" si="172"/>
        <v>-0.97171559255624007</v>
      </c>
      <c r="E5357">
        <v>-1.0190284432423327E-2</v>
      </c>
      <c r="G5357">
        <f t="shared" ca="1" si="173"/>
        <v>1.2244771626233865E-2</v>
      </c>
    </row>
    <row r="5358" spans="2:7">
      <c r="B5358" s="58">
        <v>43466</v>
      </c>
      <c r="C5358" s="43">
        <v>1683.3514399999999</v>
      </c>
      <c r="D5358">
        <f t="shared" si="172"/>
        <v>-0.33209618721787598</v>
      </c>
      <c r="E5358">
        <v>-1.0194270583393889E-2</v>
      </c>
      <c r="G5358">
        <f t="shared" ca="1" si="173"/>
        <v>3.021509542260982E-2</v>
      </c>
    </row>
    <row r="5359" spans="2:7">
      <c r="B5359" s="58">
        <v>44869</v>
      </c>
      <c r="C5359" s="43">
        <v>2520.3500979999999</v>
      </c>
      <c r="D5359">
        <f t="shared" si="172"/>
        <v>12.313652877788204</v>
      </c>
      <c r="E5359">
        <v>-1.0210693345122255E-2</v>
      </c>
      <c r="G5359">
        <f t="shared" ca="1" si="173"/>
        <v>7.752164117998935E-3</v>
      </c>
    </row>
    <row r="5360" spans="2:7">
      <c r="B5360" s="58">
        <v>39714</v>
      </c>
      <c r="C5360" s="43">
        <v>189.305679</v>
      </c>
      <c r="D5360">
        <f t="shared" si="172"/>
        <v>3.5868840197570577E-2</v>
      </c>
      <c r="E5360">
        <v>-1.0212424315154445E-2</v>
      </c>
      <c r="G5360">
        <f t="shared" ca="1" si="173"/>
        <v>-4.6329417029327752E-3</v>
      </c>
    </row>
    <row r="5361" spans="2:7">
      <c r="B5361" s="58">
        <v>39535</v>
      </c>
      <c r="C5361" s="43">
        <v>182.75062600000001</v>
      </c>
      <c r="D5361">
        <f t="shared" si="172"/>
        <v>4.3560540305659069E-2</v>
      </c>
      <c r="E5361">
        <v>-1.0216545030324251E-2</v>
      </c>
      <c r="G5361">
        <f t="shared" ca="1" si="173"/>
        <v>-2.2009718389371682E-2</v>
      </c>
    </row>
    <row r="5362" spans="2:7">
      <c r="B5362" s="58">
        <v>40276</v>
      </c>
      <c r="C5362" s="43">
        <v>175.122208</v>
      </c>
      <c r="D5362">
        <f t="shared" si="172"/>
        <v>-0.89141530435732208</v>
      </c>
      <c r="E5362">
        <v>-1.022237714526022E-2</v>
      </c>
      <c r="G5362">
        <f t="shared" ca="1" si="173"/>
        <v>-3.3422162118619113E-2</v>
      </c>
    </row>
    <row r="5363" spans="2:7">
      <c r="B5363" s="58">
        <v>43658</v>
      </c>
      <c r="C5363" s="43">
        <v>1612.77063</v>
      </c>
      <c r="D5363">
        <f t="shared" si="172"/>
        <v>-0.27671843070396002</v>
      </c>
      <c r="E5363">
        <v>-1.022585965414936E-2</v>
      </c>
      <c r="G5363">
        <f t="shared" ca="1" si="173"/>
        <v>-3.2147801298245682E-2</v>
      </c>
    </row>
    <row r="5364" spans="2:7">
      <c r="B5364" s="58">
        <v>44714</v>
      </c>
      <c r="C5364" s="43">
        <v>2229.7963869999999</v>
      </c>
      <c r="D5364">
        <f t="shared" si="172"/>
        <v>1.9043790055426379</v>
      </c>
      <c r="E5364">
        <v>-1.0244929697232378E-2</v>
      </c>
      <c r="G5364">
        <f t="shared" ca="1" si="173"/>
        <v>-6.098199085345331E-3</v>
      </c>
    </row>
    <row r="5365" spans="2:7">
      <c r="B5365" s="58">
        <v>42768</v>
      </c>
      <c r="C5365" s="43">
        <v>767.73602300000005</v>
      </c>
      <c r="D5365">
        <f t="shared" si="172"/>
        <v>-0.6140348342279095</v>
      </c>
      <c r="E5365">
        <v>-1.0245191075750715E-2</v>
      </c>
      <c r="G5365">
        <f t="shared" ca="1" si="173"/>
        <v>1.1474535242312948E-2</v>
      </c>
    </row>
    <row r="5366" spans="2:7">
      <c r="B5366" s="58">
        <v>44635</v>
      </c>
      <c r="C5366" s="43">
        <v>1989.1329350000001</v>
      </c>
      <c r="D5366">
        <f t="shared" si="172"/>
        <v>1.7049690492192855</v>
      </c>
      <c r="E5366">
        <v>-1.0246318648476704E-2</v>
      </c>
      <c r="G5366">
        <f t="shared" ca="1" si="173"/>
        <v>1.4473604595409886E-2</v>
      </c>
    </row>
    <row r="5367" spans="2:7">
      <c r="B5367" s="58">
        <v>42508</v>
      </c>
      <c r="C5367" s="43">
        <v>735.36254899999994</v>
      </c>
      <c r="D5367">
        <f t="shared" si="172"/>
        <v>4.4726767720713934</v>
      </c>
      <c r="E5367">
        <v>-1.0251157279433173E-2</v>
      </c>
      <c r="G5367">
        <f t="shared" ca="1" si="173"/>
        <v>4.930494435910775E-3</v>
      </c>
    </row>
    <row r="5368" spans="2:7">
      <c r="B5368" s="58">
        <v>38709</v>
      </c>
      <c r="C5368" s="43">
        <v>134.369812</v>
      </c>
      <c r="D5368">
        <f t="shared" si="172"/>
        <v>-0.94826159680811817</v>
      </c>
      <c r="E5368">
        <v>-1.0251239349560766E-2</v>
      </c>
      <c r="G5368">
        <f t="shared" ca="1" si="173"/>
        <v>-1.7773803160214634E-4</v>
      </c>
    </row>
    <row r="5369" spans="2:7">
      <c r="B5369" s="58">
        <v>44942</v>
      </c>
      <c r="C5369" s="43">
        <v>2597.1000979999999</v>
      </c>
      <c r="D5369">
        <f t="shared" si="172"/>
        <v>0.93819266732478945</v>
      </c>
      <c r="E5369">
        <v>-1.0251487042682968E-2</v>
      </c>
      <c r="G5369">
        <f t="shared" ca="1" si="173"/>
        <v>-3.0433632820723828E-2</v>
      </c>
    </row>
    <row r="5370" spans="2:7">
      <c r="B5370" s="58">
        <v>43213</v>
      </c>
      <c r="C5370" s="43">
        <v>1339.959717</v>
      </c>
      <c r="D5370">
        <f t="shared" si="172"/>
        <v>6.9109981524371076</v>
      </c>
      <c r="E5370">
        <v>-1.0253396139291805E-2</v>
      </c>
      <c r="G5370">
        <f t="shared" ca="1" si="173"/>
        <v>-5.8981311109395545E-3</v>
      </c>
    </row>
    <row r="5371" spans="2:7">
      <c r="B5371" s="58">
        <v>38912</v>
      </c>
      <c r="C5371" s="43">
        <v>169.37934899999999</v>
      </c>
      <c r="D5371">
        <f t="shared" si="172"/>
        <v>0.13882114333053056</v>
      </c>
      <c r="E5371">
        <v>-1.025407135083512E-2</v>
      </c>
      <c r="G5371">
        <f t="shared" ca="1" si="173"/>
        <v>3.0761582024105651E-2</v>
      </c>
    </row>
    <row r="5372" spans="2:7">
      <c r="B5372" s="58">
        <v>36550</v>
      </c>
      <c r="C5372" s="43">
        <v>148.732178</v>
      </c>
      <c r="D5372">
        <f t="shared" si="172"/>
        <v>-7.8579164477758895E-2</v>
      </c>
      <c r="E5372">
        <v>-1.0258174763128129E-2</v>
      </c>
      <c r="G5372">
        <f t="shared" ca="1" si="173"/>
        <v>7.0387306581143842E-3</v>
      </c>
    </row>
    <row r="5373" spans="2:7">
      <c r="B5373" s="58">
        <v>39462</v>
      </c>
      <c r="C5373" s="43">
        <v>161.416122</v>
      </c>
      <c r="D5373">
        <f t="shared" si="172"/>
        <v>1.1682163096364646</v>
      </c>
      <c r="E5373">
        <v>-1.0271558038243559E-2</v>
      </c>
      <c r="G5373">
        <f t="shared" ca="1" si="173"/>
        <v>-1.500427443979261E-3</v>
      </c>
    </row>
    <row r="5374" spans="2:7">
      <c r="B5374" s="58">
        <v>38212</v>
      </c>
      <c r="C5374" s="43">
        <v>74.446503000000007</v>
      </c>
      <c r="D5374">
        <f t="shared" si="172"/>
        <v>-0.89771924033790607</v>
      </c>
      <c r="E5374">
        <v>-1.0300010437205553E-2</v>
      </c>
      <c r="G5374">
        <f t="shared" ca="1" si="173"/>
        <v>-2.937487047866583E-3</v>
      </c>
    </row>
    <row r="5375" spans="2:7">
      <c r="B5375" s="58">
        <v>42724</v>
      </c>
      <c r="C5375" s="43">
        <v>727.86419699999999</v>
      </c>
      <c r="D5375">
        <f t="shared" si="172"/>
        <v>4.4839225354185652</v>
      </c>
      <c r="E5375">
        <v>-1.0311811332172521E-2</v>
      </c>
      <c r="G5375">
        <f t="shared" ca="1" si="173"/>
        <v>2.0410136750075209E-2</v>
      </c>
    </row>
    <row r="5376" spans="2:7">
      <c r="B5376" s="58">
        <v>37259</v>
      </c>
      <c r="C5376" s="43">
        <v>132.72692900000001</v>
      </c>
      <c r="D5376">
        <f t="shared" si="172"/>
        <v>-0.4291327993250974</v>
      </c>
      <c r="E5376">
        <v>-1.0339422286419106E-2</v>
      </c>
      <c r="G5376">
        <f t="shared" ca="1" si="173"/>
        <v>-6.0734011323416567E-3</v>
      </c>
    </row>
    <row r="5377" spans="2:7">
      <c r="B5377" s="58">
        <v>40463</v>
      </c>
      <c r="C5377" s="43">
        <v>232.50053399999999</v>
      </c>
      <c r="D5377">
        <f t="shared" si="172"/>
        <v>0.79242996350412809</v>
      </c>
      <c r="E5377">
        <v>-1.0344481438746929E-2</v>
      </c>
      <c r="G5377">
        <f t="shared" ca="1" si="173"/>
        <v>-6.5990148206404812E-3</v>
      </c>
    </row>
    <row r="5378" spans="2:7">
      <c r="B5378" s="58">
        <v>37202</v>
      </c>
      <c r="C5378" s="43">
        <v>129.712479</v>
      </c>
      <c r="D5378">
        <f t="shared" si="172"/>
        <v>-8.3712022770559662E-3</v>
      </c>
      <c r="E5378">
        <v>-1.0349904852809918E-2</v>
      </c>
      <c r="G5378">
        <f t="shared" ca="1" si="173"/>
        <v>5.6062837208922496E-3</v>
      </c>
    </row>
    <row r="5379" spans="2:7">
      <c r="B5379" s="58">
        <v>38882</v>
      </c>
      <c r="C5379" s="43">
        <v>130.80749499999999</v>
      </c>
      <c r="D5379">
        <f t="shared" si="172"/>
        <v>-0.92303476222097314</v>
      </c>
      <c r="E5379">
        <v>-1.0355678821924688E-2</v>
      </c>
      <c r="G5379">
        <f t="shared" ca="1" si="173"/>
        <v>2.9129245958778504E-3</v>
      </c>
    </row>
    <row r="5380" spans="2:7">
      <c r="B5380" s="58">
        <v>43720</v>
      </c>
      <c r="C5380" s="43">
        <v>1699.565918</v>
      </c>
      <c r="D5380">
        <f t="shared" ref="D5380:D5443" si="174">(C5380-C5381)/C5381</f>
        <v>9.4598798327971068</v>
      </c>
      <c r="E5380">
        <v>-1.0360165829416334E-2</v>
      </c>
      <c r="G5380">
        <f t="shared" ca="1" si="173"/>
        <v>1.7560152156552017E-2</v>
      </c>
    </row>
    <row r="5381" spans="2:7">
      <c r="B5381" s="58">
        <v>36714</v>
      </c>
      <c r="C5381" s="43">
        <v>162.48426799999999</v>
      </c>
      <c r="D5381">
        <f t="shared" si="174"/>
        <v>-0.92347088077491879</v>
      </c>
      <c r="E5381">
        <v>-1.0364322051831796E-2</v>
      </c>
      <c r="G5381">
        <f t="shared" ref="G5381:G5444" ca="1" si="175">_xlfn.NORM.INV(RAND(),$N$5,$N$6)</f>
        <v>-2.057736552454773E-3</v>
      </c>
    </row>
    <row r="5382" spans="2:7">
      <c r="B5382" s="58">
        <v>44267</v>
      </c>
      <c r="C5382" s="43">
        <v>2123.1691890000002</v>
      </c>
      <c r="D5382">
        <f t="shared" si="174"/>
        <v>13.603867736974943</v>
      </c>
      <c r="E5382">
        <v>-1.0368569118491874E-2</v>
      </c>
      <c r="G5382">
        <f t="shared" ca="1" si="175"/>
        <v>-4.8372960697847502E-2</v>
      </c>
    </row>
    <row r="5383" spans="2:7">
      <c r="B5383" s="58">
        <v>36438</v>
      </c>
      <c r="C5383" s="43">
        <v>145.38403299999999</v>
      </c>
      <c r="D5383">
        <f t="shared" si="174"/>
        <v>0.81904282814901297</v>
      </c>
      <c r="E5383">
        <v>-1.0373958333978662E-2</v>
      </c>
      <c r="G5383">
        <f t="shared" ca="1" si="175"/>
        <v>8.7957150421087411E-4</v>
      </c>
    </row>
    <row r="5384" spans="2:7">
      <c r="B5384" s="58">
        <v>35787</v>
      </c>
      <c r="C5384" s="43">
        <v>79.923370000000006</v>
      </c>
      <c r="D5384">
        <f t="shared" si="174"/>
        <v>-0.47881973794150279</v>
      </c>
      <c r="E5384">
        <v>-1.0375096104226853E-2</v>
      </c>
      <c r="G5384">
        <f t="shared" ca="1" si="175"/>
        <v>-1.707348424900796E-2</v>
      </c>
    </row>
    <row r="5385" spans="2:7">
      <c r="B5385" s="58">
        <v>36609</v>
      </c>
      <c r="C5385" s="43">
        <v>153.35072299999999</v>
      </c>
      <c r="D5385">
        <f t="shared" si="174"/>
        <v>9.7124037575995484E-2</v>
      </c>
      <c r="E5385">
        <v>-1.0376094805407004E-2</v>
      </c>
      <c r="G5385">
        <f t="shared" ca="1" si="175"/>
        <v>3.355206977399193E-2</v>
      </c>
    </row>
    <row r="5386" spans="2:7">
      <c r="B5386" s="58">
        <v>36741</v>
      </c>
      <c r="C5386" s="43">
        <v>139.775192</v>
      </c>
      <c r="D5386">
        <f t="shared" si="174"/>
        <v>-0.88832256230328477</v>
      </c>
      <c r="E5386">
        <v>-1.0386597015914916E-2</v>
      </c>
      <c r="G5386">
        <f t="shared" ca="1" si="175"/>
        <v>-4.5760943184988551E-3</v>
      </c>
    </row>
    <row r="5387" spans="2:7">
      <c r="B5387" s="58">
        <v>43118</v>
      </c>
      <c r="C5387" s="43">
        <v>1251.5974120000001</v>
      </c>
      <c r="D5387">
        <f t="shared" si="174"/>
        <v>8.6883599888668783</v>
      </c>
      <c r="E5387">
        <v>-1.0392385535914239E-2</v>
      </c>
      <c r="G5387">
        <f t="shared" ca="1" si="175"/>
        <v>2.6176593853045178E-2</v>
      </c>
    </row>
    <row r="5388" spans="2:7">
      <c r="B5388" s="58">
        <v>38692</v>
      </c>
      <c r="C5388" s="43">
        <v>129.18568400000001</v>
      </c>
      <c r="D5388">
        <f t="shared" si="174"/>
        <v>-0.79664900266273087</v>
      </c>
      <c r="E5388">
        <v>-1.0394680793668273E-2</v>
      </c>
      <c r="G5388">
        <f t="shared" ca="1" si="175"/>
        <v>-2.4597244272251958E-2</v>
      </c>
    </row>
    <row r="5389" spans="2:7">
      <c r="B5389" s="58">
        <v>41884</v>
      </c>
      <c r="C5389" s="43">
        <v>635.28424099999995</v>
      </c>
      <c r="D5389">
        <f t="shared" si="174"/>
        <v>4.2595101637815498</v>
      </c>
      <c r="E5389">
        <v>-1.0400000665461493E-2</v>
      </c>
      <c r="G5389">
        <f t="shared" ca="1" si="175"/>
        <v>-1.5831491856070821E-2</v>
      </c>
    </row>
    <row r="5390" spans="2:7">
      <c r="B5390" s="58">
        <v>36902</v>
      </c>
      <c r="C5390" s="43">
        <v>120.78771999999999</v>
      </c>
      <c r="D5390">
        <f t="shared" si="174"/>
        <v>-0.81461239344163094</v>
      </c>
      <c r="E5390">
        <v>-1.0401418959911556E-2</v>
      </c>
      <c r="G5390">
        <f t="shared" ca="1" si="175"/>
        <v>-1.4059210956110122E-4</v>
      </c>
    </row>
    <row r="5391" spans="2:7">
      <c r="B5391" s="58">
        <v>41908</v>
      </c>
      <c r="C5391" s="43">
        <v>651.54150400000003</v>
      </c>
      <c r="D5391">
        <f t="shared" si="174"/>
        <v>-0.15954665090762013</v>
      </c>
      <c r="E5391">
        <v>-1.0403556282510129E-2</v>
      </c>
      <c r="G5391">
        <f t="shared" ca="1" si="175"/>
        <v>1.2281629819787815E-2</v>
      </c>
    </row>
    <row r="5392" spans="2:7">
      <c r="B5392" s="58">
        <v>42542</v>
      </c>
      <c r="C5392" s="43">
        <v>775.22625700000003</v>
      </c>
      <c r="D5392">
        <f t="shared" si="174"/>
        <v>-3.8316640668084469E-2</v>
      </c>
      <c r="E5392">
        <v>-1.0404872686126951E-2</v>
      </c>
      <c r="G5392">
        <f t="shared" ca="1" si="175"/>
        <v>-2.8143657297973856E-2</v>
      </c>
    </row>
    <row r="5393" spans="2:7">
      <c r="B5393" s="58">
        <v>42081</v>
      </c>
      <c r="C5393" s="43">
        <v>806.113831</v>
      </c>
      <c r="D5393">
        <f t="shared" si="174"/>
        <v>0.81876493882697776</v>
      </c>
      <c r="E5393">
        <v>-1.0410145830313867E-2</v>
      </c>
      <c r="G5393">
        <f t="shared" ca="1" si="175"/>
        <v>1.8276478044299299E-2</v>
      </c>
    </row>
    <row r="5394" spans="2:7">
      <c r="B5394" s="58">
        <v>41264</v>
      </c>
      <c r="C5394" s="43">
        <v>443.22045900000001</v>
      </c>
      <c r="D5394">
        <f t="shared" si="174"/>
        <v>-0.64364394046374274</v>
      </c>
      <c r="E5394">
        <v>-1.0418729152701553E-2</v>
      </c>
      <c r="G5394">
        <f t="shared" ca="1" si="175"/>
        <v>3.1987213335667175E-2</v>
      </c>
    </row>
    <row r="5395" spans="2:7">
      <c r="B5395" s="58">
        <v>43090</v>
      </c>
      <c r="C5395" s="43">
        <v>1243.7573239999999</v>
      </c>
      <c r="D5395">
        <f t="shared" si="174"/>
        <v>25.878644633605113</v>
      </c>
      <c r="E5395">
        <v>-1.0420976332528151E-2</v>
      </c>
      <c r="G5395">
        <f t="shared" ca="1" si="175"/>
        <v>8.8293029820241155E-3</v>
      </c>
    </row>
    <row r="5396" spans="2:7">
      <c r="B5396" s="58">
        <v>35318</v>
      </c>
      <c r="C5396" s="43">
        <v>46.273066999999998</v>
      </c>
      <c r="D5396">
        <f t="shared" si="174"/>
        <v>-0.33897887762510098</v>
      </c>
      <c r="E5396">
        <v>-1.0422297764746326E-2</v>
      </c>
      <c r="G5396">
        <f t="shared" ca="1" si="175"/>
        <v>-8.7292750314194503E-3</v>
      </c>
    </row>
    <row r="5397" spans="2:7">
      <c r="B5397" s="58">
        <v>35586</v>
      </c>
      <c r="C5397" s="43">
        <v>70.002403000000001</v>
      </c>
      <c r="D5397">
        <f t="shared" si="174"/>
        <v>-0.95803155507563398</v>
      </c>
      <c r="E5397">
        <v>-1.0434734742423958E-2</v>
      </c>
      <c r="G5397">
        <f t="shared" ca="1" si="175"/>
        <v>3.9485622452930504E-2</v>
      </c>
    </row>
    <row r="5398" spans="2:7">
      <c r="B5398" s="58">
        <v>43458</v>
      </c>
      <c r="C5398" s="43">
        <v>1667.9770510000001</v>
      </c>
      <c r="D5398">
        <f t="shared" si="174"/>
        <v>8.0546553574057622</v>
      </c>
      <c r="E5398">
        <v>-1.0451905026634465E-2</v>
      </c>
      <c r="G5398">
        <f t="shared" ca="1" si="175"/>
        <v>-2.3687643691874528E-2</v>
      </c>
    </row>
    <row r="5399" spans="2:7">
      <c r="B5399" s="58">
        <v>39707</v>
      </c>
      <c r="C5399" s="43">
        <v>184.212097</v>
      </c>
      <c r="D5399">
        <f t="shared" si="174"/>
        <v>-0.90591266774923151</v>
      </c>
      <c r="E5399">
        <v>-1.0491597175902851E-2</v>
      </c>
      <c r="G5399">
        <f t="shared" ca="1" si="175"/>
        <v>-2.7456838447471779E-2</v>
      </c>
    </row>
    <row r="5400" spans="2:7">
      <c r="B5400" s="58">
        <v>43783</v>
      </c>
      <c r="C5400" s="43">
        <v>1957.884155</v>
      </c>
      <c r="D5400">
        <f t="shared" si="174"/>
        <v>4.7507510424447776</v>
      </c>
      <c r="E5400">
        <v>-1.0497349086591667E-2</v>
      </c>
      <c r="G5400">
        <f t="shared" ca="1" si="175"/>
        <v>1.0833336236691405E-2</v>
      </c>
    </row>
    <row r="5401" spans="2:7">
      <c r="B5401" s="58">
        <v>41025</v>
      </c>
      <c r="C5401" s="43">
        <v>340.45712300000002</v>
      </c>
      <c r="D5401">
        <f t="shared" si="174"/>
        <v>-0.78994827816703572</v>
      </c>
      <c r="E5401">
        <v>-1.049858940362618E-2</v>
      </c>
      <c r="G5401">
        <f t="shared" ca="1" si="175"/>
        <v>-3.3680260805461814E-3</v>
      </c>
    </row>
    <row r="5402" spans="2:7">
      <c r="B5402" s="58">
        <v>43580</v>
      </c>
      <c r="C5402" s="43">
        <v>1620.8251949999999</v>
      </c>
      <c r="D5402">
        <f t="shared" si="174"/>
        <v>8.3923895876879637E-2</v>
      </c>
      <c r="E5402">
        <v>-1.0498650031436088E-2</v>
      </c>
      <c r="G5402">
        <f t="shared" ca="1" si="175"/>
        <v>3.0800616922866429E-2</v>
      </c>
    </row>
    <row r="5403" spans="2:7">
      <c r="B5403" s="58">
        <v>43264</v>
      </c>
      <c r="C5403" s="43">
        <v>1495.331177</v>
      </c>
      <c r="D5403">
        <f t="shared" si="174"/>
        <v>9.0154859170924215</v>
      </c>
      <c r="E5403">
        <v>-1.0528351723719315E-2</v>
      </c>
      <c r="G5403">
        <f t="shared" ca="1" si="175"/>
        <v>2.3897690508784004E-3</v>
      </c>
    </row>
    <row r="5404" spans="2:7">
      <c r="B5404" s="58">
        <v>39294</v>
      </c>
      <c r="C5404" s="43">
        <v>149.30190999999999</v>
      </c>
      <c r="D5404">
        <f t="shared" si="174"/>
        <v>-0.80336625759258617</v>
      </c>
      <c r="E5404">
        <v>-1.0528917883400693E-2</v>
      </c>
      <c r="G5404">
        <f t="shared" ca="1" si="175"/>
        <v>-5.1916303257559413E-3</v>
      </c>
    </row>
    <row r="5405" spans="2:7">
      <c r="B5405" s="58">
        <v>42710</v>
      </c>
      <c r="C5405" s="43">
        <v>759.28936799999997</v>
      </c>
      <c r="D5405">
        <f t="shared" si="174"/>
        <v>6.1811821452486067</v>
      </c>
      <c r="E5405">
        <v>-1.0533829985845455E-2</v>
      </c>
      <c r="G5405">
        <f t="shared" ca="1" si="175"/>
        <v>-2.593335463991717E-3</v>
      </c>
    </row>
    <row r="5406" spans="2:7">
      <c r="B5406" s="58">
        <v>37467</v>
      </c>
      <c r="C5406" s="43">
        <v>105.7332</v>
      </c>
      <c r="D5406">
        <f t="shared" si="174"/>
        <v>-3.9349569303102433E-2</v>
      </c>
      <c r="E5406">
        <v>-1.0553684157314122E-2</v>
      </c>
      <c r="G5406">
        <f t="shared" ca="1" si="175"/>
        <v>9.5584991445763143E-3</v>
      </c>
    </row>
    <row r="5407" spans="2:7">
      <c r="B5407" s="58">
        <v>37490</v>
      </c>
      <c r="C5407" s="43">
        <v>110.064178</v>
      </c>
      <c r="D5407">
        <f t="shared" si="174"/>
        <v>-0.86487732934873351</v>
      </c>
      <c r="E5407">
        <v>-1.0564212835003139E-2</v>
      </c>
      <c r="G5407">
        <f t="shared" ca="1" si="175"/>
        <v>1.4519325723612418E-2</v>
      </c>
    </row>
    <row r="5408" spans="2:7">
      <c r="B5408" s="58">
        <v>42079</v>
      </c>
      <c r="C5408" s="43">
        <v>814.55004899999994</v>
      </c>
      <c r="D5408">
        <f t="shared" si="174"/>
        <v>3.9915160104298808</v>
      </c>
      <c r="E5408">
        <v>-1.0566050992122327E-2</v>
      </c>
      <c r="G5408">
        <f t="shared" ca="1" si="175"/>
        <v>-1.2592027508125608E-2</v>
      </c>
    </row>
    <row r="5409" spans="2:7">
      <c r="B5409" s="58">
        <v>39013</v>
      </c>
      <c r="C5409" s="43">
        <v>163.186905</v>
      </c>
      <c r="D5409">
        <f t="shared" si="174"/>
        <v>-0.93615413222049149</v>
      </c>
      <c r="E5409">
        <v>-1.0571581368273523E-2</v>
      </c>
      <c r="G5409">
        <f t="shared" ca="1" si="175"/>
        <v>1.8906040449085779E-3</v>
      </c>
    </row>
    <row r="5410" spans="2:7">
      <c r="B5410" s="58">
        <v>44810</v>
      </c>
      <c r="C5410" s="43">
        <v>2555.9509280000002</v>
      </c>
      <c r="D5410">
        <f t="shared" si="174"/>
        <v>2.5540126456784003</v>
      </c>
      <c r="E5410">
        <v>-1.0574456255572512E-2</v>
      </c>
      <c r="G5410">
        <f t="shared" ca="1" si="175"/>
        <v>-1.0554236313546676E-2</v>
      </c>
    </row>
    <row r="5411" spans="2:7">
      <c r="B5411" s="58">
        <v>42159</v>
      </c>
      <c r="C5411" s="43">
        <v>719.17327899999998</v>
      </c>
      <c r="D5411">
        <f t="shared" si="174"/>
        <v>-0.65710604269233674</v>
      </c>
      <c r="E5411">
        <v>-1.0583697362154644E-2</v>
      </c>
      <c r="G5411">
        <f t="shared" ca="1" si="175"/>
        <v>9.4896147795414647E-3</v>
      </c>
    </row>
    <row r="5412" spans="2:7">
      <c r="B5412" s="58">
        <v>44622</v>
      </c>
      <c r="C5412" s="43">
        <v>2097.3635250000002</v>
      </c>
      <c r="D5412">
        <f t="shared" si="174"/>
        <v>15.550100805549569</v>
      </c>
      <c r="E5412">
        <v>-1.0588822097037418E-2</v>
      </c>
      <c r="G5412">
        <f t="shared" ca="1" si="175"/>
        <v>4.0206786815630375E-3</v>
      </c>
    </row>
    <row r="5413" spans="2:7">
      <c r="B5413" s="58">
        <v>37224</v>
      </c>
      <c r="C5413" s="43">
        <v>126.72814200000001</v>
      </c>
      <c r="D5413">
        <f t="shared" si="174"/>
        <v>-0.40848715981036771</v>
      </c>
      <c r="E5413">
        <v>-1.0590877030085674E-2</v>
      </c>
      <c r="G5413">
        <f t="shared" ca="1" si="175"/>
        <v>-2.826165241221287E-2</v>
      </c>
    </row>
    <row r="5414" spans="2:7">
      <c r="B5414" s="58">
        <v>40623</v>
      </c>
      <c r="C5414" s="43">
        <v>214.24411000000001</v>
      </c>
      <c r="D5414">
        <f t="shared" si="174"/>
        <v>1.6750866767519061</v>
      </c>
      <c r="E5414">
        <v>-1.0594914807571146E-2</v>
      </c>
      <c r="G5414">
        <f t="shared" ca="1" si="175"/>
        <v>-1.3841184248210386E-2</v>
      </c>
    </row>
    <row r="5415" spans="2:7">
      <c r="B5415" s="58">
        <v>35685</v>
      </c>
      <c r="C5415" s="43">
        <v>80.088661000000002</v>
      </c>
      <c r="D5415">
        <f t="shared" si="174"/>
        <v>-0.90352827427876325</v>
      </c>
      <c r="E5415">
        <v>-1.0597726819846854E-2</v>
      </c>
      <c r="G5415">
        <f t="shared" ca="1" si="175"/>
        <v>-2.4617465353703469E-3</v>
      </c>
    </row>
    <row r="5416" spans="2:7">
      <c r="B5416" s="58">
        <v>42842</v>
      </c>
      <c r="C5416" s="43">
        <v>830.17755099999999</v>
      </c>
      <c r="D5416">
        <f t="shared" si="174"/>
        <v>7.0060727346977574</v>
      </c>
      <c r="E5416">
        <v>-1.0607778696145246E-2</v>
      </c>
      <c r="G5416">
        <f t="shared" ca="1" si="175"/>
        <v>5.0126815079459611E-3</v>
      </c>
    </row>
    <row r="5417" spans="2:7">
      <c r="B5417" s="58">
        <v>37664</v>
      </c>
      <c r="C5417" s="43">
        <v>103.69348100000001</v>
      </c>
      <c r="D5417">
        <f t="shared" si="174"/>
        <v>-0.95676266656706921</v>
      </c>
      <c r="E5417">
        <v>-1.062265916924021E-2</v>
      </c>
      <c r="G5417">
        <f t="shared" ca="1" si="175"/>
        <v>2.6362751102754827E-3</v>
      </c>
    </row>
    <row r="5418" spans="2:7">
      <c r="B5418" s="58">
        <v>44383</v>
      </c>
      <c r="C5418" s="43">
        <v>2398.2395019999999</v>
      </c>
      <c r="D5418">
        <f t="shared" si="174"/>
        <v>11.014759173625029</v>
      </c>
      <c r="E5418">
        <v>-1.0623979619391041E-2</v>
      </c>
      <c r="G5418">
        <f t="shared" ca="1" si="175"/>
        <v>4.0496019765452418E-2</v>
      </c>
    </row>
    <row r="5419" spans="2:7">
      <c r="B5419" s="58">
        <v>39850</v>
      </c>
      <c r="C5419" s="43">
        <v>199.607788</v>
      </c>
      <c r="D5419">
        <f t="shared" si="174"/>
        <v>-0.62787360807112291</v>
      </c>
      <c r="E5419">
        <v>-1.0630121694537541E-2</v>
      </c>
      <c r="G5419">
        <f t="shared" ca="1" si="175"/>
        <v>3.7754946669764531E-3</v>
      </c>
    </row>
    <row r="5420" spans="2:7">
      <c r="B5420" s="58">
        <v>41816</v>
      </c>
      <c r="C5420" s="43">
        <v>536.39782700000001</v>
      </c>
      <c r="D5420">
        <f t="shared" si="174"/>
        <v>-0.53550539367190975</v>
      </c>
      <c r="E5420">
        <v>-1.0634588757358815E-2</v>
      </c>
      <c r="G5420">
        <f t="shared" ca="1" si="175"/>
        <v>1.7203180210429721E-2</v>
      </c>
    </row>
    <row r="5421" spans="2:7">
      <c r="B5421" s="58">
        <v>43035</v>
      </c>
      <c r="C5421" s="43">
        <v>1154.798828</v>
      </c>
      <c r="D5421">
        <f t="shared" si="174"/>
        <v>7.5060825180999711</v>
      </c>
      <c r="E5421">
        <v>-1.0638128602472111E-2</v>
      </c>
      <c r="G5421">
        <f t="shared" ca="1" si="175"/>
        <v>-2.5171309274928475E-2</v>
      </c>
    </row>
    <row r="5422" spans="2:7">
      <c r="B5422" s="58">
        <v>38719</v>
      </c>
      <c r="C5422" s="43">
        <v>135.76153600000001</v>
      </c>
      <c r="D5422">
        <f t="shared" si="174"/>
        <v>-0.74649159096482876</v>
      </c>
      <c r="E5422">
        <v>-1.0649015647717584E-2</v>
      </c>
      <c r="G5422">
        <f t="shared" ca="1" si="175"/>
        <v>-8.0034801539213829E-4</v>
      </c>
    </row>
    <row r="5423" spans="2:7">
      <c r="B5423" s="58">
        <v>41813</v>
      </c>
      <c r="C5423" s="43">
        <v>535.53070100000002</v>
      </c>
      <c r="D5423">
        <f t="shared" si="174"/>
        <v>5.0584782269304567</v>
      </c>
      <c r="E5423">
        <v>-1.0651847747275962E-2</v>
      </c>
      <c r="G5423">
        <f t="shared" ca="1" si="175"/>
        <v>-2.079277134542451E-2</v>
      </c>
    </row>
    <row r="5424" spans="2:7">
      <c r="B5424" s="58">
        <v>35649</v>
      </c>
      <c r="C5424" s="43">
        <v>88.393600000000006</v>
      </c>
      <c r="D5424">
        <f t="shared" si="174"/>
        <v>-8.8245513569797152E-2</v>
      </c>
      <c r="E5424">
        <v>-1.0654710719731238E-2</v>
      </c>
      <c r="G5424">
        <f t="shared" ca="1" si="175"/>
        <v>-4.6582388596250003E-2</v>
      </c>
    </row>
    <row r="5425" spans="2:7">
      <c r="B5425" s="58">
        <v>38406</v>
      </c>
      <c r="C5425" s="43">
        <v>96.948905999999994</v>
      </c>
      <c r="D5425">
        <f t="shared" si="174"/>
        <v>-0.26286468280519293</v>
      </c>
      <c r="E5425">
        <v>-1.0656588659094364E-2</v>
      </c>
      <c r="G5425">
        <f t="shared" ca="1" si="175"/>
        <v>-1.0360181553610544E-2</v>
      </c>
    </row>
    <row r="5426" spans="2:7">
      <c r="B5426" s="58">
        <v>37183</v>
      </c>
      <c r="C5426" s="43">
        <v>131.52117899999999</v>
      </c>
      <c r="D5426">
        <f t="shared" si="174"/>
        <v>-0.27778987826426155</v>
      </c>
      <c r="E5426">
        <v>-1.0657445182060186E-2</v>
      </c>
      <c r="G5426">
        <f t="shared" ca="1" si="175"/>
        <v>-1.9226360261650675E-2</v>
      </c>
    </row>
    <row r="5427" spans="2:7">
      <c r="B5427" s="58">
        <v>39588</v>
      </c>
      <c r="C5427" s="43">
        <v>182.10929899999999</v>
      </c>
      <c r="D5427">
        <f t="shared" si="174"/>
        <v>0.15161412801426313</v>
      </c>
      <c r="E5427">
        <v>-1.0657795253682734E-2</v>
      </c>
      <c r="G5427">
        <f t="shared" ca="1" si="175"/>
        <v>3.6429617097125393E-5</v>
      </c>
    </row>
    <row r="5428" spans="2:7">
      <c r="B5428" s="58">
        <v>39105</v>
      </c>
      <c r="C5428" s="43">
        <v>158.13395700000001</v>
      </c>
      <c r="D5428">
        <f t="shared" si="174"/>
        <v>0.94629661625605999</v>
      </c>
      <c r="E5428">
        <v>-1.0686167600346708E-2</v>
      </c>
      <c r="G5428">
        <f t="shared" ca="1" si="175"/>
        <v>1.1488499091998965E-2</v>
      </c>
    </row>
    <row r="5429" spans="2:7">
      <c r="B5429" s="58">
        <v>35613</v>
      </c>
      <c r="C5429" s="43">
        <v>81.248642000000004</v>
      </c>
      <c r="D5429">
        <f t="shared" si="174"/>
        <v>3.4735880875699496E-2</v>
      </c>
      <c r="E5429">
        <v>-1.068857749458251E-2</v>
      </c>
      <c r="G5429">
        <f t="shared" ca="1" si="175"/>
        <v>-2.0949946390243755E-2</v>
      </c>
    </row>
    <row r="5430" spans="2:7">
      <c r="B5430" s="58">
        <v>35837</v>
      </c>
      <c r="C5430" s="43">
        <v>78.521141</v>
      </c>
      <c r="D5430">
        <f t="shared" si="174"/>
        <v>-0.87277978554995161</v>
      </c>
      <c r="E5430">
        <v>-1.0700606685462632E-2</v>
      </c>
      <c r="G5430">
        <f t="shared" ca="1" si="175"/>
        <v>3.3376827328126184E-2</v>
      </c>
    </row>
    <row r="5431" spans="2:7">
      <c r="B5431" s="58">
        <v>41871</v>
      </c>
      <c r="C5431" s="43">
        <v>617.20648200000005</v>
      </c>
      <c r="D5431">
        <f t="shared" si="174"/>
        <v>3.8153374689511717</v>
      </c>
      <c r="E5431">
        <v>-1.0701063047605911E-2</v>
      </c>
      <c r="G5431">
        <f t="shared" ca="1" si="175"/>
        <v>2.1318362699669177E-2</v>
      </c>
    </row>
    <row r="5432" spans="2:7">
      <c r="B5432" s="58">
        <v>37116</v>
      </c>
      <c r="C5432" s="43">
        <v>128.17512500000001</v>
      </c>
      <c r="D5432">
        <f t="shared" si="174"/>
        <v>-0.93716240852500388</v>
      </c>
      <c r="E5432">
        <v>-1.0702211877054202E-2</v>
      </c>
      <c r="G5432">
        <f t="shared" ca="1" si="175"/>
        <v>5.8998701567558034E-4</v>
      </c>
    </row>
    <row r="5433" spans="2:7">
      <c r="B5433" s="58">
        <v>43865</v>
      </c>
      <c r="C5433" s="43">
        <v>2039.7841800000001</v>
      </c>
      <c r="D5433">
        <f t="shared" si="174"/>
        <v>0.33259709135792198</v>
      </c>
      <c r="E5433">
        <v>-1.0716055969898193E-2</v>
      </c>
      <c r="G5433">
        <f t="shared" ca="1" si="175"/>
        <v>1.2568288464552341E-2</v>
      </c>
    </row>
    <row r="5434" spans="2:7">
      <c r="B5434" s="58">
        <v>43362</v>
      </c>
      <c r="C5434" s="43">
        <v>1530.68335</v>
      </c>
      <c r="D5434">
        <f t="shared" si="174"/>
        <v>1.315575981805895</v>
      </c>
      <c r="E5434">
        <v>-1.072112892720101E-2</v>
      </c>
      <c r="G5434">
        <f t="shared" ca="1" si="175"/>
        <v>9.7080438512932351E-3</v>
      </c>
    </row>
    <row r="5435" spans="2:7">
      <c r="B5435" s="58">
        <v>41957</v>
      </c>
      <c r="C5435" s="43">
        <v>661.03784199999996</v>
      </c>
      <c r="D5435">
        <f t="shared" si="174"/>
        <v>0.984936181739265</v>
      </c>
      <c r="E5435">
        <v>-1.0728000254292795E-2</v>
      </c>
      <c r="G5435">
        <f t="shared" ca="1" si="175"/>
        <v>8.6553134791291248E-3</v>
      </c>
    </row>
    <row r="5436" spans="2:7">
      <c r="B5436" s="58">
        <v>41001</v>
      </c>
      <c r="C5436" s="43">
        <v>333.02725199999998</v>
      </c>
      <c r="D5436">
        <f t="shared" si="174"/>
        <v>1.6061892728354983</v>
      </c>
      <c r="E5436">
        <v>-1.0730571030554496E-2</v>
      </c>
      <c r="G5436">
        <f t="shared" ca="1" si="175"/>
        <v>3.464369116863858E-2</v>
      </c>
    </row>
    <row r="5437" spans="2:7">
      <c r="B5437" s="58">
        <v>37222</v>
      </c>
      <c r="C5437" s="43">
        <v>127.78321800000001</v>
      </c>
      <c r="D5437">
        <f t="shared" si="174"/>
        <v>-0.29378621744937577</v>
      </c>
      <c r="E5437">
        <v>-1.0735264923309425E-2</v>
      </c>
      <c r="G5437">
        <f t="shared" ca="1" si="175"/>
        <v>1.8016620658743235E-3</v>
      </c>
    </row>
    <row r="5438" spans="2:7">
      <c r="B5438" s="58">
        <v>40219</v>
      </c>
      <c r="C5438" s="43">
        <v>180.94126900000001</v>
      </c>
      <c r="D5438">
        <f t="shared" si="174"/>
        <v>0.33298474658880878</v>
      </c>
      <c r="E5438">
        <v>-1.0748221190816318E-2</v>
      </c>
      <c r="G5438">
        <f t="shared" ca="1" si="175"/>
        <v>-7.1316835236018656E-3</v>
      </c>
    </row>
    <row r="5439" spans="2:7">
      <c r="B5439" s="58">
        <v>37343</v>
      </c>
      <c r="C5439" s="43">
        <v>135.74144000000001</v>
      </c>
      <c r="D5439">
        <f t="shared" si="174"/>
        <v>-0.91618563893934535</v>
      </c>
      <c r="E5439">
        <v>-1.0764443380059448E-2</v>
      </c>
      <c r="G5439">
        <f t="shared" ca="1" si="175"/>
        <v>-3.1326157175408072E-3</v>
      </c>
    </row>
    <row r="5440" spans="2:7">
      <c r="B5440" s="58">
        <v>43665</v>
      </c>
      <c r="C5440" s="43">
        <v>1619.548706</v>
      </c>
      <c r="D5440">
        <f t="shared" si="174"/>
        <v>-0.29134565630437875</v>
      </c>
      <c r="E5440">
        <v>-1.0780993222987112E-2</v>
      </c>
      <c r="G5440">
        <f t="shared" ca="1" si="175"/>
        <v>-2.9024753255238459E-2</v>
      </c>
    </row>
    <row r="5441" spans="2:7">
      <c r="B5441" s="58">
        <v>44291</v>
      </c>
      <c r="C5441" s="43">
        <v>2285.3859859999998</v>
      </c>
      <c r="D5441">
        <f t="shared" si="174"/>
        <v>1.9483631612074064</v>
      </c>
      <c r="E5441">
        <v>-1.0795824785356683E-2</v>
      </c>
      <c r="G5441">
        <f t="shared" ca="1" si="175"/>
        <v>-1.5852473372344605E-2</v>
      </c>
    </row>
    <row r="5442" spans="2:7">
      <c r="B5442" s="58">
        <v>42451</v>
      </c>
      <c r="C5442" s="43">
        <v>775.13720699999999</v>
      </c>
      <c r="D5442">
        <f t="shared" si="174"/>
        <v>4.9827640064864216</v>
      </c>
      <c r="E5442">
        <v>-1.0799781671747655E-2</v>
      </c>
      <c r="G5442">
        <f t="shared" ca="1" si="175"/>
        <v>-1.2253502611308731E-2</v>
      </c>
    </row>
    <row r="5443" spans="2:7">
      <c r="B5443" s="58">
        <v>37113</v>
      </c>
      <c r="C5443" s="43">
        <v>129.561722</v>
      </c>
      <c r="D5443">
        <f t="shared" si="174"/>
        <v>-0.94348452092048996</v>
      </c>
      <c r="E5443">
        <v>-1.0817795899547624E-2</v>
      </c>
      <c r="G5443">
        <f t="shared" ca="1" si="175"/>
        <v>2.5957412082462335E-2</v>
      </c>
    </row>
    <row r="5444" spans="2:7">
      <c r="B5444" s="58">
        <v>44525</v>
      </c>
      <c r="C5444" s="43">
        <v>2292.4997560000002</v>
      </c>
      <c r="D5444">
        <f t="shared" ref="D5444:D5507" si="176">(C5444-C5445)/C5445</f>
        <v>3.4846709558010641E-2</v>
      </c>
      <c r="E5444">
        <v>-1.0822188482206049E-2</v>
      </c>
      <c r="G5444">
        <f t="shared" ca="1" si="175"/>
        <v>4.7523453895636572E-3</v>
      </c>
    </row>
    <row r="5445" spans="2:7">
      <c r="B5445" s="58">
        <v>44614</v>
      </c>
      <c r="C5445" s="43">
        <v>2215.303711</v>
      </c>
      <c r="D5445">
        <f t="shared" si="176"/>
        <v>17.848818013133368</v>
      </c>
      <c r="E5445">
        <v>-1.0828912801695808E-2</v>
      </c>
      <c r="G5445">
        <f t="shared" ref="G5445:G5508" ca="1" si="177">_xlfn.NORM.INV(RAND(),$N$5,$N$6)</f>
        <v>1.2943180113710668E-2</v>
      </c>
    </row>
    <row r="5446" spans="2:7">
      <c r="B5446" s="58">
        <v>38672</v>
      </c>
      <c r="C5446" s="43">
        <v>117.530113</v>
      </c>
      <c r="D5446">
        <f t="shared" si="176"/>
        <v>-0.82145988259676184</v>
      </c>
      <c r="E5446">
        <v>-1.0834586916024696E-2</v>
      </c>
      <c r="G5446">
        <f t="shared" ca="1" si="177"/>
        <v>1.1996610213997E-2</v>
      </c>
    </row>
    <row r="5447" spans="2:7">
      <c r="B5447" s="58">
        <v>41964</v>
      </c>
      <c r="C5447" s="43">
        <v>658.28405799999996</v>
      </c>
      <c r="D5447">
        <f t="shared" si="176"/>
        <v>-9.7228368842973104E-2</v>
      </c>
      <c r="E5447">
        <v>-1.0837535726470606E-2</v>
      </c>
      <c r="G5447">
        <f t="shared" ca="1" si="177"/>
        <v>2.5438507163212817E-2</v>
      </c>
    </row>
    <row r="5448" spans="2:7">
      <c r="B5448" s="58">
        <v>42692</v>
      </c>
      <c r="C5448" s="43">
        <v>729.181152</v>
      </c>
      <c r="D5448">
        <f t="shared" si="176"/>
        <v>1.7218839662675949</v>
      </c>
      <c r="E5448">
        <v>-1.0842158279584704E-2</v>
      </c>
      <c r="G5448">
        <f t="shared" ca="1" si="177"/>
        <v>-2.0834662640443896E-3</v>
      </c>
    </row>
    <row r="5449" spans="2:7">
      <c r="B5449" s="58">
        <v>40729</v>
      </c>
      <c r="C5449" s="43">
        <v>267.89575200000002</v>
      </c>
      <c r="D5449">
        <f t="shared" si="176"/>
        <v>-0.68095065151178003</v>
      </c>
      <c r="E5449">
        <v>-1.0848720984223381E-2</v>
      </c>
      <c r="G5449">
        <f t="shared" ca="1" si="177"/>
        <v>2.9183961903883355E-2</v>
      </c>
    </row>
    <row r="5450" spans="2:7">
      <c r="B5450" s="58">
        <v>42832</v>
      </c>
      <c r="C5450" s="43">
        <v>839.66870100000006</v>
      </c>
      <c r="D5450">
        <f t="shared" si="176"/>
        <v>1.39105537851379</v>
      </c>
      <c r="E5450">
        <v>-1.0859589191058399E-2</v>
      </c>
      <c r="G5450">
        <f t="shared" ca="1" si="177"/>
        <v>-1.0962292760571301E-2</v>
      </c>
    </row>
    <row r="5451" spans="2:7">
      <c r="B5451" s="58">
        <v>41045</v>
      </c>
      <c r="C5451" s="43">
        <v>351.17074600000001</v>
      </c>
      <c r="D5451">
        <f t="shared" si="176"/>
        <v>3.4848420845847059</v>
      </c>
      <c r="E5451">
        <v>-1.0868430773547448E-2</v>
      </c>
      <c r="G5451">
        <f t="shared" ca="1" si="177"/>
        <v>4.6207898085866582E-2</v>
      </c>
    </row>
    <row r="5452" spans="2:7">
      <c r="B5452" s="58">
        <v>35667</v>
      </c>
      <c r="C5452" s="43">
        <v>78.301697000000004</v>
      </c>
      <c r="D5452">
        <f t="shared" si="176"/>
        <v>-0.9647349998081387</v>
      </c>
      <c r="E5452">
        <v>-1.0872523912617404E-2</v>
      </c>
      <c r="G5452">
        <f t="shared" ca="1" si="177"/>
        <v>1.4033415807432894E-2</v>
      </c>
    </row>
    <row r="5453" spans="2:7">
      <c r="B5453" s="58">
        <v>43934</v>
      </c>
      <c r="C5453" s="43">
        <v>2220.3798830000001</v>
      </c>
      <c r="D5453">
        <f t="shared" si="176"/>
        <v>-1.320486338274187E-2</v>
      </c>
      <c r="E5453">
        <v>-1.0875751294706609E-2</v>
      </c>
      <c r="G5453">
        <f t="shared" ca="1" si="177"/>
        <v>1.2450264799083019E-2</v>
      </c>
    </row>
    <row r="5454" spans="2:7">
      <c r="B5454" s="58">
        <v>44340</v>
      </c>
      <c r="C5454" s="43">
        <v>2250.0920409999999</v>
      </c>
      <c r="D5454">
        <f t="shared" si="176"/>
        <v>20.634933725389729</v>
      </c>
      <c r="E5454">
        <v>-1.0879451488572348E-2</v>
      </c>
      <c r="G5454">
        <f t="shared" ca="1" si="177"/>
        <v>4.78189326629469E-3</v>
      </c>
    </row>
    <row r="5455" spans="2:7">
      <c r="B5455" s="58">
        <v>37476</v>
      </c>
      <c r="C5455" s="43">
        <v>104.002724</v>
      </c>
      <c r="D5455">
        <f t="shared" si="176"/>
        <v>-0.87288634751896366</v>
      </c>
      <c r="E5455">
        <v>-1.0882442843341755E-2</v>
      </c>
      <c r="G5455">
        <f t="shared" ca="1" si="177"/>
        <v>1.2897381168980772E-2</v>
      </c>
    </row>
    <row r="5456" spans="2:7">
      <c r="B5456" s="58">
        <v>42627</v>
      </c>
      <c r="C5456" s="43">
        <v>818.18688999999995</v>
      </c>
      <c r="D5456">
        <f t="shared" si="176"/>
        <v>-0.58516412657447237</v>
      </c>
      <c r="E5456">
        <v>-1.0887912198727798E-2</v>
      </c>
      <c r="G5456">
        <f t="shared" ca="1" si="177"/>
        <v>1.8866849310662098E-2</v>
      </c>
    </row>
    <row r="5457" spans="2:7">
      <c r="B5457" s="58">
        <v>43997</v>
      </c>
      <c r="C5457" s="43">
        <v>1972.314697</v>
      </c>
      <c r="D5457">
        <f t="shared" si="176"/>
        <v>20.57822172905594</v>
      </c>
      <c r="E5457">
        <v>-1.0890960216349931E-2</v>
      </c>
      <c r="G5457">
        <f t="shared" ca="1" si="177"/>
        <v>1.2847545586332398E-2</v>
      </c>
    </row>
    <row r="5458" spans="2:7">
      <c r="B5458" s="58">
        <v>37756</v>
      </c>
      <c r="C5458" s="43">
        <v>91.403023000000005</v>
      </c>
      <c r="D5458">
        <f t="shared" si="176"/>
        <v>-0.83155878985317833</v>
      </c>
      <c r="E5458">
        <v>-1.0895577163489848E-2</v>
      </c>
      <c r="G5458">
        <f t="shared" ca="1" si="177"/>
        <v>3.2628570703611456E-2</v>
      </c>
    </row>
    <row r="5459" spans="2:7">
      <c r="B5459" s="58">
        <v>41801</v>
      </c>
      <c r="C5459" s="43">
        <v>542.64050299999997</v>
      </c>
      <c r="D5459">
        <f t="shared" si="176"/>
        <v>1.4366835808052252</v>
      </c>
      <c r="E5459">
        <v>-1.0904763056389589E-2</v>
      </c>
      <c r="G5459">
        <f t="shared" ca="1" si="177"/>
        <v>2.9615368120854836E-2</v>
      </c>
    </row>
    <row r="5460" spans="2:7">
      <c r="B5460" s="58">
        <v>40612</v>
      </c>
      <c r="C5460" s="43">
        <v>222.696335</v>
      </c>
      <c r="D5460">
        <f t="shared" si="176"/>
        <v>0.5124483029768917</v>
      </c>
      <c r="E5460">
        <v>-1.0904792019079262E-2</v>
      </c>
      <c r="G5460">
        <f t="shared" ca="1" si="177"/>
        <v>-2.8801857078276753E-2</v>
      </c>
    </row>
    <row r="5461" spans="2:7">
      <c r="B5461" s="58">
        <v>36777</v>
      </c>
      <c r="C5461" s="43">
        <v>147.242279</v>
      </c>
      <c r="D5461">
        <f t="shared" si="176"/>
        <v>1.9724080060622944</v>
      </c>
      <c r="E5461">
        <v>-1.0908361883306383E-2</v>
      </c>
      <c r="G5461">
        <f t="shared" ca="1" si="177"/>
        <v>3.1137915690948058E-2</v>
      </c>
    </row>
    <row r="5462" spans="2:7">
      <c r="B5462" s="58">
        <v>35269</v>
      </c>
      <c r="C5462" s="43">
        <v>49.536361999999997</v>
      </c>
      <c r="D5462">
        <f t="shared" si="176"/>
        <v>-0.58797541794267605</v>
      </c>
      <c r="E5462">
        <v>-1.0925562729145934E-2</v>
      </c>
      <c r="G5462">
        <f t="shared" ca="1" si="177"/>
        <v>-1.5996848332642196E-3</v>
      </c>
    </row>
    <row r="5463" spans="2:7">
      <c r="B5463" s="58">
        <v>36920</v>
      </c>
      <c r="C5463" s="43">
        <v>120.226715</v>
      </c>
      <c r="D5463">
        <f t="shared" si="176"/>
        <v>0.40900894753918188</v>
      </c>
      <c r="E5463">
        <v>-1.0930109126931929E-2</v>
      </c>
      <c r="G5463">
        <f t="shared" ca="1" si="177"/>
        <v>3.4077228944362535E-3</v>
      </c>
    </row>
    <row r="5464" spans="2:7">
      <c r="B5464" s="58">
        <v>38275</v>
      </c>
      <c r="C5464" s="43">
        <v>85.327147999999994</v>
      </c>
      <c r="D5464">
        <f t="shared" si="176"/>
        <v>-0.94481310739351054</v>
      </c>
      <c r="E5464">
        <v>-1.0933508515888731E-2</v>
      </c>
      <c r="G5464">
        <f t="shared" ca="1" si="177"/>
        <v>6.5747061707800321E-3</v>
      </c>
    </row>
    <row r="5465" spans="2:7">
      <c r="B5465" s="58">
        <v>43416</v>
      </c>
      <c r="C5465" s="43">
        <v>1546.1488039999999</v>
      </c>
      <c r="D5465">
        <f t="shared" si="176"/>
        <v>16.309684221363419</v>
      </c>
      <c r="E5465">
        <v>-1.0940904502052075E-2</v>
      </c>
      <c r="G5465">
        <f t="shared" ca="1" si="177"/>
        <v>-6.8126675535122505E-3</v>
      </c>
    </row>
    <row r="5466" spans="2:7">
      <c r="B5466" s="58">
        <v>35948</v>
      </c>
      <c r="C5466" s="43">
        <v>89.322761999999997</v>
      </c>
      <c r="D5466">
        <f t="shared" si="176"/>
        <v>-0.6092150780233403</v>
      </c>
      <c r="E5466">
        <v>-1.095351718281142E-2</v>
      </c>
      <c r="G5466">
        <f t="shared" ca="1" si="177"/>
        <v>-3.9305909351585719E-2</v>
      </c>
    </row>
    <row r="5467" spans="2:7">
      <c r="B5467" s="58">
        <v>40634</v>
      </c>
      <c r="C5467" s="43">
        <v>228.57269299999999</v>
      </c>
      <c r="D5467">
        <f t="shared" si="176"/>
        <v>-0.91096615073039866</v>
      </c>
      <c r="E5467">
        <v>-1.0971539850361197E-2</v>
      </c>
      <c r="G5467">
        <f t="shared" ca="1" si="177"/>
        <v>4.1393388697042337E-2</v>
      </c>
    </row>
    <row r="5468" spans="2:7">
      <c r="B5468" s="58">
        <v>44482</v>
      </c>
      <c r="C5468" s="43">
        <v>2567.2561040000001</v>
      </c>
      <c r="D5468">
        <f t="shared" si="176"/>
        <v>13.735526802569504</v>
      </c>
      <c r="E5468">
        <v>-1.0985878025651657E-2</v>
      </c>
      <c r="G5468">
        <f t="shared" ca="1" si="177"/>
        <v>6.9997088416430958E-3</v>
      </c>
    </row>
    <row r="5469" spans="2:7">
      <c r="B5469" s="58">
        <v>39456</v>
      </c>
      <c r="C5469" s="43">
        <v>174.22221400000001</v>
      </c>
      <c r="D5469">
        <f t="shared" si="176"/>
        <v>-0.93196458103760649</v>
      </c>
      <c r="E5469">
        <v>-1.098920536989815E-2</v>
      </c>
      <c r="G5469">
        <f t="shared" ca="1" si="177"/>
        <v>-4.829115728891129E-3</v>
      </c>
    </row>
    <row r="5470" spans="2:7">
      <c r="B5470" s="58">
        <v>44477</v>
      </c>
      <c r="C5470" s="43">
        <v>2560.757568</v>
      </c>
      <c r="D5470">
        <f t="shared" si="176"/>
        <v>23.231113467730871</v>
      </c>
      <c r="E5470">
        <v>-1.0994800203554001E-2</v>
      </c>
      <c r="G5470">
        <f t="shared" ca="1" si="177"/>
        <v>-7.8452706605868019E-3</v>
      </c>
    </row>
    <row r="5471" spans="2:7">
      <c r="B5471" s="58">
        <v>37817</v>
      </c>
      <c r="C5471" s="43">
        <v>105.68055699999999</v>
      </c>
      <c r="D5471">
        <f t="shared" si="176"/>
        <v>-0.25748457122830126</v>
      </c>
      <c r="E5471">
        <v>-1.1008610272000953E-2</v>
      </c>
      <c r="G5471">
        <f t="shared" ca="1" si="177"/>
        <v>-1.9936056317604527E-2</v>
      </c>
    </row>
    <row r="5472" spans="2:7">
      <c r="B5472" s="58">
        <v>36760</v>
      </c>
      <c r="C5472" s="43">
        <v>142.32775899999999</v>
      </c>
      <c r="D5472">
        <f t="shared" si="176"/>
        <v>-0.94518012024503395</v>
      </c>
      <c r="E5472">
        <v>-1.1009259991123174E-2</v>
      </c>
      <c r="G5472">
        <f t="shared" ca="1" si="177"/>
        <v>2.8065632825049293E-2</v>
      </c>
    </row>
    <row r="5473" spans="2:7">
      <c r="B5473" s="58">
        <v>44784</v>
      </c>
      <c r="C5473" s="43">
        <v>2596.280029</v>
      </c>
      <c r="D5473">
        <f t="shared" si="176"/>
        <v>4.5778548795563898</v>
      </c>
      <c r="E5473">
        <v>-1.101112337483766E-2</v>
      </c>
      <c r="G5473">
        <f t="shared" ca="1" si="177"/>
        <v>-3.1214295849836149E-2</v>
      </c>
    </row>
    <row r="5474" spans="2:7">
      <c r="B5474" s="58">
        <v>41701</v>
      </c>
      <c r="C5474" s="43">
        <v>465.46209700000003</v>
      </c>
      <c r="D5474">
        <f t="shared" si="176"/>
        <v>-0.78877595314158533</v>
      </c>
      <c r="E5474">
        <v>-1.1015074354106027E-2</v>
      </c>
      <c r="G5474">
        <f t="shared" ca="1" si="177"/>
        <v>-1.1347960870618819E-2</v>
      </c>
    </row>
    <row r="5475" spans="2:7">
      <c r="B5475" s="58">
        <v>44603</v>
      </c>
      <c r="C5475" s="43">
        <v>2203.6416020000001</v>
      </c>
      <c r="D5475">
        <f t="shared" si="176"/>
        <v>18.843009084911834</v>
      </c>
      <c r="E5475">
        <v>-1.1015432560145286E-2</v>
      </c>
      <c r="G5475">
        <f t="shared" ca="1" si="177"/>
        <v>-8.0059500848525013E-3</v>
      </c>
    </row>
    <row r="5476" spans="2:7">
      <c r="B5476" s="58">
        <v>37496</v>
      </c>
      <c r="C5476" s="43">
        <v>111.053802</v>
      </c>
      <c r="D5476">
        <f t="shared" si="176"/>
        <v>0.12922487360613502</v>
      </c>
      <c r="E5476">
        <v>-1.1015908188442834E-2</v>
      </c>
      <c r="G5476">
        <f t="shared" ca="1" si="177"/>
        <v>-1.3262301516152165E-2</v>
      </c>
    </row>
    <row r="5477" spans="2:7">
      <c r="B5477" s="58">
        <v>38510</v>
      </c>
      <c r="C5477" s="43">
        <v>98.345161000000004</v>
      </c>
      <c r="D5477">
        <f t="shared" si="176"/>
        <v>-0.16257349034650923</v>
      </c>
      <c r="E5477">
        <v>-1.1026764521408263E-2</v>
      </c>
      <c r="G5477">
        <f t="shared" ca="1" si="177"/>
        <v>1.7408921136272928E-2</v>
      </c>
    </row>
    <row r="5478" spans="2:7">
      <c r="B5478" s="58">
        <v>37425</v>
      </c>
      <c r="C5478" s="43">
        <v>117.437363</v>
      </c>
      <c r="D5478">
        <f t="shared" si="176"/>
        <v>-0.17622754952215353</v>
      </c>
      <c r="E5478">
        <v>-1.1037012450888999E-2</v>
      </c>
      <c r="G5478">
        <f t="shared" ca="1" si="177"/>
        <v>-2.2005996327846011E-2</v>
      </c>
    </row>
    <row r="5479" spans="2:7">
      <c r="B5479" s="58">
        <v>36424</v>
      </c>
      <c r="C5479" s="43">
        <v>142.56044</v>
      </c>
      <c r="D5479">
        <f t="shared" si="176"/>
        <v>0.21424260960918287</v>
      </c>
      <c r="E5479">
        <v>-1.103702444379971E-2</v>
      </c>
      <c r="G5479">
        <f t="shared" ca="1" si="177"/>
        <v>-1.5151958041300343E-2</v>
      </c>
    </row>
    <row r="5480" spans="2:7">
      <c r="B5480" s="58">
        <v>37447</v>
      </c>
      <c r="C5480" s="43">
        <v>117.40688299999999</v>
      </c>
      <c r="D5480">
        <f t="shared" si="176"/>
        <v>0.16154644173639263</v>
      </c>
      <c r="E5480">
        <v>-1.1039596225917164E-2</v>
      </c>
      <c r="G5480">
        <f t="shared" ca="1" si="177"/>
        <v>1.7493415516621282E-2</v>
      </c>
    </row>
    <row r="5481" spans="2:7">
      <c r="B5481" s="58">
        <v>38054</v>
      </c>
      <c r="C5481" s="43">
        <v>101.078079</v>
      </c>
      <c r="D5481">
        <f t="shared" si="176"/>
        <v>9.1116430326838485E-2</v>
      </c>
      <c r="E5481">
        <v>-1.1044779232782296E-2</v>
      </c>
      <c r="G5481">
        <f t="shared" ca="1" si="177"/>
        <v>4.2390290818745445E-3</v>
      </c>
    </row>
    <row r="5482" spans="2:7">
      <c r="B5482" s="58">
        <v>35923</v>
      </c>
      <c r="C5482" s="43">
        <v>92.637298999999999</v>
      </c>
      <c r="D5482">
        <f t="shared" si="176"/>
        <v>-0.90657957514145071</v>
      </c>
      <c r="E5482">
        <v>-1.1049917803404374E-2</v>
      </c>
      <c r="G5482">
        <f t="shared" ca="1" si="177"/>
        <v>1.5874915924502978E-2</v>
      </c>
    </row>
    <row r="5483" spans="2:7">
      <c r="B5483" s="58">
        <v>42902</v>
      </c>
      <c r="C5483" s="43">
        <v>991.61718800000006</v>
      </c>
      <c r="D5483">
        <f t="shared" si="176"/>
        <v>11.925639132838647</v>
      </c>
      <c r="E5483">
        <v>-1.1050693621172921E-2</v>
      </c>
      <c r="G5483">
        <f t="shared" ca="1" si="177"/>
        <v>1.5926781921572285E-2</v>
      </c>
    </row>
    <row r="5484" spans="2:7">
      <c r="B5484" s="58">
        <v>35619</v>
      </c>
      <c r="C5484" s="43">
        <v>76.717072000000002</v>
      </c>
      <c r="D5484">
        <f t="shared" si="176"/>
        <v>-0.42167063536971233</v>
      </c>
      <c r="E5484">
        <v>-1.1058622227300615E-2</v>
      </c>
      <c r="G5484">
        <f t="shared" ca="1" si="177"/>
        <v>8.2312406407815935E-3</v>
      </c>
    </row>
    <row r="5485" spans="2:7">
      <c r="B5485" s="58">
        <v>38002</v>
      </c>
      <c r="C5485" s="43">
        <v>132.652908</v>
      </c>
      <c r="D5485">
        <f t="shared" si="176"/>
        <v>-0.93105215603978664</v>
      </c>
      <c r="E5485">
        <v>-1.1060241698586361E-2</v>
      </c>
      <c r="G5485">
        <f t="shared" ca="1" si="177"/>
        <v>-9.9733864400468088E-3</v>
      </c>
    </row>
    <row r="5486" spans="2:7">
      <c r="B5486" s="58">
        <v>43903</v>
      </c>
      <c r="C5486" s="43">
        <v>1923.9602050000001</v>
      </c>
      <c r="D5486">
        <f t="shared" si="176"/>
        <v>12.056287600459999</v>
      </c>
      <c r="E5486">
        <v>-1.1065393510798514E-2</v>
      </c>
      <c r="G5486">
        <f t="shared" ca="1" si="177"/>
        <v>-1.3149169388887267E-2</v>
      </c>
    </row>
    <row r="5487" spans="2:7">
      <c r="B5487" s="58">
        <v>39303</v>
      </c>
      <c r="C5487" s="43">
        <v>147.358902</v>
      </c>
      <c r="D5487">
        <f t="shared" si="176"/>
        <v>-0.80607093359572146</v>
      </c>
      <c r="E5487">
        <v>-1.1070184051907461E-2</v>
      </c>
      <c r="G5487">
        <f t="shared" ca="1" si="177"/>
        <v>-3.6647079776516971E-3</v>
      </c>
    </row>
    <row r="5488" spans="2:7">
      <c r="B5488" s="58">
        <v>42502</v>
      </c>
      <c r="C5488" s="43">
        <v>759.85980199999995</v>
      </c>
      <c r="D5488">
        <f t="shared" si="176"/>
        <v>6.6542241756899241</v>
      </c>
      <c r="E5488">
        <v>-1.1071952081406513E-2</v>
      </c>
      <c r="G5488">
        <f t="shared" ca="1" si="177"/>
        <v>3.2082819754883484E-3</v>
      </c>
    </row>
    <row r="5489" spans="2:7">
      <c r="B5489" s="58">
        <v>38505</v>
      </c>
      <c r="C5489" s="43">
        <v>99.273262000000003</v>
      </c>
      <c r="D5489">
        <f t="shared" si="176"/>
        <v>-0.36709325211413835</v>
      </c>
      <c r="E5489">
        <v>-1.1073481271162042E-2</v>
      </c>
      <c r="G5489">
        <f t="shared" ca="1" si="177"/>
        <v>-1.837818151400511E-2</v>
      </c>
    </row>
    <row r="5490" spans="2:7">
      <c r="B5490" s="58">
        <v>39332</v>
      </c>
      <c r="C5490" s="43">
        <v>156.85290499999999</v>
      </c>
      <c r="D5490">
        <f t="shared" si="176"/>
        <v>-5.2098774590979065E-2</v>
      </c>
      <c r="E5490">
        <v>-1.1092929750547069E-2</v>
      </c>
      <c r="G5490">
        <f t="shared" ca="1" si="177"/>
        <v>-2.0377431336120744E-2</v>
      </c>
    </row>
    <row r="5491" spans="2:7">
      <c r="B5491" s="58">
        <v>39519</v>
      </c>
      <c r="C5491" s="43">
        <v>165.47389200000001</v>
      </c>
      <c r="D5491">
        <f t="shared" si="176"/>
        <v>0.28348087276477091</v>
      </c>
      <c r="E5491">
        <v>-1.1123443241804747E-2</v>
      </c>
      <c r="G5491">
        <f t="shared" ca="1" si="177"/>
        <v>-1.2970699684421588E-2</v>
      </c>
    </row>
    <row r="5492" spans="2:7">
      <c r="B5492" s="58">
        <v>36522</v>
      </c>
      <c r="C5492" s="43">
        <v>128.925873</v>
      </c>
      <c r="D5492">
        <f t="shared" si="176"/>
        <v>6.9726149304996696E-2</v>
      </c>
      <c r="E5492">
        <v>-1.1130692776781472E-2</v>
      </c>
      <c r="G5492">
        <f t="shared" ca="1" si="177"/>
        <v>7.4699283015493868E-3</v>
      </c>
    </row>
    <row r="5493" spans="2:7">
      <c r="B5493" s="58">
        <v>38639</v>
      </c>
      <c r="C5493" s="43">
        <v>120.522316</v>
      </c>
      <c r="D5493">
        <f t="shared" si="176"/>
        <v>-0.23370849274755781</v>
      </c>
      <c r="E5493">
        <v>-1.1132991064364994E-2</v>
      </c>
      <c r="G5493">
        <f t="shared" ca="1" si="177"/>
        <v>-2.3142981296380861E-2</v>
      </c>
    </row>
    <row r="5494" spans="2:7">
      <c r="B5494" s="58">
        <v>36367</v>
      </c>
      <c r="C5494" s="43">
        <v>157.27998400000001</v>
      </c>
      <c r="D5494">
        <f t="shared" si="176"/>
        <v>9.0083223995207268E-2</v>
      </c>
      <c r="E5494">
        <v>-1.1143399009312381E-2</v>
      </c>
      <c r="G5494">
        <f t="shared" ca="1" si="177"/>
        <v>4.7600652952820999E-3</v>
      </c>
    </row>
    <row r="5495" spans="2:7">
      <c r="B5495" s="58">
        <v>36448</v>
      </c>
      <c r="C5495" s="43">
        <v>144.28254699999999</v>
      </c>
      <c r="D5495">
        <f t="shared" si="176"/>
        <v>9.6466728738395416E-2</v>
      </c>
      <c r="E5495">
        <v>-1.1143810898943821E-2</v>
      </c>
      <c r="G5495">
        <f t="shared" ca="1" si="177"/>
        <v>1.0485457739089991E-2</v>
      </c>
    </row>
    <row r="5496" spans="2:7">
      <c r="B5496" s="58">
        <v>38006</v>
      </c>
      <c r="C5496" s="43">
        <v>131.58862300000001</v>
      </c>
      <c r="D5496">
        <f t="shared" si="176"/>
        <v>-4.633872604145569E-2</v>
      </c>
      <c r="E5496">
        <v>-1.1148580414499652E-2</v>
      </c>
      <c r="G5496">
        <f t="shared" ca="1" si="177"/>
        <v>2.4173787770317076E-2</v>
      </c>
    </row>
    <row r="5497" spans="2:7">
      <c r="B5497" s="58">
        <v>36453</v>
      </c>
      <c r="C5497" s="43">
        <v>137.98255900000001</v>
      </c>
      <c r="D5497">
        <f t="shared" si="176"/>
        <v>-0.80423748466829692</v>
      </c>
      <c r="E5497">
        <v>-1.1151471900754068E-2</v>
      </c>
      <c r="G5497">
        <f t="shared" ca="1" si="177"/>
        <v>-1.2037525923286002E-2</v>
      </c>
    </row>
    <row r="5498" spans="2:7">
      <c r="B5498" s="58">
        <v>42265</v>
      </c>
      <c r="C5498" s="43">
        <v>704.84667999999999</v>
      </c>
      <c r="D5498">
        <f t="shared" si="176"/>
        <v>-6.9563236022376823E-2</v>
      </c>
      <c r="E5498">
        <v>-1.1154621229765375E-2</v>
      </c>
      <c r="G5498">
        <f t="shared" ca="1" si="177"/>
        <v>6.7279192836931546E-3</v>
      </c>
    </row>
    <row r="5499" spans="2:7">
      <c r="B5499" s="58">
        <v>42468</v>
      </c>
      <c r="C5499" s="43">
        <v>757.54388400000005</v>
      </c>
      <c r="D5499">
        <f t="shared" si="176"/>
        <v>6.8504744012984347</v>
      </c>
      <c r="E5499">
        <v>-1.1162623689536674E-2</v>
      </c>
      <c r="G5499">
        <f t="shared" ca="1" si="177"/>
        <v>2.3661471538373974E-2</v>
      </c>
    </row>
    <row r="5500" spans="2:7">
      <c r="B5500" s="58">
        <v>35996</v>
      </c>
      <c r="C5500" s="43">
        <v>96.496573999999995</v>
      </c>
      <c r="D5500">
        <f t="shared" si="176"/>
        <v>-0.82167352941800442</v>
      </c>
      <c r="E5500">
        <v>-1.1165131079685345E-2</v>
      </c>
      <c r="G5500">
        <f t="shared" ca="1" si="177"/>
        <v>-3.1259635818231659E-3</v>
      </c>
    </row>
    <row r="5501" spans="2:7">
      <c r="B5501" s="58">
        <v>41823</v>
      </c>
      <c r="C5501" s="43">
        <v>541.123108</v>
      </c>
      <c r="D5501">
        <f t="shared" si="176"/>
        <v>4.9066557275402163</v>
      </c>
      <c r="E5501">
        <v>-1.1170417195644702E-2</v>
      </c>
      <c r="G5501">
        <f t="shared" ca="1" si="177"/>
        <v>-3.6216970722667587E-2</v>
      </c>
    </row>
    <row r="5502" spans="2:7">
      <c r="B5502" s="58">
        <v>36123</v>
      </c>
      <c r="C5502" s="43">
        <v>91.612433999999993</v>
      </c>
      <c r="D5502">
        <f t="shared" si="176"/>
        <v>-0.51674521691228015</v>
      </c>
      <c r="E5502">
        <v>-1.1177285481658736E-2</v>
      </c>
      <c r="G5502">
        <f t="shared" ca="1" si="177"/>
        <v>1.6159117269207604E-3</v>
      </c>
    </row>
    <row r="5503" spans="2:7">
      <c r="B5503" s="58">
        <v>39815</v>
      </c>
      <c r="C5503" s="43">
        <v>189.57377600000001</v>
      </c>
      <c r="D5503">
        <f t="shared" si="176"/>
        <v>0.53119667279860083</v>
      </c>
      <c r="E5503">
        <v>-1.1186478003184163E-2</v>
      </c>
      <c r="G5503">
        <f t="shared" ca="1" si="177"/>
        <v>-2.5441362412846804E-3</v>
      </c>
    </row>
    <row r="5504" spans="2:7">
      <c r="B5504" s="58">
        <v>37365</v>
      </c>
      <c r="C5504" s="43">
        <v>123.80759399999999</v>
      </c>
      <c r="D5504">
        <f t="shared" si="176"/>
        <v>-0.661442372938851</v>
      </c>
      <c r="E5504">
        <v>-1.1197169750268439E-2</v>
      </c>
      <c r="G5504">
        <f t="shared" ca="1" si="177"/>
        <v>-4.6858730050001562E-5</v>
      </c>
    </row>
    <row r="5505" spans="2:7">
      <c r="B5505" s="58">
        <v>41101</v>
      </c>
      <c r="C5505" s="43">
        <v>365.69134500000001</v>
      </c>
      <c r="D5505">
        <f t="shared" si="176"/>
        <v>1.5127451829459213</v>
      </c>
      <c r="E5505">
        <v>-1.1200778092274327E-2</v>
      </c>
      <c r="G5505">
        <f t="shared" ca="1" si="177"/>
        <v>2.174724876923172E-2</v>
      </c>
    </row>
    <row r="5506" spans="2:7">
      <c r="B5506" s="58">
        <v>36614</v>
      </c>
      <c r="C5506" s="43">
        <v>145.534592</v>
      </c>
      <c r="D5506">
        <f t="shared" si="176"/>
        <v>0.53039447556908992</v>
      </c>
      <c r="E5506">
        <v>-1.1203398901621793E-2</v>
      </c>
      <c r="G5506">
        <f t="shared" ca="1" si="177"/>
        <v>2.8214675625289141E-2</v>
      </c>
    </row>
    <row r="5507" spans="2:7">
      <c r="B5507" s="58">
        <v>38363</v>
      </c>
      <c r="C5507" s="43">
        <v>95.096130000000002</v>
      </c>
      <c r="D5507">
        <f t="shared" si="176"/>
        <v>-0.8751924019900873</v>
      </c>
      <c r="E5507">
        <v>-1.1208794348700386E-2</v>
      </c>
      <c r="G5507">
        <f t="shared" ca="1" si="177"/>
        <v>-6.7282493244681637E-3</v>
      </c>
    </row>
    <row r="5508" spans="2:7">
      <c r="B5508" s="58">
        <v>42662</v>
      </c>
      <c r="C5508" s="43">
        <v>761.94183299999997</v>
      </c>
      <c r="D5508">
        <f t="shared" ref="D5508:D5571" si="178">(C5508-C5509)/C5509</f>
        <v>5.7545360571096529</v>
      </c>
      <c r="E5508">
        <v>-1.1220315096649201E-2</v>
      </c>
      <c r="G5508">
        <f t="shared" ca="1" si="177"/>
        <v>-5.3945677044954059E-3</v>
      </c>
    </row>
    <row r="5509" spans="2:7">
      <c r="B5509" s="58">
        <v>37459</v>
      </c>
      <c r="C5509" s="43">
        <v>112.80446600000001</v>
      </c>
      <c r="D5509">
        <f t="shared" si="178"/>
        <v>-0.75856324087490579</v>
      </c>
      <c r="E5509">
        <v>-1.1221204524539178E-2</v>
      </c>
      <c r="G5509">
        <f t="shared" ref="G5509:G5572" ca="1" si="179">_xlfn.NORM.INV(RAND(),$N$5,$N$6)</f>
        <v>5.5297490968814547E-3</v>
      </c>
    </row>
    <row r="5510" spans="2:7">
      <c r="B5510" s="58">
        <v>41207</v>
      </c>
      <c r="C5510" s="43">
        <v>467.221588</v>
      </c>
      <c r="D5510">
        <f t="shared" si="178"/>
        <v>9.2819695003605229</v>
      </c>
      <c r="E5510">
        <v>-1.1221373927547499E-2</v>
      </c>
      <c r="G5510">
        <f t="shared" ca="1" si="179"/>
        <v>3.4987510683603604E-2</v>
      </c>
    </row>
    <row r="5511" spans="2:7">
      <c r="B5511" s="58">
        <v>35394</v>
      </c>
      <c r="C5511" s="43">
        <v>45.440865000000002</v>
      </c>
      <c r="D5511">
        <f t="shared" si="178"/>
        <v>-0.76136119650210066</v>
      </c>
      <c r="E5511">
        <v>-1.1224929295441999E-2</v>
      </c>
      <c r="G5511">
        <f t="shared" ca="1" si="179"/>
        <v>-6.5348054952811367E-4</v>
      </c>
    </row>
    <row r="5512" spans="2:7">
      <c r="B5512" s="58">
        <v>40233</v>
      </c>
      <c r="C5512" s="43">
        <v>190.41691599999999</v>
      </c>
      <c r="D5512">
        <f t="shared" si="178"/>
        <v>0.75352608386049691</v>
      </c>
      <c r="E5512">
        <v>-1.122908743820162E-2</v>
      </c>
      <c r="G5512">
        <f t="shared" ca="1" si="179"/>
        <v>2.4139607306682912E-3</v>
      </c>
    </row>
    <row r="5513" spans="2:7">
      <c r="B5513" s="58">
        <v>38554</v>
      </c>
      <c r="C5513" s="43">
        <v>108.59086600000001</v>
      </c>
      <c r="D5513">
        <f t="shared" si="178"/>
        <v>0.19564607286688462</v>
      </c>
      <c r="E5513">
        <v>-1.1232442811944266E-2</v>
      </c>
      <c r="G5513">
        <f t="shared" ca="1" si="179"/>
        <v>3.1350295682995508E-3</v>
      </c>
    </row>
    <row r="5514" spans="2:7">
      <c r="B5514" s="58">
        <v>38118</v>
      </c>
      <c r="C5514" s="43">
        <v>90.821915000000004</v>
      </c>
      <c r="D5514">
        <f t="shared" si="178"/>
        <v>0.14654303670379032</v>
      </c>
      <c r="E5514">
        <v>-1.1236189551410291E-2</v>
      </c>
      <c r="G5514">
        <f t="shared" ca="1" si="179"/>
        <v>2.514534295647233E-3</v>
      </c>
    </row>
    <row r="5515" spans="2:7">
      <c r="B5515" s="58">
        <v>35727</v>
      </c>
      <c r="C5515" s="43">
        <v>79.213699000000005</v>
      </c>
      <c r="D5515">
        <f t="shared" si="178"/>
        <v>-0.8938712231282705</v>
      </c>
      <c r="E5515">
        <v>-1.1241587036802891E-2</v>
      </c>
      <c r="G5515">
        <f t="shared" ca="1" si="179"/>
        <v>-7.4815584659300872E-4</v>
      </c>
    </row>
    <row r="5516" spans="2:7">
      <c r="B5516" s="58">
        <v>42718</v>
      </c>
      <c r="C5516" s="43">
        <v>746.39227300000005</v>
      </c>
      <c r="D5516">
        <f t="shared" si="178"/>
        <v>-0.64115688719173147</v>
      </c>
      <c r="E5516">
        <v>-1.1249651370489127E-2</v>
      </c>
      <c r="G5516">
        <f t="shared" ca="1" si="179"/>
        <v>-6.5102126393121306E-3</v>
      </c>
    </row>
    <row r="5517" spans="2:7">
      <c r="B5517" s="58">
        <v>44057</v>
      </c>
      <c r="C5517" s="43">
        <v>2079.9960940000001</v>
      </c>
      <c r="D5517">
        <f t="shared" si="178"/>
        <v>13.686792123975456</v>
      </c>
      <c r="E5517">
        <v>-1.1256683165119054E-2</v>
      </c>
      <c r="G5517">
        <f t="shared" ca="1" si="179"/>
        <v>1.1265358677559149E-2</v>
      </c>
    </row>
    <row r="5518" spans="2:7">
      <c r="B5518" s="58">
        <v>36763</v>
      </c>
      <c r="C5518" s="43">
        <v>141.623581</v>
      </c>
      <c r="D5518">
        <f t="shared" si="178"/>
        <v>-0.56786777976945901</v>
      </c>
      <c r="E5518">
        <v>-1.1266190961964448E-2</v>
      </c>
      <c r="G5518">
        <f t="shared" ca="1" si="179"/>
        <v>-3.5172707887235866E-2</v>
      </c>
    </row>
    <row r="5519" spans="2:7">
      <c r="B5519" s="58">
        <v>41003</v>
      </c>
      <c r="C5519" s="43">
        <v>327.732056</v>
      </c>
      <c r="D5519">
        <f t="shared" si="178"/>
        <v>1.7242362766263579</v>
      </c>
      <c r="E5519">
        <v>-1.1269227597553687E-2</v>
      </c>
      <c r="G5519">
        <f t="shared" ca="1" si="179"/>
        <v>1.7627614830302094E-2</v>
      </c>
    </row>
    <row r="5520" spans="2:7">
      <c r="B5520" s="58">
        <v>37417</v>
      </c>
      <c r="C5520" s="43">
        <v>120.302361</v>
      </c>
      <c r="D5520">
        <f t="shared" si="178"/>
        <v>-0.27231449623602527</v>
      </c>
      <c r="E5520">
        <v>-1.1273033228891387E-2</v>
      </c>
      <c r="G5520">
        <f t="shared" ca="1" si="179"/>
        <v>3.3103391118268826E-3</v>
      </c>
    </row>
    <row r="5521" spans="2:7">
      <c r="B5521" s="58">
        <v>39002</v>
      </c>
      <c r="C5521" s="43">
        <v>165.32191499999999</v>
      </c>
      <c r="D5521">
        <f t="shared" si="178"/>
        <v>-0.92699816860300344</v>
      </c>
      <c r="E5521">
        <v>-1.1278926873285454E-2</v>
      </c>
      <c r="G5521">
        <f t="shared" ca="1" si="179"/>
        <v>2.8662284477823832E-2</v>
      </c>
    </row>
    <row r="5522" spans="2:7">
      <c r="B5522" s="58">
        <v>44406</v>
      </c>
      <c r="C5522" s="43">
        <v>2264.626953</v>
      </c>
      <c r="D5522">
        <f t="shared" si="178"/>
        <v>29.546190338807925</v>
      </c>
      <c r="E5522">
        <v>-1.1285584922603E-2</v>
      </c>
      <c r="G5522">
        <f t="shared" ca="1" si="179"/>
        <v>3.0105575867423232E-4</v>
      </c>
    </row>
    <row r="5523" spans="2:7">
      <c r="B5523" s="58">
        <v>35823</v>
      </c>
      <c r="C5523" s="43">
        <v>74.137787000000003</v>
      </c>
      <c r="D5523">
        <f t="shared" si="178"/>
        <v>-0.27900848940816392</v>
      </c>
      <c r="E5523">
        <v>-1.1288583484321602E-2</v>
      </c>
      <c r="G5523">
        <f t="shared" ca="1" si="179"/>
        <v>-1.1272883448781955E-2</v>
      </c>
    </row>
    <row r="5524" spans="2:7">
      <c r="B5524" s="58">
        <v>37477</v>
      </c>
      <c r="C5524" s="43">
        <v>102.827545</v>
      </c>
      <c r="D5524">
        <f t="shared" si="178"/>
        <v>-0.59441167513886484</v>
      </c>
      <c r="E5524">
        <v>-1.1299502116886861E-2</v>
      </c>
      <c r="G5524">
        <f t="shared" ca="1" si="179"/>
        <v>2.3164640358435975E-3</v>
      </c>
    </row>
    <row r="5525" spans="2:7">
      <c r="B5525" s="58">
        <v>40700</v>
      </c>
      <c r="C5525" s="43">
        <v>253.52688599999999</v>
      </c>
      <c r="D5525">
        <f t="shared" si="178"/>
        <v>0.36583733540045121</v>
      </c>
      <c r="E5525">
        <v>-1.1301123346217799E-2</v>
      </c>
      <c r="G5525">
        <f t="shared" ca="1" si="179"/>
        <v>-3.4635357501986031E-3</v>
      </c>
    </row>
    <row r="5526" spans="2:7">
      <c r="B5526" s="58">
        <v>40246</v>
      </c>
      <c r="C5526" s="43">
        <v>185.62011699999999</v>
      </c>
      <c r="D5526">
        <f t="shared" si="178"/>
        <v>-0.7676853821859787</v>
      </c>
      <c r="E5526">
        <v>-1.1308894422994271E-2</v>
      </c>
      <c r="G5526">
        <f t="shared" ca="1" si="179"/>
        <v>2.0732191439583707E-2</v>
      </c>
    </row>
    <row r="5527" spans="2:7">
      <c r="B5527" s="58">
        <v>42641</v>
      </c>
      <c r="C5527" s="43">
        <v>799.00317399999994</v>
      </c>
      <c r="D5527">
        <f t="shared" si="178"/>
        <v>1.9996460957260827</v>
      </c>
      <c r="E5527">
        <v>-1.1311686547779466E-2</v>
      </c>
      <c r="G5527">
        <f t="shared" ca="1" si="179"/>
        <v>-3.8028152464790889E-2</v>
      </c>
    </row>
    <row r="5528" spans="2:7">
      <c r="B5528" s="58">
        <v>40750</v>
      </c>
      <c r="C5528" s="43">
        <v>266.365814</v>
      </c>
      <c r="D5528">
        <f t="shared" si="178"/>
        <v>-0.50868936093538242</v>
      </c>
      <c r="E5528">
        <v>-1.1322313475035636E-2</v>
      </c>
      <c r="G5528">
        <f t="shared" ca="1" si="179"/>
        <v>3.5348200275659323E-3</v>
      </c>
    </row>
    <row r="5529" spans="2:7">
      <c r="B5529" s="58">
        <v>41799</v>
      </c>
      <c r="C5529" s="43">
        <v>542.15356399999996</v>
      </c>
      <c r="D5529">
        <f t="shared" si="178"/>
        <v>1.7250891307889371</v>
      </c>
      <c r="E5529">
        <v>-1.1329266038758935E-2</v>
      </c>
      <c r="G5529">
        <f t="shared" ca="1" si="179"/>
        <v>-6.8234852066154242E-3</v>
      </c>
    </row>
    <row r="5530" spans="2:7">
      <c r="B5530" s="58">
        <v>40346</v>
      </c>
      <c r="C5530" s="43">
        <v>198.94892899999999</v>
      </c>
      <c r="D5530">
        <f t="shared" si="178"/>
        <v>-0.59478986001656731</v>
      </c>
      <c r="E5530">
        <v>-1.1332319538080836E-2</v>
      </c>
      <c r="G5530">
        <f t="shared" ca="1" si="179"/>
        <v>1.7655124096678687E-2</v>
      </c>
    </row>
    <row r="5531" spans="2:7">
      <c r="B5531" s="58">
        <v>41449</v>
      </c>
      <c r="C5531" s="43">
        <v>490.97717299999999</v>
      </c>
      <c r="D5531">
        <f t="shared" si="178"/>
        <v>3.840591878700446</v>
      </c>
      <c r="E5531">
        <v>-1.1343378738214257E-2</v>
      </c>
      <c r="G5531">
        <f t="shared" ca="1" si="179"/>
        <v>-1.6619872559241243E-4</v>
      </c>
    </row>
    <row r="5532" spans="2:7">
      <c r="B5532" s="58">
        <v>38517</v>
      </c>
      <c r="C5532" s="43">
        <v>101.42916099999999</v>
      </c>
      <c r="D5532">
        <f t="shared" si="178"/>
        <v>-0.71264648574241518</v>
      </c>
      <c r="E5532">
        <v>-1.1355730435932281E-2</v>
      </c>
      <c r="G5532">
        <f t="shared" ca="1" si="179"/>
        <v>-5.1764381346497343E-3</v>
      </c>
    </row>
    <row r="5533" spans="2:7">
      <c r="B5533" s="58">
        <v>41036</v>
      </c>
      <c r="C5533" s="43">
        <v>352.97692899999998</v>
      </c>
      <c r="D5533">
        <f t="shared" si="178"/>
        <v>-0.54119923538311743</v>
      </c>
      <c r="E5533">
        <v>-1.138150433473975E-2</v>
      </c>
      <c r="G5533">
        <f t="shared" ca="1" si="179"/>
        <v>3.2876561619660225E-2</v>
      </c>
    </row>
    <row r="5534" spans="2:7">
      <c r="B5534" s="58">
        <v>42457</v>
      </c>
      <c r="C5534" s="43">
        <v>769.34686299999998</v>
      </c>
      <c r="D5534">
        <f t="shared" si="178"/>
        <v>5.324601899892345</v>
      </c>
      <c r="E5534">
        <v>-1.1389625654804265E-2</v>
      </c>
      <c r="G5534">
        <f t="shared" ca="1" si="179"/>
        <v>-2.3241557418587206E-2</v>
      </c>
    </row>
    <row r="5535" spans="2:7">
      <c r="B5535" s="58">
        <v>37404</v>
      </c>
      <c r="C5535" s="43">
        <v>121.643524</v>
      </c>
      <c r="D5535">
        <f t="shared" si="178"/>
        <v>-0.94172238457012614</v>
      </c>
      <c r="E5535">
        <v>-1.1394654985835907E-2</v>
      </c>
      <c r="G5535">
        <f t="shared" ca="1" si="179"/>
        <v>6.2067320038655055E-3</v>
      </c>
    </row>
    <row r="5536" spans="2:7">
      <c r="B5536" s="58">
        <v>44693</v>
      </c>
      <c r="C5536" s="43">
        <v>2087.311279</v>
      </c>
      <c r="D5536">
        <f t="shared" si="178"/>
        <v>45.297641119872956</v>
      </c>
      <c r="E5536">
        <v>-1.1416727191746271E-2</v>
      </c>
      <c r="G5536">
        <f t="shared" ca="1" si="179"/>
        <v>1.8537856010956401E-2</v>
      </c>
    </row>
    <row r="5537" spans="2:7">
      <c r="B5537" s="58">
        <v>35187</v>
      </c>
      <c r="C5537" s="43">
        <v>45.084614000000002</v>
      </c>
      <c r="D5537">
        <f t="shared" si="178"/>
        <v>-0.75132450413496799</v>
      </c>
      <c r="E5537">
        <v>-1.1436170900896025E-2</v>
      </c>
      <c r="G5537">
        <f t="shared" ca="1" si="179"/>
        <v>1.7869182761402877E-3</v>
      </c>
    </row>
    <row r="5538" spans="2:7">
      <c r="B5538" s="58">
        <v>38988</v>
      </c>
      <c r="C5538" s="43">
        <v>181.298981</v>
      </c>
      <c r="D5538">
        <f t="shared" si="178"/>
        <v>-0.42498487310018795</v>
      </c>
      <c r="E5538">
        <v>-1.1447518435244258E-2</v>
      </c>
      <c r="G5538">
        <f t="shared" ca="1" si="179"/>
        <v>-4.1421360598419138E-3</v>
      </c>
    </row>
    <row r="5539" spans="2:7">
      <c r="B5539" s="58">
        <v>40955</v>
      </c>
      <c r="C5539" s="43">
        <v>315.29428100000001</v>
      </c>
      <c r="D5539">
        <f t="shared" si="178"/>
        <v>1.4194051893798632</v>
      </c>
      <c r="E5539">
        <v>-1.1454391359143204E-2</v>
      </c>
      <c r="G5539">
        <f t="shared" ca="1" si="179"/>
        <v>3.2043275234861814E-2</v>
      </c>
    </row>
    <row r="5540" spans="2:7">
      <c r="B5540" s="58">
        <v>36668</v>
      </c>
      <c r="C5540" s="43">
        <v>130.31892400000001</v>
      </c>
      <c r="D5540">
        <f t="shared" si="178"/>
        <v>0.1171225962335514</v>
      </c>
      <c r="E5540">
        <v>-1.1461977579663305E-2</v>
      </c>
      <c r="G5540">
        <f t="shared" ca="1" si="179"/>
        <v>3.4764790539565639E-2</v>
      </c>
    </row>
    <row r="5541" spans="2:7">
      <c r="B5541" s="58">
        <v>37932</v>
      </c>
      <c r="C5541" s="43">
        <v>116.655884</v>
      </c>
      <c r="D5541">
        <f t="shared" si="178"/>
        <v>0.27048289223426575</v>
      </c>
      <c r="E5541">
        <v>-1.1478247470602923E-2</v>
      </c>
      <c r="G5541">
        <f t="shared" ca="1" si="179"/>
        <v>9.3121635232196048E-3</v>
      </c>
    </row>
    <row r="5542" spans="2:7">
      <c r="B5542" s="58">
        <v>36035</v>
      </c>
      <c r="C5542" s="43">
        <v>91.820114000000004</v>
      </c>
      <c r="D5542">
        <f t="shared" si="178"/>
        <v>-0.30930338450850797</v>
      </c>
      <c r="E5542">
        <v>-1.148301758569744E-2</v>
      </c>
      <c r="G5542">
        <f t="shared" ca="1" si="179"/>
        <v>3.7371507305704686E-3</v>
      </c>
    </row>
    <row r="5543" spans="2:7">
      <c r="B5543" s="58">
        <v>36529</v>
      </c>
      <c r="C5543" s="43">
        <v>132.93841599999999</v>
      </c>
      <c r="D5543">
        <f t="shared" si="178"/>
        <v>1.2624324989247615</v>
      </c>
      <c r="E5543">
        <v>-1.1484465531969608E-2</v>
      </c>
      <c r="G5543">
        <f t="shared" ca="1" si="179"/>
        <v>-7.5897232948880155E-3</v>
      </c>
    </row>
    <row r="5544" spans="2:7">
      <c r="B5544" s="58">
        <v>35495</v>
      </c>
      <c r="C5544" s="43">
        <v>58.759064000000002</v>
      </c>
      <c r="D5544">
        <f t="shared" si="178"/>
        <v>-0.39757391893963445</v>
      </c>
      <c r="E5544">
        <v>-1.1506393540881997E-2</v>
      </c>
      <c r="G5544">
        <f t="shared" ca="1" si="179"/>
        <v>3.8956037891374829E-3</v>
      </c>
    </row>
    <row r="5545" spans="2:7">
      <c r="B5545" s="58">
        <v>36007</v>
      </c>
      <c r="C5545" s="43">
        <v>97.537384000000003</v>
      </c>
      <c r="D5545">
        <f t="shared" si="178"/>
        <v>-0.53613951060654441</v>
      </c>
      <c r="E5545">
        <v>-1.1506939409425444E-2</v>
      </c>
      <c r="G5545">
        <f t="shared" ca="1" si="179"/>
        <v>-1.1547968641778969E-2</v>
      </c>
    </row>
    <row r="5546" spans="2:7">
      <c r="B5546" s="58">
        <v>40002</v>
      </c>
      <c r="C5546" s="43">
        <v>210.27310199999999</v>
      </c>
      <c r="D5546">
        <f t="shared" si="178"/>
        <v>1.3475412617244711</v>
      </c>
      <c r="E5546">
        <v>-1.1519503818786928E-2</v>
      </c>
      <c r="G5546">
        <f t="shared" ca="1" si="179"/>
        <v>-1.3986893833506929E-2</v>
      </c>
    </row>
    <row r="5547" spans="2:7">
      <c r="B5547" s="58">
        <v>38310</v>
      </c>
      <c r="C5547" s="43">
        <v>89.571631999999994</v>
      </c>
      <c r="D5547">
        <f t="shared" si="178"/>
        <v>-0.28462640804014477</v>
      </c>
      <c r="E5547">
        <v>-1.1524256230801451E-2</v>
      </c>
      <c r="G5547">
        <f t="shared" ca="1" si="179"/>
        <v>9.3329339271235687E-3</v>
      </c>
    </row>
    <row r="5548" spans="2:7">
      <c r="B5548" s="58">
        <v>37364</v>
      </c>
      <c r="C5548" s="43">
        <v>125.209587</v>
      </c>
      <c r="D5548">
        <f t="shared" si="178"/>
        <v>-0.93385720054239385</v>
      </c>
      <c r="E5548">
        <v>-1.1549382152381766E-2</v>
      </c>
      <c r="G5548">
        <f t="shared" ca="1" si="179"/>
        <v>-2.1803387141077334E-2</v>
      </c>
    </row>
    <row r="5549" spans="2:7">
      <c r="B5549" s="58">
        <v>43735</v>
      </c>
      <c r="C5549" s="43">
        <v>1893.0191649999999</v>
      </c>
      <c r="D5549">
        <f t="shared" si="178"/>
        <v>12.233595062718006</v>
      </c>
      <c r="E5549">
        <v>-1.1551268792711455E-2</v>
      </c>
      <c r="G5549">
        <f t="shared" ca="1" si="179"/>
        <v>2.0332033042402161E-2</v>
      </c>
    </row>
    <row r="5550" spans="2:7">
      <c r="B5550" s="58">
        <v>39126</v>
      </c>
      <c r="C5550" s="43">
        <v>143.04647800000001</v>
      </c>
      <c r="D5550">
        <f t="shared" si="178"/>
        <v>-0.27119673939709582</v>
      </c>
      <c r="E5550">
        <v>-1.1556785329115487E-2</v>
      </c>
      <c r="G5550">
        <f t="shared" ca="1" si="179"/>
        <v>1.1416393466192059E-2</v>
      </c>
    </row>
    <row r="5551" spans="2:7">
      <c r="B5551" s="58">
        <v>39860</v>
      </c>
      <c r="C5551" s="43">
        <v>196.275848</v>
      </c>
      <c r="D5551">
        <f t="shared" si="178"/>
        <v>1.3532287075565068</v>
      </c>
      <c r="E5551">
        <v>-1.1571858843452652E-2</v>
      </c>
      <c r="G5551">
        <f t="shared" ca="1" si="179"/>
        <v>1.4990582451195065E-2</v>
      </c>
    </row>
    <row r="5552" spans="2:7">
      <c r="B5552" s="58">
        <v>38251</v>
      </c>
      <c r="C5552" s="43">
        <v>83.407043000000002</v>
      </c>
      <c r="D5552">
        <f t="shared" si="178"/>
        <v>-0.95667063009821707</v>
      </c>
      <c r="E5552">
        <v>-1.1576741610553436E-2</v>
      </c>
      <c r="G5552">
        <f t="shared" ca="1" si="179"/>
        <v>-6.4700056615927398E-3</v>
      </c>
    </row>
    <row r="5553" spans="2:7">
      <c r="B5553" s="58">
        <v>43861</v>
      </c>
      <c r="C5553" s="43">
        <v>1924.9539789999999</v>
      </c>
      <c r="D5553">
        <f t="shared" si="178"/>
        <v>2.2335131882122665</v>
      </c>
      <c r="E5553">
        <v>-1.1588365750930063E-2</v>
      </c>
      <c r="G5553">
        <f t="shared" ca="1" si="179"/>
        <v>-9.9427375521288133E-3</v>
      </c>
    </row>
    <row r="5554" spans="2:7">
      <c r="B5554" s="58">
        <v>41851</v>
      </c>
      <c r="C5554" s="43">
        <v>595.31347700000003</v>
      </c>
      <c r="D5554">
        <f t="shared" si="178"/>
        <v>-0.56211291636057925</v>
      </c>
      <c r="E5554">
        <v>-1.1589001870893569E-2</v>
      </c>
      <c r="G5554">
        <f t="shared" ca="1" si="179"/>
        <v>-9.1361276768542224E-4</v>
      </c>
    </row>
    <row r="5555" spans="2:7">
      <c r="B5555" s="58">
        <v>43217</v>
      </c>
      <c r="C5555" s="43">
        <v>1359.513672</v>
      </c>
      <c r="D5555">
        <f t="shared" si="178"/>
        <v>0.36887497539221509</v>
      </c>
      <c r="E5555">
        <v>-1.160122970983413E-2</v>
      </c>
      <c r="G5555">
        <f t="shared" ca="1" si="179"/>
        <v>3.7261443683415689E-3</v>
      </c>
    </row>
    <row r="5556" spans="2:7">
      <c r="B5556" s="58">
        <v>42894</v>
      </c>
      <c r="C5556" s="43">
        <v>993.16131600000006</v>
      </c>
      <c r="D5556">
        <f t="shared" si="178"/>
        <v>1.0501133903217286</v>
      </c>
      <c r="E5556">
        <v>-1.1614892934735331E-2</v>
      </c>
      <c r="G5556">
        <f t="shared" ca="1" si="179"/>
        <v>-1.2509052909977532E-2</v>
      </c>
    </row>
    <row r="5557" spans="2:7">
      <c r="B5557" s="58">
        <v>41613</v>
      </c>
      <c r="C5557" s="43">
        <v>484.442139</v>
      </c>
      <c r="D5557">
        <f t="shared" si="178"/>
        <v>5.2342913801804896</v>
      </c>
      <c r="E5557">
        <v>-1.1625857635310186E-2</v>
      </c>
      <c r="G5557">
        <f t="shared" ca="1" si="179"/>
        <v>-2.7317250914794304E-2</v>
      </c>
    </row>
    <row r="5558" spans="2:7">
      <c r="B5558" s="58">
        <v>35600</v>
      </c>
      <c r="C5558" s="43">
        <v>77.706046999999998</v>
      </c>
      <c r="D5558">
        <f t="shared" si="178"/>
        <v>-0.21146934226398784</v>
      </c>
      <c r="E5558">
        <v>-1.1636194169501712E-2</v>
      </c>
      <c r="G5558">
        <f t="shared" ca="1" si="179"/>
        <v>4.8026447332828581E-3</v>
      </c>
    </row>
    <row r="5559" spans="2:7">
      <c r="B5559" s="58">
        <v>37775</v>
      </c>
      <c r="C5559" s="43">
        <v>98.545372</v>
      </c>
      <c r="D5559">
        <f t="shared" si="178"/>
        <v>-0.23929396464231309</v>
      </c>
      <c r="E5559">
        <v>-1.1675910112220659E-2</v>
      </c>
      <c r="G5559">
        <f t="shared" ca="1" si="179"/>
        <v>-3.4873182203850335E-2</v>
      </c>
    </row>
    <row r="5560" spans="2:7">
      <c r="B5560" s="58">
        <v>36322</v>
      </c>
      <c r="C5560" s="43">
        <v>129.54461699999999</v>
      </c>
      <c r="D5560">
        <f t="shared" si="178"/>
        <v>-0.94138342634029126</v>
      </c>
      <c r="E5560">
        <v>-1.1685038467076083E-2</v>
      </c>
      <c r="G5560">
        <f t="shared" ca="1" si="179"/>
        <v>-7.9515636364361399E-3</v>
      </c>
    </row>
    <row r="5561" spans="2:7">
      <c r="B5561" s="58">
        <v>44700</v>
      </c>
      <c r="C5561" s="43">
        <v>2210.0339359999998</v>
      </c>
      <c r="D5561">
        <f t="shared" si="178"/>
        <v>13.02103879761072</v>
      </c>
      <c r="E5561">
        <v>-1.1717615541701329E-2</v>
      </c>
      <c r="G5561">
        <f t="shared" ca="1" si="179"/>
        <v>-1.7966977675895567E-2</v>
      </c>
    </row>
    <row r="5562" spans="2:7">
      <c r="B5562" s="58">
        <v>39338</v>
      </c>
      <c r="C5562" s="43">
        <v>157.62269599999999</v>
      </c>
      <c r="D5562">
        <f t="shared" si="178"/>
        <v>-0.92267197753623365</v>
      </c>
      <c r="E5562">
        <v>-1.172162002176369E-2</v>
      </c>
      <c r="G5562">
        <f t="shared" ca="1" si="179"/>
        <v>8.2508281293568082E-3</v>
      </c>
    </row>
    <row r="5563" spans="2:7">
      <c r="B5563" s="58">
        <v>43924</v>
      </c>
      <c r="C5563" s="43">
        <v>2038.3645019999999</v>
      </c>
      <c r="D5563">
        <f t="shared" si="178"/>
        <v>-9.0144862748964133E-2</v>
      </c>
      <c r="E5563">
        <v>-1.1722063819287209E-2</v>
      </c>
      <c r="G5563">
        <f t="shared" ca="1" si="179"/>
        <v>-4.7597591826152856E-2</v>
      </c>
    </row>
    <row r="5564" spans="2:7">
      <c r="B5564" s="58">
        <v>44343</v>
      </c>
      <c r="C5564" s="43">
        <v>2240.3176269999999</v>
      </c>
      <c r="D5564">
        <f t="shared" si="178"/>
        <v>17.984397283643339</v>
      </c>
      <c r="E5564">
        <v>-1.1724777548333775E-2</v>
      </c>
      <c r="G5564">
        <f t="shared" ca="1" si="179"/>
        <v>-1.6014018509523498E-2</v>
      </c>
    </row>
    <row r="5565" spans="2:7">
      <c r="B5565" s="58">
        <v>37068</v>
      </c>
      <c r="C5565" s="43">
        <v>118.00836200000001</v>
      </c>
      <c r="D5565">
        <f t="shared" si="178"/>
        <v>0.1616078979015072</v>
      </c>
      <c r="E5565">
        <v>-1.1732880812761611E-2</v>
      </c>
      <c r="G5565">
        <f t="shared" ca="1" si="179"/>
        <v>3.9644397130994659E-3</v>
      </c>
    </row>
    <row r="5566" spans="2:7">
      <c r="B5566" s="58">
        <v>37687</v>
      </c>
      <c r="C5566" s="43">
        <v>101.59053</v>
      </c>
      <c r="D5566">
        <f t="shared" si="178"/>
        <v>-0.95237718639924185</v>
      </c>
      <c r="E5566">
        <v>-1.173310563201797E-2</v>
      </c>
      <c r="G5566">
        <f t="shared" ca="1" si="179"/>
        <v>1.2761365457018682E-2</v>
      </c>
    </row>
    <row r="5567" spans="2:7">
      <c r="B5567" s="58">
        <v>44242</v>
      </c>
      <c r="C5567" s="43">
        <v>2133.232422</v>
      </c>
      <c r="D5567">
        <f t="shared" si="178"/>
        <v>4.8874441665534398</v>
      </c>
      <c r="E5567">
        <v>-1.1755152238264335E-2</v>
      </c>
      <c r="G5567">
        <f t="shared" ca="1" si="179"/>
        <v>2.9424618498636996E-2</v>
      </c>
    </row>
    <row r="5568" spans="2:7">
      <c r="B5568" s="58">
        <v>41093</v>
      </c>
      <c r="C5568" s="43">
        <v>362.33590700000002</v>
      </c>
      <c r="D5568">
        <f t="shared" si="178"/>
        <v>3.0420752164242599</v>
      </c>
      <c r="E5568">
        <v>-1.1755615307217021E-2</v>
      </c>
      <c r="G5568">
        <f t="shared" ca="1" si="179"/>
        <v>4.2229023875602397E-3</v>
      </c>
    </row>
    <row r="5569" spans="2:7">
      <c r="B5569" s="58">
        <v>35928</v>
      </c>
      <c r="C5569" s="43">
        <v>89.641059999999996</v>
      </c>
      <c r="D5569">
        <f t="shared" si="178"/>
        <v>-0.87942403765997412</v>
      </c>
      <c r="E5569">
        <v>-1.175887201612918E-2</v>
      </c>
      <c r="G5569">
        <f t="shared" ca="1" si="179"/>
        <v>1.0131832817789984E-2</v>
      </c>
    </row>
    <row r="5570" spans="2:7">
      <c r="B5570" s="58">
        <v>42684</v>
      </c>
      <c r="C5570" s="43">
        <v>743.44055200000003</v>
      </c>
      <c r="D5570">
        <f t="shared" si="178"/>
        <v>-0.54833837268133945</v>
      </c>
      <c r="E5570">
        <v>-1.1770934096006436E-2</v>
      </c>
      <c r="G5570">
        <f t="shared" ca="1" si="179"/>
        <v>-2.1250238137650979E-2</v>
      </c>
    </row>
    <row r="5571" spans="2:7">
      <c r="B5571" s="58">
        <v>43340</v>
      </c>
      <c r="C5571" s="43">
        <v>1646.012207</v>
      </c>
      <c r="D5571">
        <f t="shared" si="178"/>
        <v>-0.25876141573201378</v>
      </c>
      <c r="E5571">
        <v>-1.1772500588141161E-2</v>
      </c>
      <c r="G5571">
        <f t="shared" ca="1" si="179"/>
        <v>3.2707384979075736E-2</v>
      </c>
    </row>
    <row r="5572" spans="2:7">
      <c r="B5572" s="58">
        <v>44186</v>
      </c>
      <c r="C5572" s="43">
        <v>2220.6240229999999</v>
      </c>
      <c r="D5572">
        <f t="shared" ref="D5572:D5635" si="180">(C5572-C5573)/C5573</f>
        <v>4.8089018622670385E-2</v>
      </c>
      <c r="E5572">
        <v>-1.1785228591787763E-2</v>
      </c>
      <c r="G5572">
        <f t="shared" ca="1" si="179"/>
        <v>-2.5100528849204072E-2</v>
      </c>
    </row>
    <row r="5573" spans="2:7">
      <c r="B5573" s="58">
        <v>44726</v>
      </c>
      <c r="C5573" s="43">
        <v>2118.7360840000001</v>
      </c>
      <c r="D5573">
        <f t="shared" si="180"/>
        <v>0.29398890759588919</v>
      </c>
      <c r="E5573">
        <v>-1.1789281815136219E-2</v>
      </c>
      <c r="G5573">
        <f t="shared" ref="G5573:G5636" ca="1" si="181">_xlfn.NORM.INV(RAND(),$N$5,$N$6)</f>
        <v>8.6915339862007283E-3</v>
      </c>
    </row>
    <row r="5574" spans="2:7">
      <c r="B5574" s="58">
        <v>43514</v>
      </c>
      <c r="C5574" s="43">
        <v>1637.3680420000001</v>
      </c>
      <c r="D5574">
        <f t="shared" si="180"/>
        <v>1.1161728058722096</v>
      </c>
      <c r="E5574">
        <v>-1.1789360329975615E-2</v>
      </c>
      <c r="G5574">
        <f t="shared" ca="1" si="181"/>
        <v>-7.6349403000565185E-3</v>
      </c>
    </row>
    <row r="5575" spans="2:7">
      <c r="B5575" s="58">
        <v>42545</v>
      </c>
      <c r="C5575" s="43">
        <v>773.74023399999999</v>
      </c>
      <c r="D5575">
        <f t="shared" si="180"/>
        <v>-0.63168526639562239</v>
      </c>
      <c r="E5575">
        <v>-1.1790345061763814E-2</v>
      </c>
      <c r="G5575">
        <f t="shared" ca="1" si="181"/>
        <v>-1.0019968244238179E-2</v>
      </c>
    </row>
    <row r="5576" spans="2:7">
      <c r="B5576" s="58">
        <v>44042</v>
      </c>
      <c r="C5576" s="43">
        <v>2100.7583009999998</v>
      </c>
      <c r="D5576">
        <f t="shared" si="180"/>
        <v>3.8114084354206943</v>
      </c>
      <c r="E5576">
        <v>-1.1792400854853499E-2</v>
      </c>
      <c r="G5576">
        <f t="shared" ca="1" si="181"/>
        <v>-8.6309162487881366E-3</v>
      </c>
    </row>
    <row r="5577" spans="2:7">
      <c r="B5577" s="58">
        <v>41283</v>
      </c>
      <c r="C5577" s="43">
        <v>436.62023900000003</v>
      </c>
      <c r="D5577">
        <f t="shared" si="180"/>
        <v>8.6363411868521993</v>
      </c>
      <c r="E5577">
        <v>-1.1798528839007229E-2</v>
      </c>
      <c r="G5577">
        <f t="shared" ca="1" si="181"/>
        <v>-9.8489812902582269E-3</v>
      </c>
    </row>
    <row r="5578" spans="2:7">
      <c r="B5578" s="58">
        <v>35369</v>
      </c>
      <c r="C5578" s="43">
        <v>45.309753000000001</v>
      </c>
      <c r="D5578">
        <f t="shared" si="180"/>
        <v>-0.49736416486478707</v>
      </c>
      <c r="E5578">
        <v>-1.1810359114783977E-2</v>
      </c>
      <c r="G5578">
        <f t="shared" ca="1" si="181"/>
        <v>-2.9419176120427996E-2</v>
      </c>
    </row>
    <row r="5579" spans="2:7">
      <c r="B5579" s="58">
        <v>38428</v>
      </c>
      <c r="C5579" s="43">
        <v>90.144295</v>
      </c>
      <c r="D5579">
        <f t="shared" si="180"/>
        <v>0.17830579907842165</v>
      </c>
      <c r="E5579">
        <v>-1.181682074676251E-2</v>
      </c>
      <c r="G5579">
        <f t="shared" ca="1" si="181"/>
        <v>-7.7322096434511199E-3</v>
      </c>
    </row>
    <row r="5580" spans="2:7">
      <c r="B5580" s="58">
        <v>35769</v>
      </c>
      <c r="C5580" s="43">
        <v>76.503310999999997</v>
      </c>
      <c r="D5580">
        <f t="shared" si="180"/>
        <v>-0.53231379544961999</v>
      </c>
      <c r="E5580">
        <v>-1.1817556348665071E-2</v>
      </c>
      <c r="G5580">
        <f t="shared" ca="1" si="181"/>
        <v>9.9083826737377118E-3</v>
      </c>
    </row>
    <row r="5581" spans="2:7">
      <c r="B5581" s="58">
        <v>38952</v>
      </c>
      <c r="C5581" s="43">
        <v>163.578293</v>
      </c>
      <c r="D5581">
        <f t="shared" si="180"/>
        <v>0.47214434091208496</v>
      </c>
      <c r="E5581">
        <v>-1.1822891055327184E-2</v>
      </c>
      <c r="G5581">
        <f t="shared" ca="1" si="181"/>
        <v>9.9791552217365852E-4</v>
      </c>
    </row>
    <row r="5582" spans="2:7">
      <c r="B5582" s="58">
        <v>37623</v>
      </c>
      <c r="C5582" s="43">
        <v>111.115662</v>
      </c>
      <c r="D5582">
        <f t="shared" si="180"/>
        <v>-0.9345798262695697</v>
      </c>
      <c r="E5582">
        <v>-1.1825869984023404E-2</v>
      </c>
      <c r="G5582">
        <f t="shared" ca="1" si="181"/>
        <v>-1.9778207257623331E-2</v>
      </c>
    </row>
    <row r="5583" spans="2:7">
      <c r="B5583" s="58">
        <v>43504</v>
      </c>
      <c r="C5583" s="43">
        <v>1698.4923100000001</v>
      </c>
      <c r="D5583">
        <f t="shared" si="180"/>
        <v>13.504378117468027</v>
      </c>
      <c r="E5583">
        <v>-1.1826858200649226E-2</v>
      </c>
      <c r="G5583">
        <f t="shared" ca="1" si="181"/>
        <v>-2.0239419745672046E-2</v>
      </c>
    </row>
    <row r="5584" spans="2:7">
      <c r="B5584" s="58">
        <v>37439</v>
      </c>
      <c r="C5584" s="43">
        <v>117.10204299999999</v>
      </c>
      <c r="D5584">
        <f t="shared" si="180"/>
        <v>-0.9284652086773989</v>
      </c>
      <c r="E5584">
        <v>-1.183152877172346E-2</v>
      </c>
      <c r="G5584">
        <f t="shared" ca="1" si="181"/>
        <v>5.5792037404437536E-3</v>
      </c>
    </row>
    <row r="5585" spans="2:7">
      <c r="B5585" s="58">
        <v>43482</v>
      </c>
      <c r="C5585" s="43">
        <v>1636.994263</v>
      </c>
      <c r="D5585">
        <f t="shared" si="180"/>
        <v>1.4736195192202159</v>
      </c>
      <c r="E5585">
        <v>-1.1875539890506624E-2</v>
      </c>
      <c r="G5585">
        <f t="shared" ca="1" si="181"/>
        <v>-1.0396398689297382E-2</v>
      </c>
    </row>
    <row r="5586" spans="2:7">
      <c r="B5586" s="58">
        <v>41997</v>
      </c>
      <c r="C5586" s="43">
        <v>661.78094499999997</v>
      </c>
      <c r="D5586">
        <f t="shared" si="180"/>
        <v>0.29886747349738485</v>
      </c>
      <c r="E5586">
        <v>-1.1878470590314686E-2</v>
      </c>
      <c r="G5586">
        <f t="shared" ca="1" si="181"/>
        <v>2.4692058792095465E-2</v>
      </c>
    </row>
    <row r="5587" spans="2:7">
      <c r="B5587" s="58">
        <v>41731</v>
      </c>
      <c r="C5587" s="43">
        <v>509.50613399999997</v>
      </c>
      <c r="D5587">
        <f t="shared" si="180"/>
        <v>-0.74896240884301679</v>
      </c>
      <c r="E5587">
        <v>-1.1882097872588376E-2</v>
      </c>
      <c r="G5587">
        <f t="shared" ca="1" si="181"/>
        <v>-4.0294241119423957E-4</v>
      </c>
    </row>
    <row r="5588" spans="2:7">
      <c r="B5588" s="58">
        <v>44006</v>
      </c>
      <c r="C5588" s="43">
        <v>2029.600952</v>
      </c>
      <c r="D5588">
        <f t="shared" si="180"/>
        <v>1.5966564141731363</v>
      </c>
      <c r="E5588">
        <v>-1.1897235627535663E-2</v>
      </c>
      <c r="G5588">
        <f t="shared" ca="1" si="181"/>
        <v>1.8353662946154124E-2</v>
      </c>
    </row>
    <row r="5589" spans="2:7">
      <c r="B5589" s="58">
        <v>42643</v>
      </c>
      <c r="C5589" s="43">
        <v>781.62091099999998</v>
      </c>
      <c r="D5589">
        <f t="shared" si="180"/>
        <v>7.9994810353676593</v>
      </c>
      <c r="E5589">
        <v>-1.1897969923471967E-2</v>
      </c>
      <c r="G5589">
        <f t="shared" ca="1" si="181"/>
        <v>-8.4733422125927386E-3</v>
      </c>
    </row>
    <row r="5590" spans="2:7">
      <c r="B5590" s="58">
        <v>35655</v>
      </c>
      <c r="C5590" s="43">
        <v>86.851776000000001</v>
      </c>
      <c r="D5590">
        <f t="shared" si="180"/>
        <v>-0.68104856542416004</v>
      </c>
      <c r="E5590">
        <v>-1.1899984980276689E-2</v>
      </c>
      <c r="G5590">
        <f t="shared" ca="1" si="181"/>
        <v>1.1997122268573909E-2</v>
      </c>
    </row>
    <row r="5591" spans="2:7">
      <c r="B5591" s="58">
        <v>40814</v>
      </c>
      <c r="C5591" s="43">
        <v>272.30407700000001</v>
      </c>
      <c r="D5591">
        <f t="shared" si="180"/>
        <v>3.4630202026574191</v>
      </c>
      <c r="E5591">
        <v>-1.1953743828463453E-2</v>
      </c>
      <c r="G5591">
        <f t="shared" ca="1" si="181"/>
        <v>-3.195262274163041E-2</v>
      </c>
    </row>
    <row r="5592" spans="2:7">
      <c r="B5592" s="58">
        <v>35557</v>
      </c>
      <c r="C5592" s="43">
        <v>61.013409000000003</v>
      </c>
      <c r="D5592">
        <f t="shared" si="180"/>
        <v>-0.65671290618430544</v>
      </c>
      <c r="E5592">
        <v>-1.1954120375352231E-2</v>
      </c>
      <c r="G5592">
        <f t="shared" ca="1" si="181"/>
        <v>-2.2276843156233513E-2</v>
      </c>
    </row>
    <row r="5593" spans="2:7">
      <c r="B5593" s="58">
        <v>39540</v>
      </c>
      <c r="C5593" s="43">
        <v>177.73289500000001</v>
      </c>
      <c r="D5593">
        <f t="shared" si="180"/>
        <v>0.82501989540145826</v>
      </c>
      <c r="E5593">
        <v>-1.1954615183326713E-2</v>
      </c>
      <c r="G5593">
        <f t="shared" ca="1" si="181"/>
        <v>1.3342639471348217E-2</v>
      </c>
    </row>
    <row r="5594" spans="2:7">
      <c r="B5594" s="58">
        <v>38357</v>
      </c>
      <c r="C5594" s="43">
        <v>97.386825999999999</v>
      </c>
      <c r="D5594">
        <f t="shared" si="180"/>
        <v>-0.13969771531283556</v>
      </c>
      <c r="E5594">
        <v>-1.1961779987305753E-2</v>
      </c>
      <c r="G5594">
        <f t="shared" ca="1" si="181"/>
        <v>1.2777123341748589E-3</v>
      </c>
    </row>
    <row r="5595" spans="2:7">
      <c r="B5595" s="58">
        <v>37454</v>
      </c>
      <c r="C5595" s="43">
        <v>113.200706</v>
      </c>
      <c r="D5595">
        <f t="shared" si="180"/>
        <v>-0.90812988230885594</v>
      </c>
      <c r="E5595">
        <v>-1.1971332788856136E-2</v>
      </c>
      <c r="G5595">
        <f t="shared" ca="1" si="181"/>
        <v>-2.0212056190174544E-3</v>
      </c>
    </row>
    <row r="5596" spans="2:7">
      <c r="B5596" s="58">
        <v>43150</v>
      </c>
      <c r="C5596" s="43">
        <v>1232.1820070000001</v>
      </c>
      <c r="D5596">
        <f t="shared" si="180"/>
        <v>9.7382823036118413</v>
      </c>
      <c r="E5596">
        <v>-1.1981276321146617E-2</v>
      </c>
      <c r="G5596">
        <f t="shared" ca="1" si="181"/>
        <v>5.8498929214821326E-3</v>
      </c>
    </row>
    <row r="5597" spans="2:7">
      <c r="B5597" s="58">
        <v>38587</v>
      </c>
      <c r="C5597" s="43">
        <v>114.746658</v>
      </c>
      <c r="D5597">
        <f t="shared" si="180"/>
        <v>-0.90823869710547223</v>
      </c>
      <c r="E5597">
        <v>-1.1983061478115904E-2</v>
      </c>
      <c r="G5597">
        <f t="shared" ca="1" si="181"/>
        <v>-1.508078958097926E-2</v>
      </c>
    </row>
    <row r="5598" spans="2:7">
      <c r="B5598" s="58">
        <v>43136</v>
      </c>
      <c r="C5598" s="43">
        <v>1250.4907229999999</v>
      </c>
      <c r="D5598">
        <f t="shared" si="180"/>
        <v>7.8832725281071871</v>
      </c>
      <c r="E5598">
        <v>-1.1987964870143156E-2</v>
      </c>
      <c r="G5598">
        <f t="shared" ca="1" si="181"/>
        <v>-4.7418635879392145E-3</v>
      </c>
    </row>
    <row r="5599" spans="2:7">
      <c r="B5599" s="58">
        <v>39176</v>
      </c>
      <c r="C5599" s="43">
        <v>140.76915</v>
      </c>
      <c r="D5599">
        <f t="shared" si="180"/>
        <v>-0.63721428493782184</v>
      </c>
      <c r="E5599">
        <v>-1.1988046674676773E-2</v>
      </c>
      <c r="G5599">
        <f t="shared" ca="1" si="181"/>
        <v>-4.3358454046283704E-3</v>
      </c>
    </row>
    <row r="5600" spans="2:7">
      <c r="B5600" s="58">
        <v>41310</v>
      </c>
      <c r="C5600" s="43">
        <v>388.02285799999999</v>
      </c>
      <c r="D5600">
        <f t="shared" si="180"/>
        <v>5.3153822548928877</v>
      </c>
      <c r="E5600">
        <v>-1.198886988528056E-2</v>
      </c>
      <c r="G5600">
        <f t="shared" ca="1" si="181"/>
        <v>-1.7649424753984705E-2</v>
      </c>
    </row>
    <row r="5601" spans="2:7">
      <c r="B5601" s="58">
        <v>35555</v>
      </c>
      <c r="C5601" s="43">
        <v>61.440913999999999</v>
      </c>
      <c r="D5601">
        <f t="shared" si="180"/>
        <v>-0.92190107785065534</v>
      </c>
      <c r="E5601">
        <v>-1.2007102958632908E-2</v>
      </c>
      <c r="G5601">
        <f t="shared" ca="1" si="181"/>
        <v>2.697049238078451E-2</v>
      </c>
    </row>
    <row r="5602" spans="2:7">
      <c r="B5602" s="58">
        <v>42039</v>
      </c>
      <c r="C5602" s="43">
        <v>786.70629899999994</v>
      </c>
      <c r="D5602">
        <f t="shared" si="180"/>
        <v>9.3812570787479395</v>
      </c>
      <c r="E5602">
        <v>-1.2021631316174494E-2</v>
      </c>
      <c r="G5602">
        <f t="shared" ca="1" si="181"/>
        <v>-3.4825700764448851E-3</v>
      </c>
    </row>
    <row r="5603" spans="2:7">
      <c r="B5603" s="58">
        <v>38209</v>
      </c>
      <c r="C5603" s="43">
        <v>75.781409999999994</v>
      </c>
      <c r="D5603">
        <f t="shared" si="180"/>
        <v>3.4860296049750238E-2</v>
      </c>
      <c r="E5603">
        <v>-1.2027461840173021E-2</v>
      </c>
      <c r="G5603">
        <f t="shared" ca="1" si="181"/>
        <v>1.7484770600569612E-2</v>
      </c>
    </row>
    <row r="5604" spans="2:7">
      <c r="B5604" s="58">
        <v>35752</v>
      </c>
      <c r="C5604" s="43">
        <v>73.228638000000004</v>
      </c>
      <c r="D5604">
        <f t="shared" si="180"/>
        <v>-0.66889876965142459</v>
      </c>
      <c r="E5604">
        <v>-1.2035421354290199E-2</v>
      </c>
      <c r="G5604">
        <f t="shared" ca="1" si="181"/>
        <v>2.4378598747433266E-2</v>
      </c>
    </row>
    <row r="5605" spans="2:7">
      <c r="B5605" s="58">
        <v>40617</v>
      </c>
      <c r="C5605" s="43">
        <v>221.16691599999999</v>
      </c>
      <c r="D5605">
        <f t="shared" si="180"/>
        <v>-0.89438501044942076</v>
      </c>
      <c r="E5605">
        <v>-1.2046111899870171E-2</v>
      </c>
      <c r="G5605">
        <f t="shared" ca="1" si="181"/>
        <v>1.9688555878981825E-2</v>
      </c>
    </row>
    <row r="5606" spans="2:7">
      <c r="B5606" s="58">
        <v>44263</v>
      </c>
      <c r="C5606" s="43">
        <v>2094.0864259999998</v>
      </c>
      <c r="D5606">
        <f t="shared" si="180"/>
        <v>-0.1782901503801203</v>
      </c>
      <c r="E5606">
        <v>-1.2062056026055557E-2</v>
      </c>
      <c r="G5606">
        <f t="shared" ca="1" si="181"/>
        <v>1.049936101326965E-2</v>
      </c>
    </row>
    <row r="5607" spans="2:7">
      <c r="B5607" s="58">
        <v>44972</v>
      </c>
      <c r="C5607" s="43">
        <v>2548.4499510000001</v>
      </c>
      <c r="D5607">
        <f t="shared" si="180"/>
        <v>4.1994280263859558</v>
      </c>
      <c r="E5607">
        <v>-1.2075572110634892E-2</v>
      </c>
      <c r="G5607">
        <f t="shared" ca="1" si="181"/>
        <v>-2.9509780876940768E-3</v>
      </c>
    </row>
    <row r="5608" spans="2:7">
      <c r="B5608" s="58">
        <v>41612</v>
      </c>
      <c r="C5608" s="43">
        <v>490.14044200000001</v>
      </c>
      <c r="D5608">
        <f t="shared" si="180"/>
        <v>4.0928183543453551</v>
      </c>
      <c r="E5608">
        <v>-1.2089947026973994E-2</v>
      </c>
      <c r="G5608">
        <f t="shared" ca="1" si="181"/>
        <v>3.6708815695628959E-3</v>
      </c>
    </row>
    <row r="5609" spans="2:7">
      <c r="B5609" s="58">
        <v>38322</v>
      </c>
      <c r="C5609" s="43">
        <v>96.241493000000006</v>
      </c>
      <c r="D5609">
        <f t="shared" si="180"/>
        <v>-0.42831332242207271</v>
      </c>
      <c r="E5609">
        <v>-1.2102338738550321E-2</v>
      </c>
      <c r="G5609">
        <f t="shared" ca="1" si="181"/>
        <v>-8.191106828127185E-3</v>
      </c>
    </row>
    <row r="5610" spans="2:7">
      <c r="B5610" s="58">
        <v>39049</v>
      </c>
      <c r="C5610" s="43">
        <v>168.34657300000001</v>
      </c>
      <c r="D5610">
        <f t="shared" si="180"/>
        <v>-0.79130475367452768</v>
      </c>
      <c r="E5610">
        <v>-1.2111014387758971E-2</v>
      </c>
      <c r="G5610">
        <f t="shared" ca="1" si="181"/>
        <v>2.1622893776521952E-2</v>
      </c>
    </row>
    <row r="5611" spans="2:7">
      <c r="B5611" s="58">
        <v>42205</v>
      </c>
      <c r="C5611" s="43">
        <v>806.66223100000002</v>
      </c>
      <c r="D5611">
        <f t="shared" si="180"/>
        <v>9.0133167210667917</v>
      </c>
      <c r="E5611">
        <v>-1.2117384177491683E-2</v>
      </c>
      <c r="G5611">
        <f t="shared" ca="1" si="181"/>
        <v>1.3705325911769163E-2</v>
      </c>
    </row>
    <row r="5612" spans="2:7">
      <c r="B5612" s="58">
        <v>38182</v>
      </c>
      <c r="C5612" s="43">
        <v>80.558944999999994</v>
      </c>
      <c r="D5612">
        <f t="shared" si="180"/>
        <v>-0.65540027837229309</v>
      </c>
      <c r="E5612">
        <v>-1.2120881248274748E-2</v>
      </c>
      <c r="G5612">
        <f t="shared" ca="1" si="181"/>
        <v>6.5300790811147575E-3</v>
      </c>
    </row>
    <row r="5613" spans="2:7">
      <c r="B5613" s="58">
        <v>40471</v>
      </c>
      <c r="C5613" s="43">
        <v>233.77542099999999</v>
      </c>
      <c r="D5613">
        <f t="shared" si="180"/>
        <v>0.45498920048619679</v>
      </c>
      <c r="E5613">
        <v>-1.2121270257419983E-2</v>
      </c>
      <c r="G5613">
        <f t="shared" ca="1" si="181"/>
        <v>-5.0329509881739086E-3</v>
      </c>
    </row>
    <row r="5614" spans="2:7">
      <c r="B5614" s="58">
        <v>39449</v>
      </c>
      <c r="C5614" s="43">
        <v>160.67158499999999</v>
      </c>
      <c r="D5614">
        <f t="shared" si="180"/>
        <v>-0.59526243878543317</v>
      </c>
      <c r="E5614">
        <v>-1.2130975888455917E-2</v>
      </c>
      <c r="G5614">
        <f t="shared" ca="1" si="181"/>
        <v>7.0817126686113893E-5</v>
      </c>
    </row>
    <row r="5615" spans="2:7">
      <c r="B5615" s="58">
        <v>41373</v>
      </c>
      <c r="C5615" s="43">
        <v>396.97720299999997</v>
      </c>
      <c r="D5615">
        <f t="shared" si="180"/>
        <v>3.4300750335993619</v>
      </c>
      <c r="E5615">
        <v>-1.2135377047811457E-2</v>
      </c>
      <c r="G5615">
        <f t="shared" ca="1" si="181"/>
        <v>8.9580217819409252E-3</v>
      </c>
    </row>
    <row r="5616" spans="2:7">
      <c r="B5616" s="58">
        <v>37722</v>
      </c>
      <c r="C5616" s="43">
        <v>89.609589</v>
      </c>
      <c r="D5616">
        <f t="shared" si="180"/>
        <v>-0.77175646879672732</v>
      </c>
      <c r="E5616">
        <v>-1.2140214160517354E-2</v>
      </c>
      <c r="G5616">
        <f t="shared" ca="1" si="181"/>
        <v>1.1643899109086097E-2</v>
      </c>
    </row>
    <row r="5617" spans="2:7">
      <c r="B5617" s="58">
        <v>41361</v>
      </c>
      <c r="C5617" s="43">
        <v>392.605164</v>
      </c>
      <c r="D5617">
        <f t="shared" si="180"/>
        <v>1.1044322958227284</v>
      </c>
      <c r="E5617">
        <v>-1.2164192546674625E-2</v>
      </c>
      <c r="G5617">
        <f t="shared" ca="1" si="181"/>
        <v>9.5008696362698236E-3</v>
      </c>
    </row>
    <row r="5618" spans="2:7">
      <c r="B5618" s="58">
        <v>39566</v>
      </c>
      <c r="C5618" s="43">
        <v>186.561081</v>
      </c>
      <c r="D5618">
        <f t="shared" si="180"/>
        <v>-0.9170425212826222</v>
      </c>
      <c r="E5618">
        <v>-1.2185303538432212E-2</v>
      </c>
      <c r="G5618">
        <f t="shared" ca="1" si="181"/>
        <v>-2.1367304666994914E-2</v>
      </c>
    </row>
    <row r="5619" spans="2:7">
      <c r="B5619" s="58">
        <v>44543</v>
      </c>
      <c r="C5619" s="43">
        <v>2248.8759770000001</v>
      </c>
      <c r="D5619">
        <f t="shared" si="180"/>
        <v>0.52133702776908242</v>
      </c>
      <c r="E5619">
        <v>-1.219555195466347E-2</v>
      </c>
      <c r="G5619">
        <f t="shared" ca="1" si="181"/>
        <v>1.0115978551089443E-2</v>
      </c>
    </row>
    <row r="5620" spans="2:7">
      <c r="B5620" s="58">
        <v>43354</v>
      </c>
      <c r="C5620" s="43">
        <v>1478.223389</v>
      </c>
      <c r="D5620">
        <f t="shared" si="180"/>
        <v>0.9430159543797062</v>
      </c>
      <c r="E5620">
        <v>-1.2202590488123208E-2</v>
      </c>
      <c r="G5620">
        <f t="shared" ca="1" si="181"/>
        <v>-1.121633218327228E-3</v>
      </c>
    </row>
    <row r="5621" spans="2:7">
      <c r="B5621" s="58">
        <v>42681</v>
      </c>
      <c r="C5621" s="43">
        <v>760.78808600000002</v>
      </c>
      <c r="D5621">
        <f t="shared" si="180"/>
        <v>-0.55346865204679596</v>
      </c>
      <c r="E5621">
        <v>-1.2204998219188514E-2</v>
      </c>
      <c r="G5621">
        <f t="shared" ca="1" si="181"/>
        <v>3.5324511881682841E-2</v>
      </c>
    </row>
    <row r="5622" spans="2:7">
      <c r="B5622" s="58">
        <v>43630</v>
      </c>
      <c r="C5622" s="43">
        <v>1703.7730710000001</v>
      </c>
      <c r="D5622">
        <f t="shared" si="180"/>
        <v>-0.23584887183654463</v>
      </c>
      <c r="E5622">
        <v>-1.2218859154407373E-2</v>
      </c>
      <c r="G5622">
        <f t="shared" ca="1" si="181"/>
        <v>-2.9494429564654857E-2</v>
      </c>
    </row>
    <row r="5623" spans="2:7">
      <c r="B5623" s="58">
        <v>44182</v>
      </c>
      <c r="C5623" s="43">
        <v>2229.6284179999998</v>
      </c>
      <c r="D5623">
        <f t="shared" si="180"/>
        <v>18.260620482275435</v>
      </c>
      <c r="E5623">
        <v>-1.2222940273199015E-2</v>
      </c>
      <c r="G5623">
        <f t="shared" ca="1" si="181"/>
        <v>-2.9682058165683613E-3</v>
      </c>
    </row>
    <row r="5624" spans="2:7">
      <c r="B5624" s="58">
        <v>37434</v>
      </c>
      <c r="C5624" s="43">
        <v>115.760986</v>
      </c>
      <c r="D5624">
        <f t="shared" si="180"/>
        <v>-0.84017143913708103</v>
      </c>
      <c r="E5624">
        <v>-1.2223788624517508E-2</v>
      </c>
      <c r="G5624">
        <f t="shared" ca="1" si="181"/>
        <v>-2.5029093398067992E-3</v>
      </c>
    </row>
    <row r="5625" spans="2:7">
      <c r="B5625" s="58">
        <v>42254</v>
      </c>
      <c r="C5625" s="43">
        <v>724.28222700000003</v>
      </c>
      <c r="D5625">
        <f t="shared" si="180"/>
        <v>1.3221805842767288E-2</v>
      </c>
      <c r="E5625">
        <v>-1.222885502569559E-2</v>
      </c>
      <c r="G5625">
        <f t="shared" ca="1" si="181"/>
        <v>5.2298048431950288E-3</v>
      </c>
    </row>
    <row r="5626" spans="2:7">
      <c r="B5626" s="58">
        <v>42726</v>
      </c>
      <c r="C5626" s="43">
        <v>714.830872</v>
      </c>
      <c r="D5626">
        <f t="shared" si="180"/>
        <v>1.1151775767719265</v>
      </c>
      <c r="E5626">
        <v>-1.2236444165639829E-2</v>
      </c>
      <c r="G5626">
        <f t="shared" ca="1" si="181"/>
        <v>-1.8307613939989914E-3</v>
      </c>
    </row>
    <row r="5627" spans="2:7">
      <c r="B5627" s="58">
        <v>40905</v>
      </c>
      <c r="C5627" s="43">
        <v>337.953125</v>
      </c>
      <c r="D5627">
        <f t="shared" si="180"/>
        <v>-0.79357851146362024</v>
      </c>
      <c r="E5627">
        <v>-1.2237358439351226E-2</v>
      </c>
      <c r="G5627">
        <f t="shared" ca="1" si="181"/>
        <v>4.3633822280361263E-3</v>
      </c>
    </row>
    <row r="5628" spans="2:7">
      <c r="B5628" s="58">
        <v>43664</v>
      </c>
      <c r="C5628" s="43">
        <v>1637.199341</v>
      </c>
      <c r="D5628">
        <f t="shared" si="180"/>
        <v>6.2471478995546308</v>
      </c>
      <c r="E5628">
        <v>-1.2239610461510821E-2</v>
      </c>
      <c r="G5628">
        <f t="shared" ca="1" si="181"/>
        <v>1.1255302668343591E-2</v>
      </c>
    </row>
    <row r="5629" spans="2:7">
      <c r="B5629" s="58">
        <v>40030</v>
      </c>
      <c r="C5629" s="43">
        <v>225.90947</v>
      </c>
      <c r="D5629">
        <f t="shared" si="180"/>
        <v>0.41984928821614792</v>
      </c>
      <c r="E5629">
        <v>-1.2244662066423658E-2</v>
      </c>
      <c r="G5629">
        <f t="shared" ca="1" si="181"/>
        <v>-3.0993943259606908E-2</v>
      </c>
    </row>
    <row r="5630" spans="2:7">
      <c r="B5630" s="58">
        <v>39447</v>
      </c>
      <c r="C5630" s="43">
        <v>159.10806299999999</v>
      </c>
      <c r="D5630">
        <f t="shared" si="180"/>
        <v>-0.94071103944700596</v>
      </c>
      <c r="E5630">
        <v>-1.2248534231862403E-2</v>
      </c>
      <c r="G5630">
        <f t="shared" ca="1" si="181"/>
        <v>-6.2245600189900479E-3</v>
      </c>
    </row>
    <row r="5631" spans="2:7">
      <c r="B5631" s="58">
        <v>44442</v>
      </c>
      <c r="C5631" s="43">
        <v>2683.6035160000001</v>
      </c>
      <c r="D5631">
        <f t="shared" si="180"/>
        <v>11.182614132255132</v>
      </c>
      <c r="E5631">
        <v>-1.2263274592685839E-2</v>
      </c>
      <c r="G5631">
        <f t="shared" ca="1" si="181"/>
        <v>-8.3517466783637161E-3</v>
      </c>
    </row>
    <row r="5632" spans="2:7">
      <c r="B5632" s="58">
        <v>40644</v>
      </c>
      <c r="C5632" s="43">
        <v>220.281418</v>
      </c>
      <c r="D5632">
        <f t="shared" si="180"/>
        <v>-0.33320626758705196</v>
      </c>
      <c r="E5632">
        <v>-1.2272121529600217E-2</v>
      </c>
      <c r="G5632">
        <f t="shared" ca="1" si="181"/>
        <v>-7.7420632965725282E-3</v>
      </c>
    </row>
    <row r="5633" spans="2:7">
      <c r="B5633" s="58">
        <v>40910</v>
      </c>
      <c r="C5633" s="43">
        <v>330.35916099999997</v>
      </c>
      <c r="D5633">
        <f t="shared" si="180"/>
        <v>0.93759593282589548</v>
      </c>
      <c r="E5633">
        <v>-1.2272854881247183E-2</v>
      </c>
      <c r="G5633">
        <f t="shared" ca="1" si="181"/>
        <v>4.750219747215477E-2</v>
      </c>
    </row>
    <row r="5634" spans="2:7">
      <c r="B5634" s="58">
        <v>39511</v>
      </c>
      <c r="C5634" s="43">
        <v>170.49951200000001</v>
      </c>
      <c r="D5634">
        <f t="shared" si="180"/>
        <v>1.0326928766691124</v>
      </c>
      <c r="E5634">
        <v>-1.2292578313329751E-2</v>
      </c>
      <c r="G5634">
        <f t="shared" ca="1" si="181"/>
        <v>-2.3774372686469605E-2</v>
      </c>
    </row>
    <row r="5635" spans="2:7">
      <c r="B5635" s="58">
        <v>38280</v>
      </c>
      <c r="C5635" s="43">
        <v>83.878639000000007</v>
      </c>
      <c r="D5635">
        <f t="shared" si="180"/>
        <v>-0.21690175446448628</v>
      </c>
      <c r="E5635">
        <v>-1.2296728445949414E-2</v>
      </c>
      <c r="G5635">
        <f t="shared" ca="1" si="181"/>
        <v>-1.5882254501724008E-2</v>
      </c>
    </row>
    <row r="5636" spans="2:7">
      <c r="B5636" s="58">
        <v>37834</v>
      </c>
      <c r="C5636" s="43">
        <v>107.111259</v>
      </c>
      <c r="D5636">
        <f t="shared" ref="D5636:D5699" si="182">(C5636-C5637)/C5637</f>
        <v>-0.94775512875229162</v>
      </c>
      <c r="E5636">
        <v>-1.2313295888296875E-2</v>
      </c>
      <c r="G5636">
        <f t="shared" ca="1" si="181"/>
        <v>-5.0813920423657634E-3</v>
      </c>
    </row>
    <row r="5637" spans="2:7">
      <c r="B5637" s="58">
        <v>44676</v>
      </c>
      <c r="C5637" s="43">
        <v>2050.17749</v>
      </c>
      <c r="D5637">
        <f t="shared" si="182"/>
        <v>0.36961294091532593</v>
      </c>
      <c r="E5637">
        <v>-1.2318021969408297E-2</v>
      </c>
      <c r="G5637">
        <f t="shared" ref="G5637:G5700" ca="1" si="183">_xlfn.NORM.INV(RAND(),$N$5,$N$6)</f>
        <v>-2.3765453766218341E-2</v>
      </c>
    </row>
    <row r="5638" spans="2:7">
      <c r="B5638" s="58">
        <v>43369</v>
      </c>
      <c r="C5638" s="43">
        <v>1496.902832</v>
      </c>
      <c r="D5638">
        <f t="shared" si="182"/>
        <v>7.5019491287810389</v>
      </c>
      <c r="E5638">
        <v>-1.23248488793732E-2</v>
      </c>
      <c r="G5638">
        <f t="shared" ca="1" si="183"/>
        <v>-6.7943312934725221E-3</v>
      </c>
    </row>
    <row r="5639" spans="2:7">
      <c r="B5639" s="58">
        <v>40254</v>
      </c>
      <c r="C5639" s="43">
        <v>176.065842</v>
      </c>
      <c r="D5639">
        <f t="shared" si="182"/>
        <v>-0.8358860675999602</v>
      </c>
      <c r="E5639">
        <v>-1.2351158219650939E-2</v>
      </c>
      <c r="G5639">
        <f t="shared" ca="1" si="183"/>
        <v>2.1580631685692585E-2</v>
      </c>
    </row>
    <row r="5640" spans="2:7">
      <c r="B5640" s="58">
        <v>42957</v>
      </c>
      <c r="C5640" s="43">
        <v>1072.826904</v>
      </c>
      <c r="D5640">
        <f t="shared" si="182"/>
        <v>0.29694825452998286</v>
      </c>
      <c r="E5640">
        <v>-1.235927810970403E-2</v>
      </c>
      <c r="G5640">
        <f t="shared" ca="1" si="183"/>
        <v>-1.5982062664588305E-3</v>
      </c>
    </row>
    <row r="5641" spans="2:7">
      <c r="B5641" s="58">
        <v>42625</v>
      </c>
      <c r="C5641" s="43">
        <v>827.19329800000003</v>
      </c>
      <c r="D5641">
        <f t="shared" si="182"/>
        <v>1.4737987702411022</v>
      </c>
      <c r="E5641">
        <v>-1.2366322125542355E-2</v>
      </c>
      <c r="G5641">
        <f t="shared" ca="1" si="183"/>
        <v>-9.2611658489057253E-3</v>
      </c>
    </row>
    <row r="5642" spans="2:7">
      <c r="B5642" s="58">
        <v>41065</v>
      </c>
      <c r="C5642" s="43">
        <v>334.38180499999999</v>
      </c>
      <c r="D5642">
        <f t="shared" si="182"/>
        <v>0.53084220652842495</v>
      </c>
      <c r="E5642">
        <v>-1.23668879305754E-2</v>
      </c>
      <c r="G5642">
        <f t="shared" ca="1" si="183"/>
        <v>6.7679010221903249E-3</v>
      </c>
    </row>
    <row r="5643" spans="2:7">
      <c r="B5643" s="58">
        <v>40618</v>
      </c>
      <c r="C5643" s="43">
        <v>218.42996199999999</v>
      </c>
      <c r="D5643">
        <f t="shared" si="182"/>
        <v>1.4453879441334607</v>
      </c>
      <c r="E5643">
        <v>-1.2375060653285039E-2</v>
      </c>
      <c r="G5643">
        <f t="shared" ca="1" si="183"/>
        <v>3.0627091852867976E-2</v>
      </c>
    </row>
    <row r="5644" spans="2:7">
      <c r="B5644" s="58">
        <v>38141</v>
      </c>
      <c r="C5644" s="43">
        <v>89.323234999999997</v>
      </c>
      <c r="D5644">
        <f t="shared" si="182"/>
        <v>-0.67584577554611391</v>
      </c>
      <c r="E5644">
        <v>-1.2385903993344697E-2</v>
      </c>
      <c r="G5644">
        <f t="shared" ca="1" si="183"/>
        <v>1.1593144988909974E-2</v>
      </c>
    </row>
    <row r="5645" spans="2:7">
      <c r="B5645" s="58">
        <v>40807</v>
      </c>
      <c r="C5645" s="43">
        <v>275.55783100000002</v>
      </c>
      <c r="D5645">
        <f t="shared" si="182"/>
        <v>1.9340527171308473</v>
      </c>
      <c r="E5645">
        <v>-1.2390563941899281E-2</v>
      </c>
      <c r="G5645">
        <f t="shared" ca="1" si="183"/>
        <v>2.3139392037186792E-3</v>
      </c>
    </row>
    <row r="5646" spans="2:7">
      <c r="B5646" s="58">
        <v>38364</v>
      </c>
      <c r="C5646" s="43">
        <v>93.917136999999997</v>
      </c>
      <c r="D5646">
        <f t="shared" si="182"/>
        <v>-0.95598784941375781</v>
      </c>
      <c r="E5646">
        <v>-1.2397907254480339E-2</v>
      </c>
      <c r="G5646">
        <f t="shared" ca="1" si="183"/>
        <v>3.2573828852406554E-2</v>
      </c>
    </row>
    <row r="5647" spans="2:7">
      <c r="B5647" s="58">
        <v>43875</v>
      </c>
      <c r="C5647" s="43">
        <v>2133.8911130000001</v>
      </c>
      <c r="D5647">
        <f t="shared" si="182"/>
        <v>3.2132768165474812</v>
      </c>
      <c r="E5647">
        <v>-1.2415289689011968E-2</v>
      </c>
      <c r="G5647">
        <f t="shared" ca="1" si="183"/>
        <v>1.9087637262418872E-2</v>
      </c>
    </row>
    <row r="5648" spans="2:7">
      <c r="B5648" s="58">
        <v>41561</v>
      </c>
      <c r="C5648" s="43">
        <v>506.46829200000002</v>
      </c>
      <c r="D5648">
        <f t="shared" si="182"/>
        <v>-0.68695055873533573</v>
      </c>
      <c r="E5648">
        <v>-1.2419120544434573E-2</v>
      </c>
      <c r="G5648">
        <f t="shared" ca="1" si="183"/>
        <v>5.4646460397913016E-2</v>
      </c>
    </row>
    <row r="5649" spans="2:7">
      <c r="B5649" s="58">
        <v>43656</v>
      </c>
      <c r="C5649" s="43">
        <v>1617.854004</v>
      </c>
      <c r="D5649">
        <f t="shared" si="182"/>
        <v>15.207666838074706</v>
      </c>
      <c r="E5649">
        <v>-1.2440816602387489E-2</v>
      </c>
      <c r="G5649">
        <f t="shared" ca="1" si="183"/>
        <v>-3.0984840282983948E-2</v>
      </c>
    </row>
    <row r="5650" spans="2:7">
      <c r="B5650" s="58">
        <v>38055</v>
      </c>
      <c r="C5650" s="43">
        <v>99.82029</v>
      </c>
      <c r="D5650">
        <f t="shared" si="182"/>
        <v>0.26482628177201573</v>
      </c>
      <c r="E5650">
        <v>-1.244373668795192E-2</v>
      </c>
      <c r="G5650">
        <f t="shared" ca="1" si="183"/>
        <v>-3.6416604349500297E-3</v>
      </c>
    </row>
    <row r="5651" spans="2:7">
      <c r="B5651" s="58">
        <v>35622</v>
      </c>
      <c r="C5651" s="43">
        <v>78.920158000000001</v>
      </c>
      <c r="D5651">
        <f t="shared" si="182"/>
        <v>5.7699297683443444E-2</v>
      </c>
      <c r="E5651">
        <v>-1.2446403864315038E-2</v>
      </c>
      <c r="G5651">
        <f t="shared" ca="1" si="183"/>
        <v>2.2172540500356039E-2</v>
      </c>
    </row>
    <row r="5652" spans="2:7">
      <c r="B5652" s="58">
        <v>38233</v>
      </c>
      <c r="C5652" s="43">
        <v>74.614929000000004</v>
      </c>
      <c r="D5652">
        <f t="shared" si="182"/>
        <v>-0.18704955581310784</v>
      </c>
      <c r="E5652">
        <v>-1.2483391765370114E-2</v>
      </c>
      <c r="G5652">
        <f t="shared" ca="1" si="183"/>
        <v>-3.6972391235054289E-2</v>
      </c>
    </row>
    <row r="5653" spans="2:7">
      <c r="B5653" s="58">
        <v>35943</v>
      </c>
      <c r="C5653" s="43">
        <v>91.782875000000004</v>
      </c>
      <c r="D5653">
        <f t="shared" si="182"/>
        <v>1.0278439349668862</v>
      </c>
      <c r="E5653">
        <v>-1.2493630041047039E-2</v>
      </c>
      <c r="G5653">
        <f t="shared" ca="1" si="183"/>
        <v>2.788624055726802E-2</v>
      </c>
    </row>
    <row r="5654" spans="2:7">
      <c r="B5654" s="58">
        <v>35354</v>
      </c>
      <c r="C5654" s="43">
        <v>45.261310999999999</v>
      </c>
      <c r="D5654">
        <f t="shared" si="182"/>
        <v>-0.60479861003506885</v>
      </c>
      <c r="E5654">
        <v>-1.2498621388952734E-2</v>
      </c>
      <c r="G5654">
        <f t="shared" ca="1" si="183"/>
        <v>-2.6875624241883056E-2</v>
      </c>
    </row>
    <row r="5655" spans="2:7">
      <c r="B5655" s="58">
        <v>37949</v>
      </c>
      <c r="C5655" s="43">
        <v>114.52720600000001</v>
      </c>
      <c r="D5655">
        <f t="shared" si="182"/>
        <v>-4.6291047014409671E-3</v>
      </c>
      <c r="E5655">
        <v>-1.2514189688675551E-2</v>
      </c>
      <c r="G5655">
        <f t="shared" ca="1" si="183"/>
        <v>8.7738375642791265E-3</v>
      </c>
    </row>
    <row r="5656" spans="2:7">
      <c r="B5656" s="58">
        <v>38651</v>
      </c>
      <c r="C5656" s="43">
        <v>115.05983000000001</v>
      </c>
      <c r="D5656">
        <f t="shared" si="182"/>
        <v>-0.76615072657885508</v>
      </c>
      <c r="E5656">
        <v>-1.2540776414777062E-2</v>
      </c>
      <c r="G5656">
        <f t="shared" ca="1" si="183"/>
        <v>-4.1746128193437008E-3</v>
      </c>
    </row>
    <row r="5657" spans="2:7">
      <c r="B5657" s="58">
        <v>41599</v>
      </c>
      <c r="C5657" s="43">
        <v>492.02560399999999</v>
      </c>
      <c r="D5657">
        <f t="shared" si="182"/>
        <v>-6.7000126729680379E-2</v>
      </c>
      <c r="E5657">
        <v>-1.2553722610799629E-2</v>
      </c>
      <c r="G5657">
        <f t="shared" ca="1" si="183"/>
        <v>3.839434108871052E-3</v>
      </c>
    </row>
    <row r="5658" spans="2:7">
      <c r="B5658" s="58">
        <v>41544</v>
      </c>
      <c r="C5658" s="43">
        <v>527.35870399999999</v>
      </c>
      <c r="D5658">
        <f t="shared" si="182"/>
        <v>3.7044296143538012E-2</v>
      </c>
      <c r="E5658">
        <v>-1.2561822561604624E-2</v>
      </c>
      <c r="G5658">
        <f t="shared" ca="1" si="183"/>
        <v>-2.3295678285746014E-2</v>
      </c>
    </row>
    <row r="5659" spans="2:7">
      <c r="B5659" s="58">
        <v>41793</v>
      </c>
      <c r="C5659" s="43">
        <v>508.52090500000003</v>
      </c>
      <c r="D5659">
        <f t="shared" si="182"/>
        <v>4.2219448401275663</v>
      </c>
      <c r="E5659">
        <v>-1.2562042098840964E-2</v>
      </c>
      <c r="G5659">
        <f t="shared" ca="1" si="183"/>
        <v>-1.1996683782694136E-2</v>
      </c>
    </row>
    <row r="5660" spans="2:7">
      <c r="B5660" s="58">
        <v>36175</v>
      </c>
      <c r="C5660" s="43">
        <v>97.381516000000005</v>
      </c>
      <c r="D5660">
        <f t="shared" si="182"/>
        <v>-0.14264407374399879</v>
      </c>
      <c r="E5660">
        <v>-1.2576575203052623E-2</v>
      </c>
      <c r="G5660">
        <f t="shared" ca="1" si="183"/>
        <v>-2.7584576389421593E-4</v>
      </c>
    </row>
    <row r="5661" spans="2:7">
      <c r="B5661" s="58">
        <v>36867</v>
      </c>
      <c r="C5661" s="43">
        <v>113.583534</v>
      </c>
      <c r="D5661">
        <f t="shared" si="182"/>
        <v>-0.95477102666033098</v>
      </c>
      <c r="E5661">
        <v>-1.2576839461125809E-2</v>
      </c>
      <c r="G5661">
        <f t="shared" ca="1" si="183"/>
        <v>-9.8895769209844595E-3</v>
      </c>
    </row>
    <row r="5662" spans="2:7">
      <c r="B5662" s="58">
        <v>44820</v>
      </c>
      <c r="C5662" s="43">
        <v>2511.3002929999998</v>
      </c>
      <c r="D5662">
        <f t="shared" si="182"/>
        <v>20.450977436868079</v>
      </c>
      <c r="E5662">
        <v>-1.2595631097710567E-2</v>
      </c>
      <c r="G5662">
        <f t="shared" ca="1" si="183"/>
        <v>-1.5832762460346789E-2</v>
      </c>
    </row>
    <row r="5663" spans="2:7">
      <c r="B5663" s="58">
        <v>37452</v>
      </c>
      <c r="C5663" s="43">
        <v>117.071602</v>
      </c>
      <c r="D5663">
        <f t="shared" si="182"/>
        <v>-0.83876614641399483</v>
      </c>
      <c r="E5663">
        <v>-1.2596005527699915E-2</v>
      </c>
      <c r="G5663">
        <f t="shared" ca="1" si="183"/>
        <v>-1.2222177688036389E-3</v>
      </c>
    </row>
    <row r="5664" spans="2:7">
      <c r="B5664" s="58">
        <v>42509</v>
      </c>
      <c r="C5664" s="43">
        <v>726.09814500000005</v>
      </c>
      <c r="D5664">
        <f t="shared" si="182"/>
        <v>2.6140486648101762</v>
      </c>
      <c r="E5664">
        <v>-1.2598416947665225E-2</v>
      </c>
      <c r="G5664">
        <f t="shared" ca="1" si="183"/>
        <v>-8.4986292299962761E-3</v>
      </c>
    </row>
    <row r="5665" spans="2:7">
      <c r="B5665" s="58">
        <v>39804</v>
      </c>
      <c r="C5665" s="43">
        <v>200.909897</v>
      </c>
      <c r="D5665">
        <f t="shared" si="182"/>
        <v>1.1517646916064224</v>
      </c>
      <c r="E5665">
        <v>-1.2610577928795389E-2</v>
      </c>
      <c r="G5665">
        <f t="shared" ca="1" si="183"/>
        <v>-3.4304420470542343E-2</v>
      </c>
    </row>
    <row r="5666" spans="2:7">
      <c r="B5666" s="58">
        <v>38105</v>
      </c>
      <c r="C5666" s="43">
        <v>93.369827000000001</v>
      </c>
      <c r="D5666">
        <f t="shared" si="182"/>
        <v>-0.54206712713928729</v>
      </c>
      <c r="E5666">
        <v>-1.261978312619173E-2</v>
      </c>
      <c r="G5666">
        <f t="shared" ca="1" si="183"/>
        <v>4.4775908920011077E-2</v>
      </c>
    </row>
    <row r="5667" spans="2:7">
      <c r="B5667" s="58">
        <v>40066</v>
      </c>
      <c r="C5667" s="43">
        <v>203.89413500000001</v>
      </c>
      <c r="D5667">
        <f t="shared" si="182"/>
        <v>0.83242312278578479</v>
      </c>
      <c r="E5667">
        <v>-1.2620075983177154E-2</v>
      </c>
      <c r="G5667">
        <f t="shared" ca="1" si="183"/>
        <v>1.4012813599202424E-2</v>
      </c>
    </row>
    <row r="5668" spans="2:7">
      <c r="B5668" s="58">
        <v>37487</v>
      </c>
      <c r="C5668" s="43">
        <v>111.27022599999999</v>
      </c>
      <c r="D5668">
        <f t="shared" si="182"/>
        <v>0.12266908033470451</v>
      </c>
      <c r="E5668">
        <v>-1.262355601923495E-2</v>
      </c>
      <c r="G5668">
        <f t="shared" ca="1" si="183"/>
        <v>-7.3334528736949392E-3</v>
      </c>
    </row>
    <row r="5669" spans="2:7">
      <c r="B5669" s="58">
        <v>36172</v>
      </c>
      <c r="C5669" s="43">
        <v>99.112221000000005</v>
      </c>
      <c r="D5669">
        <f t="shared" si="182"/>
        <v>-0.86878371831039936</v>
      </c>
      <c r="E5669">
        <v>-1.2643351040668049E-2</v>
      </c>
      <c r="G5669">
        <f t="shared" ca="1" si="183"/>
        <v>-1.3277982510309049E-2</v>
      </c>
    </row>
    <row r="5670" spans="2:7">
      <c r="B5670" s="58">
        <v>42242</v>
      </c>
      <c r="C5670" s="43">
        <v>755.33477800000003</v>
      </c>
      <c r="D5670">
        <f t="shared" si="182"/>
        <v>3.8481786225796313</v>
      </c>
      <c r="E5670">
        <v>-1.2645148352830574E-2</v>
      </c>
      <c r="G5670">
        <f t="shared" ca="1" si="183"/>
        <v>-4.6015117278114716E-3</v>
      </c>
    </row>
    <row r="5671" spans="2:7">
      <c r="B5671" s="58">
        <v>36382</v>
      </c>
      <c r="C5671" s="43">
        <v>155.79763800000001</v>
      </c>
      <c r="D5671">
        <f t="shared" si="182"/>
        <v>0.10553497527871376</v>
      </c>
      <c r="E5671">
        <v>-1.2648112395708358E-2</v>
      </c>
      <c r="G5671">
        <f t="shared" ca="1" si="183"/>
        <v>2.8611289957264648E-2</v>
      </c>
    </row>
    <row r="5672" spans="2:7">
      <c r="B5672" s="58">
        <v>39219</v>
      </c>
      <c r="C5672" s="43">
        <v>140.92510999999999</v>
      </c>
      <c r="D5672">
        <f t="shared" si="182"/>
        <v>-0.93907829556539391</v>
      </c>
      <c r="E5672">
        <v>-1.2648618161395604E-2</v>
      </c>
      <c r="G5672">
        <f t="shared" ca="1" si="183"/>
        <v>1.4507740636435852E-2</v>
      </c>
    </row>
    <row r="5673" spans="2:7">
      <c r="B5673" s="58">
        <v>44327</v>
      </c>
      <c r="C5673" s="43">
        <v>2313.216797</v>
      </c>
      <c r="D5673">
        <f t="shared" si="182"/>
        <v>6.3731697299666319</v>
      </c>
      <c r="E5673">
        <v>-1.2659715638083668E-2</v>
      </c>
      <c r="G5673">
        <f t="shared" ca="1" si="183"/>
        <v>-8.0321148225374808E-3</v>
      </c>
    </row>
    <row r="5674" spans="2:7">
      <c r="B5674" s="58">
        <v>40946</v>
      </c>
      <c r="C5674" s="43">
        <v>313.734375</v>
      </c>
      <c r="D5674">
        <f t="shared" si="182"/>
        <v>0.69536088765486992</v>
      </c>
      <c r="E5674">
        <v>-1.265997231370131E-2</v>
      </c>
      <c r="G5674">
        <f t="shared" ca="1" si="183"/>
        <v>-1.8257742713537091E-2</v>
      </c>
    </row>
    <row r="5675" spans="2:7">
      <c r="B5675" s="58">
        <v>39793</v>
      </c>
      <c r="C5675" s="43">
        <v>185.05462600000001</v>
      </c>
      <c r="D5675">
        <f t="shared" si="182"/>
        <v>-0.74348614777348565</v>
      </c>
      <c r="E5675">
        <v>-1.2668530614382705E-2</v>
      </c>
      <c r="G5675">
        <f t="shared" ca="1" si="183"/>
        <v>5.5026314688433921E-3</v>
      </c>
    </row>
    <row r="5676" spans="2:7">
      <c r="B5676" s="58">
        <v>42377</v>
      </c>
      <c r="C5676" s="43">
        <v>721.42156999999997</v>
      </c>
      <c r="D5676">
        <f t="shared" si="182"/>
        <v>3.8947772415757353</v>
      </c>
      <c r="E5676">
        <v>-1.2678885152411546E-2</v>
      </c>
      <c r="G5676">
        <f t="shared" ca="1" si="183"/>
        <v>3.9685515215386177E-3</v>
      </c>
    </row>
    <row r="5677" spans="2:7">
      <c r="B5677" s="58">
        <v>36544</v>
      </c>
      <c r="C5677" s="43">
        <v>147.385986</v>
      </c>
      <c r="D5677">
        <f t="shared" si="182"/>
        <v>0.31350728473209166</v>
      </c>
      <c r="E5677">
        <v>-1.2687449129142325E-2</v>
      </c>
      <c r="G5677">
        <f t="shared" ca="1" si="183"/>
        <v>7.4750516528516425E-3</v>
      </c>
    </row>
    <row r="5678" spans="2:7">
      <c r="B5678" s="58">
        <v>36207</v>
      </c>
      <c r="C5678" s="43">
        <v>112.20797</v>
      </c>
      <c r="D5678">
        <f t="shared" si="182"/>
        <v>1.792255678993633</v>
      </c>
      <c r="E5678">
        <v>-1.2689948546938048E-2</v>
      </c>
      <c r="G5678">
        <f t="shared" ca="1" si="183"/>
        <v>-1.797491581653669E-2</v>
      </c>
    </row>
    <row r="5679" spans="2:7">
      <c r="B5679" s="58">
        <v>35111</v>
      </c>
      <c r="C5679" s="43">
        <v>40.185420999999998</v>
      </c>
      <c r="D5679">
        <f t="shared" si="182"/>
        <v>-0.98284411448623843</v>
      </c>
      <c r="E5679">
        <v>-1.2743181458211629E-2</v>
      </c>
      <c r="G5679">
        <f t="shared" ca="1" si="183"/>
        <v>-9.9266926716766162E-3</v>
      </c>
    </row>
    <row r="5680" spans="2:7">
      <c r="B5680" s="58">
        <v>44510</v>
      </c>
      <c r="C5680" s="43">
        <v>2342.369385</v>
      </c>
      <c r="D5680">
        <f t="shared" si="182"/>
        <v>17.015405241740801</v>
      </c>
      <c r="E5680">
        <v>-1.2751247159530609E-2</v>
      </c>
      <c r="G5680">
        <f t="shared" ca="1" si="183"/>
        <v>-1.4255905330676498E-2</v>
      </c>
    </row>
    <row r="5681" spans="2:7">
      <c r="B5681" s="58">
        <v>36308</v>
      </c>
      <c r="C5681" s="43">
        <v>130.020355</v>
      </c>
      <c r="D5681">
        <f t="shared" si="182"/>
        <v>0.23474202243163622</v>
      </c>
      <c r="E5681">
        <v>-1.275320140400055E-2</v>
      </c>
      <c r="G5681">
        <f t="shared" ca="1" si="183"/>
        <v>-2.8721026230893081E-3</v>
      </c>
    </row>
    <row r="5682" spans="2:7">
      <c r="B5682" s="58">
        <v>37677</v>
      </c>
      <c r="C5682" s="43">
        <v>105.301636</v>
      </c>
      <c r="D5682">
        <f t="shared" si="182"/>
        <v>0.40431666366003549</v>
      </c>
      <c r="E5682">
        <v>-1.2757034158572746E-2</v>
      </c>
      <c r="G5682">
        <f t="shared" ca="1" si="183"/>
        <v>1.271856708973478E-2</v>
      </c>
    </row>
    <row r="5683" spans="2:7">
      <c r="B5683" s="58">
        <v>35822</v>
      </c>
      <c r="C5683" s="43">
        <v>74.984252999999995</v>
      </c>
      <c r="D5683">
        <f t="shared" si="182"/>
        <v>-0.49373124880457508</v>
      </c>
      <c r="E5683">
        <v>-1.2757873247170292E-2</v>
      </c>
      <c r="G5683">
        <f t="shared" ca="1" si="183"/>
        <v>1.0350615314589759E-2</v>
      </c>
    </row>
    <row r="5684" spans="2:7">
      <c r="B5684" s="58">
        <v>36431</v>
      </c>
      <c r="C5684" s="43">
        <v>148.111557</v>
      </c>
      <c r="D5684">
        <f t="shared" si="182"/>
        <v>4.514546255865904E-2</v>
      </c>
      <c r="E5684">
        <v>-1.2760846758738122E-2</v>
      </c>
      <c r="G5684">
        <f t="shared" ca="1" si="183"/>
        <v>9.2295492316364365E-4</v>
      </c>
    </row>
    <row r="5685" spans="2:7">
      <c r="B5685" s="58">
        <v>39391</v>
      </c>
      <c r="C5685" s="43">
        <v>141.713821</v>
      </c>
      <c r="D5685">
        <f t="shared" si="182"/>
        <v>-0.93681458691780006</v>
      </c>
      <c r="E5685">
        <v>-1.2767626561888639E-2</v>
      </c>
      <c r="G5685">
        <f t="shared" ca="1" si="183"/>
        <v>7.2785438922602841E-3</v>
      </c>
    </row>
    <row r="5686" spans="2:7">
      <c r="B5686" s="58">
        <v>44595</v>
      </c>
      <c r="C5686" s="43">
        <v>2242.8249510000001</v>
      </c>
      <c r="D5686">
        <f t="shared" si="182"/>
        <v>22.095459790806974</v>
      </c>
      <c r="E5686">
        <v>-1.2779708847404717E-2</v>
      </c>
      <c r="G5686">
        <f t="shared" ca="1" si="183"/>
        <v>-9.7314668363749773E-3</v>
      </c>
    </row>
    <row r="5687" spans="2:7">
      <c r="B5687" s="58">
        <v>38092</v>
      </c>
      <c r="C5687" s="43">
        <v>97.111075999999997</v>
      </c>
      <c r="D5687">
        <f t="shared" si="182"/>
        <v>-0.4701456836060886</v>
      </c>
      <c r="E5687">
        <v>-1.2787076553147746E-2</v>
      </c>
      <c r="G5687">
        <f t="shared" ca="1" si="183"/>
        <v>1.3736665076626377E-2</v>
      </c>
    </row>
    <row r="5688" spans="2:7">
      <c r="B5688" s="58">
        <v>39582</v>
      </c>
      <c r="C5688" s="43">
        <v>183.27882399999999</v>
      </c>
      <c r="D5688">
        <f t="shared" si="182"/>
        <v>0.53627866811999381</v>
      </c>
      <c r="E5688">
        <v>-1.2802117925777359E-2</v>
      </c>
      <c r="G5688">
        <f t="shared" ca="1" si="183"/>
        <v>5.2386361807918058E-2</v>
      </c>
    </row>
    <row r="5689" spans="2:7">
      <c r="B5689" s="58">
        <v>37881</v>
      </c>
      <c r="C5689" s="43">
        <v>119.300507</v>
      </c>
      <c r="D5689">
        <f t="shared" si="182"/>
        <v>-0.95522014154430457</v>
      </c>
      <c r="E5689">
        <v>-1.2810455208045345E-2</v>
      </c>
      <c r="G5689">
        <f t="shared" ca="1" si="183"/>
        <v>-2.4237903682079584E-3</v>
      </c>
    </row>
    <row r="5690" spans="2:7">
      <c r="B5690" s="58">
        <v>44463</v>
      </c>
      <c r="C5690" s="43">
        <v>2664.155518</v>
      </c>
      <c r="D5690">
        <f t="shared" si="182"/>
        <v>22.341083493278468</v>
      </c>
      <c r="E5690">
        <v>-1.2813257926021393E-2</v>
      </c>
      <c r="G5690">
        <f t="shared" ca="1" si="183"/>
        <v>3.050873803299825E-2</v>
      </c>
    </row>
    <row r="5691" spans="2:7">
      <c r="B5691" s="58">
        <v>37945</v>
      </c>
      <c r="C5691" s="43">
        <v>114.140182</v>
      </c>
      <c r="D5691">
        <f t="shared" si="182"/>
        <v>-0.47318058434740412</v>
      </c>
      <c r="E5691">
        <v>-1.2831509357804504E-2</v>
      </c>
      <c r="G5691">
        <f t="shared" ca="1" si="183"/>
        <v>1.3942881374967304E-2</v>
      </c>
    </row>
    <row r="5692" spans="2:7">
      <c r="B5692" s="58">
        <v>40585</v>
      </c>
      <c r="C5692" s="43">
        <v>216.65902700000001</v>
      </c>
      <c r="D5692">
        <f t="shared" si="182"/>
        <v>1.5361532754632201</v>
      </c>
      <c r="E5692">
        <v>-1.2837111819608192E-2</v>
      </c>
      <c r="G5692">
        <f t="shared" ca="1" si="183"/>
        <v>4.2478041690493532E-2</v>
      </c>
    </row>
    <row r="5693" spans="2:7">
      <c r="B5693" s="58">
        <v>38272</v>
      </c>
      <c r="C5693" s="43">
        <v>85.428207</v>
      </c>
      <c r="D5693">
        <f t="shared" si="182"/>
        <v>-0.96748750531602146</v>
      </c>
      <c r="E5693">
        <v>-1.2845343683957025E-2</v>
      </c>
      <c r="G5693">
        <f t="shared" ca="1" si="183"/>
        <v>5.9416630420627116E-3</v>
      </c>
    </row>
    <row r="5694" spans="2:7">
      <c r="B5694" s="58">
        <v>45064</v>
      </c>
      <c r="C5694" s="43">
        <v>2627.5500489999999</v>
      </c>
      <c r="D5694">
        <f t="shared" si="182"/>
        <v>25.278150904300205</v>
      </c>
      <c r="E5694">
        <v>-1.2848671362825231E-2</v>
      </c>
      <c r="G5694">
        <f t="shared" ca="1" si="183"/>
        <v>-3.2527752652664124E-2</v>
      </c>
    </row>
    <row r="5695" spans="2:7">
      <c r="B5695" s="58">
        <v>38513</v>
      </c>
      <c r="C5695" s="43">
        <v>99.989913999999999</v>
      </c>
      <c r="D5695">
        <f t="shared" si="182"/>
        <v>-0.86762635781959918</v>
      </c>
      <c r="E5695">
        <v>-1.2855224584959024E-2</v>
      </c>
      <c r="G5695">
        <f t="shared" ca="1" si="183"/>
        <v>2.2334626625245269E-3</v>
      </c>
    </row>
    <row r="5696" spans="2:7">
      <c r="B5696" s="58">
        <v>42374</v>
      </c>
      <c r="C5696" s="43">
        <v>755.36120600000004</v>
      </c>
      <c r="D5696">
        <f t="shared" si="182"/>
        <v>3.080983656825437</v>
      </c>
      <c r="E5696">
        <v>-1.286388576237614E-2</v>
      </c>
      <c r="G5696">
        <f t="shared" ca="1" si="183"/>
        <v>8.1176837983323036E-3</v>
      </c>
    </row>
    <row r="5697" spans="2:7">
      <c r="B5697" s="58">
        <v>39875</v>
      </c>
      <c r="C5697" s="43">
        <v>185.09292600000001</v>
      </c>
      <c r="D5697">
        <f t="shared" si="182"/>
        <v>-0.84563020569842318</v>
      </c>
      <c r="E5697">
        <v>-1.2867694704435984E-2</v>
      </c>
      <c r="G5697">
        <f t="shared" ca="1" si="183"/>
        <v>3.8378630236460395E-3</v>
      </c>
    </row>
    <row r="5698" spans="2:7">
      <c r="B5698" s="58">
        <v>43174</v>
      </c>
      <c r="C5698" s="43">
        <v>1199.0229489999999</v>
      </c>
      <c r="D5698">
        <f t="shared" si="182"/>
        <v>-0.22644350859133336</v>
      </c>
      <c r="E5698">
        <v>-1.2871150647203908E-2</v>
      </c>
      <c r="G5698">
        <f t="shared" ca="1" si="183"/>
        <v>1.8667638381970966E-2</v>
      </c>
    </row>
    <row r="5699" spans="2:7">
      <c r="B5699" s="58">
        <v>43305</v>
      </c>
      <c r="C5699" s="43">
        <v>1550.013428</v>
      </c>
      <c r="D5699">
        <f t="shared" si="182"/>
        <v>7.7984174520127549</v>
      </c>
      <c r="E5699">
        <v>-1.2872519928332731E-2</v>
      </c>
      <c r="G5699">
        <f t="shared" ca="1" si="183"/>
        <v>1.4751832829802466E-2</v>
      </c>
    </row>
    <row r="5700" spans="2:7">
      <c r="B5700" s="58">
        <v>39916</v>
      </c>
      <c r="C5700" s="43">
        <v>176.16957099999999</v>
      </c>
      <c r="D5700">
        <f t="shared" ref="D5700:D5763" si="184">(C5700-C5701)/C5701</f>
        <v>-0.93042687920614275</v>
      </c>
      <c r="E5700">
        <v>-1.2875553242379132E-2</v>
      </c>
      <c r="G5700">
        <f t="shared" ca="1" si="183"/>
        <v>1.3786868386335893E-2</v>
      </c>
    </row>
    <row r="5701" spans="2:7">
      <c r="B5701" s="58">
        <v>45026</v>
      </c>
      <c r="C5701" s="43">
        <v>2532.1499020000001</v>
      </c>
      <c r="D5701">
        <f t="shared" si="184"/>
        <v>15.124630756989786</v>
      </c>
      <c r="E5701">
        <v>-1.2903264009355771E-2</v>
      </c>
      <c r="G5701">
        <f t="shared" ref="G5701:G5764" ca="1" si="185">_xlfn.NORM.INV(RAND(),$N$5,$N$6)</f>
        <v>1.8620293559459093E-2</v>
      </c>
    </row>
    <row r="5702" spans="2:7">
      <c r="B5702" s="58">
        <v>39345</v>
      </c>
      <c r="C5702" s="43">
        <v>157.036148</v>
      </c>
      <c r="D5702">
        <f t="shared" si="184"/>
        <v>-0.60290639593955664</v>
      </c>
      <c r="E5702">
        <v>-1.2903634666724359E-2</v>
      </c>
      <c r="G5702">
        <f t="shared" ca="1" si="185"/>
        <v>2.2130096995521292E-2</v>
      </c>
    </row>
    <row r="5703" spans="2:7">
      <c r="B5703" s="58">
        <v>41302</v>
      </c>
      <c r="C5703" s="43">
        <v>395.46380599999998</v>
      </c>
      <c r="D5703">
        <f t="shared" si="184"/>
        <v>2.6824491669816974</v>
      </c>
      <c r="E5703">
        <v>-1.2906617232033492E-2</v>
      </c>
      <c r="G5703">
        <f t="shared" ca="1" si="185"/>
        <v>4.6074686257082456E-3</v>
      </c>
    </row>
    <row r="5704" spans="2:7">
      <c r="B5704" s="58">
        <v>38546</v>
      </c>
      <c r="C5704" s="43">
        <v>107.391518</v>
      </c>
      <c r="D5704">
        <f t="shared" si="184"/>
        <v>-0.86379494425546666</v>
      </c>
      <c r="E5704">
        <v>-1.2913308560463918E-2</v>
      </c>
      <c r="G5704">
        <f t="shared" ca="1" si="185"/>
        <v>-8.5805310847557152E-3</v>
      </c>
    </row>
    <row r="5705" spans="2:7">
      <c r="B5705" s="58">
        <v>42060</v>
      </c>
      <c r="C5705" s="43">
        <v>788.45471199999997</v>
      </c>
      <c r="D5705">
        <f t="shared" si="184"/>
        <v>-0.69385984089262798</v>
      </c>
      <c r="E5705">
        <v>-1.291444222370064E-2</v>
      </c>
      <c r="G5705">
        <f t="shared" ca="1" si="185"/>
        <v>1.5644647443120392E-2</v>
      </c>
    </row>
    <row r="5706" spans="2:7">
      <c r="B5706" s="58">
        <v>44796</v>
      </c>
      <c r="C5706" s="43">
        <v>2575.4697270000001</v>
      </c>
      <c r="D5706">
        <f t="shared" si="184"/>
        <v>9.3541749464857133</v>
      </c>
      <c r="E5706">
        <v>-1.2925019035881363E-2</v>
      </c>
      <c r="G5706">
        <f t="shared" ca="1" si="185"/>
        <v>-1.9699948715975187E-2</v>
      </c>
    </row>
    <row r="5707" spans="2:7">
      <c r="B5707" s="58">
        <v>40553</v>
      </c>
      <c r="C5707" s="43">
        <v>248.73732000000001</v>
      </c>
      <c r="D5707">
        <f t="shared" si="184"/>
        <v>0.62254582570442429</v>
      </c>
      <c r="E5707">
        <v>-1.2937280063774526E-2</v>
      </c>
      <c r="G5707">
        <f t="shared" ca="1" si="185"/>
        <v>1.9020278236488706E-3</v>
      </c>
    </row>
    <row r="5708" spans="2:7">
      <c r="B5708" s="58">
        <v>39426</v>
      </c>
      <c r="C5708" s="43">
        <v>153.30064400000001</v>
      </c>
      <c r="D5708">
        <f t="shared" si="184"/>
        <v>0.42213851255512036</v>
      </c>
      <c r="E5708">
        <v>-1.2943418819199689E-2</v>
      </c>
      <c r="G5708">
        <f t="shared" ca="1" si="185"/>
        <v>-7.4970718562242323E-3</v>
      </c>
    </row>
    <row r="5709" spans="2:7">
      <c r="B5709" s="58">
        <v>38391</v>
      </c>
      <c r="C5709" s="43">
        <v>107.79586</v>
      </c>
      <c r="D5709">
        <f t="shared" si="184"/>
        <v>-0.86586859647111603</v>
      </c>
      <c r="E5709">
        <v>-1.2955077576515346E-2</v>
      </c>
      <c r="G5709">
        <f t="shared" ca="1" si="185"/>
        <v>7.8038458081244634E-3</v>
      </c>
    </row>
    <row r="5710" spans="2:7">
      <c r="B5710" s="58">
        <v>42219</v>
      </c>
      <c r="C5710" s="43">
        <v>803.65863000000002</v>
      </c>
      <c r="D5710">
        <f t="shared" si="184"/>
        <v>0.47270744880171928</v>
      </c>
      <c r="E5710">
        <v>-1.2966009173005985E-2</v>
      </c>
      <c r="G5710">
        <f t="shared" ca="1" si="185"/>
        <v>6.4088944102934529E-3</v>
      </c>
    </row>
    <row r="5711" spans="2:7">
      <c r="B5711" s="58">
        <v>41540</v>
      </c>
      <c r="C5711" s="43">
        <v>545.70147699999995</v>
      </c>
      <c r="D5711">
        <f t="shared" si="184"/>
        <v>5.0512544298538913</v>
      </c>
      <c r="E5711">
        <v>-1.2979303310007944E-2</v>
      </c>
      <c r="G5711">
        <f t="shared" ca="1" si="185"/>
        <v>-8.8670610724424729E-3</v>
      </c>
    </row>
    <row r="5712" spans="2:7">
      <c r="B5712" s="58">
        <v>38145</v>
      </c>
      <c r="C5712" s="43">
        <v>90.179893000000007</v>
      </c>
      <c r="D5712">
        <f t="shared" si="184"/>
        <v>0.18797606866926123</v>
      </c>
      <c r="E5712">
        <v>-1.298223230192291E-2</v>
      </c>
      <c r="G5712">
        <f t="shared" ca="1" si="185"/>
        <v>2.892250869752244E-3</v>
      </c>
    </row>
    <row r="5713" spans="2:7">
      <c r="B5713" s="58">
        <v>35626</v>
      </c>
      <c r="C5713" s="43">
        <v>75.910529999999994</v>
      </c>
      <c r="D5713">
        <f t="shared" si="184"/>
        <v>-0.87400139436708768</v>
      </c>
      <c r="E5713">
        <v>-1.3006522497800811E-2</v>
      </c>
      <c r="G5713">
        <f t="shared" ca="1" si="185"/>
        <v>-2.1448553238134407E-2</v>
      </c>
    </row>
    <row r="5714" spans="2:7">
      <c r="B5714" s="58">
        <v>41479</v>
      </c>
      <c r="C5714" s="43">
        <v>602.47119099999998</v>
      </c>
      <c r="D5714">
        <f t="shared" si="184"/>
        <v>5.2035412701230106</v>
      </c>
      <c r="E5714">
        <v>-1.300792596465652E-2</v>
      </c>
      <c r="G5714">
        <f t="shared" ca="1" si="185"/>
        <v>2.3610429754844581E-2</v>
      </c>
    </row>
    <row r="5715" spans="2:7">
      <c r="B5715" s="58">
        <v>38420</v>
      </c>
      <c r="C5715" s="43">
        <v>97.117301999999995</v>
      </c>
      <c r="D5715">
        <f t="shared" si="184"/>
        <v>-0.18095542635098319</v>
      </c>
      <c r="E5715">
        <v>-1.3009620222238564E-2</v>
      </c>
      <c r="G5715">
        <f t="shared" ca="1" si="185"/>
        <v>2.0499908226197718E-2</v>
      </c>
    </row>
    <row r="5716" spans="2:7">
      <c r="B5716" s="58">
        <v>38677</v>
      </c>
      <c r="C5716" s="43">
        <v>118.573891</v>
      </c>
      <c r="D5716">
        <f t="shared" si="184"/>
        <v>0.1507103323923995</v>
      </c>
      <c r="E5716">
        <v>-1.3032126427293135E-2</v>
      </c>
      <c r="G5716">
        <f t="shared" ca="1" si="185"/>
        <v>1.7822554392514477E-3</v>
      </c>
    </row>
    <row r="5717" spans="2:7">
      <c r="B5717" s="58">
        <v>37532</v>
      </c>
      <c r="C5717" s="43">
        <v>103.044083</v>
      </c>
      <c r="D5717">
        <f t="shared" si="184"/>
        <v>-0.87865170770480572</v>
      </c>
      <c r="E5717">
        <v>-1.3032804918779081E-2</v>
      </c>
      <c r="G5717">
        <f t="shared" ca="1" si="185"/>
        <v>-3.9568435916485538E-3</v>
      </c>
    </row>
    <row r="5718" spans="2:7">
      <c r="B5718" s="58">
        <v>42853</v>
      </c>
      <c r="C5718" s="43">
        <v>849.15972899999997</v>
      </c>
      <c r="D5718">
        <f t="shared" si="184"/>
        <v>-0.60956389669728517</v>
      </c>
      <c r="E5718">
        <v>-1.3037079303114369E-2</v>
      </c>
      <c r="G5718">
        <f t="shared" ca="1" si="185"/>
        <v>1.1088578670044678E-3</v>
      </c>
    </row>
    <row r="5719" spans="2:7">
      <c r="B5719" s="58">
        <v>44606</v>
      </c>
      <c r="C5719" s="43">
        <v>2174.900635</v>
      </c>
      <c r="D5719">
        <f t="shared" si="184"/>
        <v>14.021220428875919</v>
      </c>
      <c r="E5719">
        <v>-1.3042487024167273E-2</v>
      </c>
      <c r="G5719">
        <f t="shared" ca="1" si="185"/>
        <v>-3.8476134513621245E-3</v>
      </c>
    </row>
    <row r="5720" spans="2:7">
      <c r="B5720" s="58">
        <v>39230</v>
      </c>
      <c r="C5720" s="43">
        <v>144.788544</v>
      </c>
      <c r="D5720">
        <f t="shared" si="184"/>
        <v>0.40807158237610364</v>
      </c>
      <c r="E5720">
        <v>-1.3044352940388153E-2</v>
      </c>
      <c r="G5720">
        <f t="shared" ca="1" si="185"/>
        <v>-7.3444663809568442E-3</v>
      </c>
    </row>
    <row r="5721" spans="2:7">
      <c r="B5721" s="58">
        <v>37685</v>
      </c>
      <c r="C5721" s="43">
        <v>102.827545</v>
      </c>
      <c r="D5721">
        <f t="shared" si="184"/>
        <v>-0.41732823892018772</v>
      </c>
      <c r="E5721">
        <v>-1.306040297082922E-2</v>
      </c>
      <c r="G5721">
        <f t="shared" ca="1" si="185"/>
        <v>-1.4252323782996483E-2</v>
      </c>
    </row>
    <row r="5722" spans="2:7">
      <c r="B5722" s="58">
        <v>39954</v>
      </c>
      <c r="C5722" s="43">
        <v>176.47593699999999</v>
      </c>
      <c r="D5722">
        <f t="shared" si="184"/>
        <v>1.0250100581563506</v>
      </c>
      <c r="E5722">
        <v>-1.3065009312931457E-2</v>
      </c>
      <c r="G5722">
        <f t="shared" ca="1" si="185"/>
        <v>3.7072056039894018E-2</v>
      </c>
    </row>
    <row r="5723" spans="2:7">
      <c r="B5723" s="58">
        <v>35850</v>
      </c>
      <c r="C5723" s="43">
        <v>87.148178000000001</v>
      </c>
      <c r="D5723">
        <f t="shared" si="184"/>
        <v>-0.88305785573828466</v>
      </c>
      <c r="E5723">
        <v>-1.3071565675730189E-2</v>
      </c>
      <c r="G5723">
        <f t="shared" ca="1" si="185"/>
        <v>-9.7183358394308163E-3</v>
      </c>
    </row>
    <row r="5724" spans="2:7">
      <c r="B5724" s="58">
        <v>42149</v>
      </c>
      <c r="C5724" s="43">
        <v>745.22473100000002</v>
      </c>
      <c r="D5724">
        <f t="shared" si="184"/>
        <v>4.8526546413317435</v>
      </c>
      <c r="E5724">
        <v>-1.3082609984879532E-2</v>
      </c>
      <c r="G5724">
        <f t="shared" ca="1" si="185"/>
        <v>1.7510442042696309E-2</v>
      </c>
    </row>
    <row r="5725" spans="2:7">
      <c r="B5725" s="58">
        <v>37110</v>
      </c>
      <c r="C5725" s="43">
        <v>127.331062</v>
      </c>
      <c r="D5725">
        <f t="shared" si="184"/>
        <v>0.29966474073670474</v>
      </c>
      <c r="E5725">
        <v>-1.3084125912611386E-2</v>
      </c>
      <c r="G5725">
        <f t="shared" ca="1" si="185"/>
        <v>4.1662008070163833E-2</v>
      </c>
    </row>
    <row r="5726" spans="2:7">
      <c r="B5726" s="58">
        <v>37692</v>
      </c>
      <c r="C5726" s="43">
        <v>97.972237000000007</v>
      </c>
      <c r="D5726">
        <f t="shared" si="184"/>
        <v>-0.30171382754947668</v>
      </c>
      <c r="E5726">
        <v>-1.3084178219892661E-2</v>
      </c>
      <c r="G5726">
        <f t="shared" ca="1" si="185"/>
        <v>2.2626381514871098E-2</v>
      </c>
    </row>
    <row r="5727" spans="2:7">
      <c r="B5727" s="58">
        <v>36787</v>
      </c>
      <c r="C5727" s="43">
        <v>140.30384799999999</v>
      </c>
      <c r="D5727">
        <f t="shared" si="184"/>
        <v>-0.31644301081027187</v>
      </c>
      <c r="E5727">
        <v>-1.3084453048467608E-2</v>
      </c>
      <c r="G5727">
        <f t="shared" ca="1" si="185"/>
        <v>-2.0742230003199622E-2</v>
      </c>
    </row>
    <row r="5728" spans="2:7">
      <c r="B5728" s="58">
        <v>40007</v>
      </c>
      <c r="C5728" s="43">
        <v>205.25552400000001</v>
      </c>
      <c r="D5728">
        <f t="shared" si="184"/>
        <v>-0.87904113801484129</v>
      </c>
      <c r="E5728">
        <v>-1.3091355071129719E-2</v>
      </c>
      <c r="G5728">
        <f t="shared" ca="1" si="185"/>
        <v>2.7631091643925909E-2</v>
      </c>
    </row>
    <row r="5729" spans="2:7">
      <c r="B5729" s="58">
        <v>43620</v>
      </c>
      <c r="C5729" s="43">
        <v>1696.903564</v>
      </c>
      <c r="D5729">
        <f t="shared" si="184"/>
        <v>0.48186823837251852</v>
      </c>
      <c r="E5729">
        <v>-1.3099806147479612E-2</v>
      </c>
      <c r="G5729">
        <f t="shared" ca="1" si="185"/>
        <v>-2.4173023222462458E-3</v>
      </c>
    </row>
    <row r="5730" spans="2:7">
      <c r="B5730" s="58">
        <v>43041</v>
      </c>
      <c r="C5730" s="43">
        <v>1145.110962</v>
      </c>
      <c r="D5730">
        <f t="shared" si="184"/>
        <v>-0.44715207634980469</v>
      </c>
      <c r="E5730">
        <v>-1.311619537281355E-2</v>
      </c>
      <c r="G5730">
        <f t="shared" ca="1" si="185"/>
        <v>9.814139946429832E-4</v>
      </c>
    </row>
    <row r="5731" spans="2:7">
      <c r="B5731" s="58">
        <v>43896</v>
      </c>
      <c r="C5731" s="43">
        <v>2071.2946780000002</v>
      </c>
      <c r="D5731">
        <f t="shared" si="184"/>
        <v>-0.1775028242474532</v>
      </c>
      <c r="E5731">
        <v>-1.3120092983088725E-2</v>
      </c>
      <c r="G5731">
        <f t="shared" ca="1" si="185"/>
        <v>-2.1805573508847775E-2</v>
      </c>
    </row>
    <row r="5732" spans="2:7">
      <c r="B5732" s="58">
        <v>44867</v>
      </c>
      <c r="C5732" s="43">
        <v>2518.3000489999999</v>
      </c>
      <c r="D5732">
        <f t="shared" si="184"/>
        <v>21.22969326431215</v>
      </c>
      <c r="E5732">
        <v>-1.3127987834755309E-2</v>
      </c>
      <c r="G5732">
        <f t="shared" ca="1" si="185"/>
        <v>8.4348563944259547E-3</v>
      </c>
    </row>
    <row r="5733" spans="2:7">
      <c r="B5733" s="58">
        <v>38569</v>
      </c>
      <c r="C5733" s="43">
        <v>113.285416</v>
      </c>
      <c r="D5733">
        <f t="shared" si="184"/>
        <v>-0.947720422257043</v>
      </c>
      <c r="E5733">
        <v>-1.3133976878367563E-2</v>
      </c>
      <c r="G5733">
        <f t="shared" ca="1" si="185"/>
        <v>2.2992779583578319E-2</v>
      </c>
    </row>
    <row r="5734" spans="2:7">
      <c r="B5734" s="58">
        <v>43949</v>
      </c>
      <c r="C5734" s="43">
        <v>2166.9152829999998</v>
      </c>
      <c r="D5734">
        <f t="shared" si="184"/>
        <v>3.1209415784362249</v>
      </c>
      <c r="E5734">
        <v>-1.3144018319266067E-2</v>
      </c>
      <c r="G5734">
        <f t="shared" ca="1" si="185"/>
        <v>5.0948464151710305E-3</v>
      </c>
    </row>
    <row r="5735" spans="2:7">
      <c r="B5735" s="58">
        <v>41548</v>
      </c>
      <c r="C5735" s="43">
        <v>525.83013900000003</v>
      </c>
      <c r="D5735">
        <f t="shared" si="184"/>
        <v>0.98226244080177583</v>
      </c>
      <c r="E5735">
        <v>-1.3148587195604477E-2</v>
      </c>
      <c r="G5735">
        <f t="shared" ca="1" si="185"/>
        <v>-3.6726588170832804E-2</v>
      </c>
    </row>
    <row r="5736" spans="2:7">
      <c r="B5736" s="58">
        <v>40837</v>
      </c>
      <c r="C5736" s="43">
        <v>265.26767000000001</v>
      </c>
      <c r="D5736">
        <f t="shared" si="184"/>
        <v>-0.47360876971087257</v>
      </c>
      <c r="E5736">
        <v>-1.3163808066126093E-2</v>
      </c>
      <c r="G5736">
        <f t="shared" ca="1" si="185"/>
        <v>-7.8987036061795076E-3</v>
      </c>
    </row>
    <row r="5737" spans="2:7">
      <c r="B5737" s="58">
        <v>41584</v>
      </c>
      <c r="C5737" s="43">
        <v>503.93633999999997</v>
      </c>
      <c r="D5737">
        <f t="shared" si="184"/>
        <v>1.8662213137402659</v>
      </c>
      <c r="E5737">
        <v>-1.3172453595989316E-2</v>
      </c>
      <c r="G5737">
        <f t="shared" ca="1" si="185"/>
        <v>-2.1444012963421133E-2</v>
      </c>
    </row>
    <row r="5738" spans="2:7">
      <c r="B5738" s="58">
        <v>38979</v>
      </c>
      <c r="C5738" s="43">
        <v>175.819061</v>
      </c>
      <c r="D5738">
        <f t="shared" si="184"/>
        <v>-0.18115297397425065</v>
      </c>
      <c r="E5738">
        <v>-1.3181644476633661E-2</v>
      </c>
      <c r="G5738">
        <f t="shared" ca="1" si="185"/>
        <v>-1.191374341957281E-2</v>
      </c>
    </row>
    <row r="5739" spans="2:7">
      <c r="B5739" s="58">
        <v>40157</v>
      </c>
      <c r="C5739" s="43">
        <v>214.71539300000001</v>
      </c>
      <c r="D5739">
        <f t="shared" si="184"/>
        <v>-0.66360079917455839</v>
      </c>
      <c r="E5739">
        <v>-1.319138015941192E-2</v>
      </c>
      <c r="G5739">
        <f t="shared" ca="1" si="185"/>
        <v>2.4088085073952839E-3</v>
      </c>
    </row>
    <row r="5740" spans="2:7">
      <c r="B5740" s="58">
        <v>41913</v>
      </c>
      <c r="C5740" s="43">
        <v>638.27557400000001</v>
      </c>
      <c r="D5740">
        <f t="shared" si="184"/>
        <v>6.0514972443808732</v>
      </c>
      <c r="E5740">
        <v>-1.3203763168009126E-2</v>
      </c>
      <c r="G5740">
        <f t="shared" ca="1" si="185"/>
        <v>-1.3010946676073624E-3</v>
      </c>
    </row>
    <row r="5741" spans="2:7">
      <c r="B5741" s="58">
        <v>36126</v>
      </c>
      <c r="C5741" s="43">
        <v>90.516318999999996</v>
      </c>
      <c r="D5741">
        <f t="shared" si="184"/>
        <v>-0.95229736583220681</v>
      </c>
      <c r="E5741">
        <v>-1.3207574177522543E-2</v>
      </c>
      <c r="G5741">
        <f t="shared" ca="1" si="185"/>
        <v>-1.4920542346507309E-2</v>
      </c>
    </row>
    <row r="5742" spans="2:7">
      <c r="B5742" s="58">
        <v>43969</v>
      </c>
      <c r="C5742" s="43">
        <v>1897.5119629999999</v>
      </c>
      <c r="D5742">
        <f t="shared" si="184"/>
        <v>24.724920126829627</v>
      </c>
      <c r="E5742">
        <v>-1.3213029593839199E-2</v>
      </c>
      <c r="G5742">
        <f t="shared" ca="1" si="185"/>
        <v>4.6553098150592118E-3</v>
      </c>
    </row>
    <row r="5743" spans="2:7">
      <c r="B5743" s="58">
        <v>35758</v>
      </c>
      <c r="C5743" s="43">
        <v>73.761627000000004</v>
      </c>
      <c r="D5743">
        <f t="shared" si="184"/>
        <v>-0.62370005866751954</v>
      </c>
      <c r="E5743">
        <v>-1.322993220707396E-2</v>
      </c>
      <c r="G5743">
        <f t="shared" ca="1" si="185"/>
        <v>1.2881436529003336E-2</v>
      </c>
    </row>
    <row r="5744" spans="2:7">
      <c r="B5744" s="58">
        <v>38846</v>
      </c>
      <c r="C5744" s="43">
        <v>196.01817299999999</v>
      </c>
      <c r="D5744">
        <f t="shared" si="184"/>
        <v>-0.91737186114859914</v>
      </c>
      <c r="E5744">
        <v>-1.3251031534041474E-2</v>
      </c>
      <c r="G5744">
        <f t="shared" ca="1" si="185"/>
        <v>-6.4860245492107896E-4</v>
      </c>
    </row>
    <row r="5745" spans="2:7">
      <c r="B5745" s="58">
        <v>44490</v>
      </c>
      <c r="C5745" s="43">
        <v>2372.2932129999999</v>
      </c>
      <c r="D5745">
        <f t="shared" si="184"/>
        <v>12.605706166789194</v>
      </c>
      <c r="E5745">
        <v>-1.3273353963026625E-2</v>
      </c>
      <c r="G5745">
        <f t="shared" ca="1" si="185"/>
        <v>-4.6336675769810896E-2</v>
      </c>
    </row>
    <row r="5746" spans="2:7">
      <c r="B5746" s="58">
        <v>39043</v>
      </c>
      <c r="C5746" s="43">
        <v>174.36016799999999</v>
      </c>
      <c r="D5746">
        <f t="shared" si="184"/>
        <v>-0.89237230229176412</v>
      </c>
      <c r="E5746">
        <v>-1.3290381739791596E-2</v>
      </c>
      <c r="G5746">
        <f t="shared" ca="1" si="185"/>
        <v>1.7739016028608827E-2</v>
      </c>
    </row>
    <row r="5747" spans="2:7">
      <c r="B5747" s="58">
        <v>43495</v>
      </c>
      <c r="C5747" s="43">
        <v>1620.0306399999999</v>
      </c>
      <c r="D5747">
        <f t="shared" si="184"/>
        <v>17.532489980661715</v>
      </c>
      <c r="E5747">
        <v>-1.3292049538857816E-2</v>
      </c>
      <c r="G5747">
        <f t="shared" ca="1" si="185"/>
        <v>6.5489630433002259E-3</v>
      </c>
    </row>
    <row r="5748" spans="2:7">
      <c r="B5748" s="58">
        <v>38447</v>
      </c>
      <c r="C5748" s="43">
        <v>87.415702999999993</v>
      </c>
      <c r="D5748">
        <f t="shared" si="184"/>
        <v>0.11554299855036086</v>
      </c>
      <c r="E5748">
        <v>-1.330806064789852E-2</v>
      </c>
      <c r="G5748">
        <f t="shared" ca="1" si="185"/>
        <v>-9.0260163664802658E-3</v>
      </c>
    </row>
    <row r="5749" spans="2:7">
      <c r="B5749" s="58">
        <v>35762</v>
      </c>
      <c r="C5749" s="43">
        <v>78.361571999999995</v>
      </c>
      <c r="D5749">
        <f t="shared" si="184"/>
        <v>-0.69071769717027176</v>
      </c>
      <c r="E5749">
        <v>-1.3313304515675719E-2</v>
      </c>
      <c r="G5749">
        <f t="shared" ca="1" si="185"/>
        <v>6.5516758120004806E-3</v>
      </c>
    </row>
    <row r="5750" spans="2:7">
      <c r="B5750" s="58">
        <v>40492</v>
      </c>
      <c r="C5750" s="43">
        <v>253.36584500000001</v>
      </c>
      <c r="D5750">
        <f t="shared" si="184"/>
        <v>-0.89033338207807411</v>
      </c>
      <c r="E5750">
        <v>-1.332323266935093E-2</v>
      </c>
      <c r="G5750">
        <f t="shared" ca="1" si="185"/>
        <v>-3.307538550562316E-2</v>
      </c>
    </row>
    <row r="5751" spans="2:7">
      <c r="B5751" s="58">
        <v>44287</v>
      </c>
      <c r="C5751" s="43">
        <v>2310.3278810000002</v>
      </c>
      <c r="D5751">
        <f t="shared" si="184"/>
        <v>7.6208580911192998</v>
      </c>
      <c r="E5751">
        <v>-1.3325024180814916E-2</v>
      </c>
      <c r="G5751">
        <f t="shared" ca="1" si="185"/>
        <v>-1.5317942563805991E-2</v>
      </c>
    </row>
    <row r="5752" spans="2:7">
      <c r="B5752" s="58">
        <v>40834</v>
      </c>
      <c r="C5752" s="43">
        <v>267.99279799999999</v>
      </c>
      <c r="D5752">
        <f t="shared" si="184"/>
        <v>1.8022059348803374</v>
      </c>
      <c r="E5752">
        <v>-1.3327334791387492E-2</v>
      </c>
      <c r="G5752">
        <f t="shared" ca="1" si="185"/>
        <v>-3.5073709559800423E-2</v>
      </c>
    </row>
    <row r="5753" spans="2:7">
      <c r="B5753" s="58">
        <v>36067</v>
      </c>
      <c r="C5753" s="43">
        <v>95.636368000000004</v>
      </c>
      <c r="D5753">
        <f t="shared" si="184"/>
        <v>-0.6347681328287692</v>
      </c>
      <c r="E5753">
        <v>-1.3332148956807195E-2</v>
      </c>
      <c r="G5753">
        <f t="shared" ca="1" si="185"/>
        <v>1.4973665469823708E-2</v>
      </c>
    </row>
    <row r="5754" spans="2:7">
      <c r="B5754" s="58">
        <v>40821</v>
      </c>
      <c r="C5754" s="43">
        <v>261.85110500000002</v>
      </c>
      <c r="D5754">
        <f t="shared" si="184"/>
        <v>1.0376083168867611</v>
      </c>
      <c r="E5754">
        <v>-1.3333614228424977E-2</v>
      </c>
      <c r="G5754">
        <f t="shared" ca="1" si="185"/>
        <v>-1.1576678737521683E-3</v>
      </c>
    </row>
    <row r="5755" spans="2:7">
      <c r="B5755" s="58">
        <v>36243</v>
      </c>
      <c r="C5755" s="43">
        <v>128.50904800000001</v>
      </c>
      <c r="D5755">
        <f t="shared" si="184"/>
        <v>-0.19518583416371571</v>
      </c>
      <c r="E5755">
        <v>-1.3363113286776628E-2</v>
      </c>
      <c r="G5755">
        <f t="shared" ca="1" si="185"/>
        <v>1.5039329446368346E-3</v>
      </c>
    </row>
    <row r="5756" spans="2:7">
      <c r="B5756" s="58">
        <v>39381</v>
      </c>
      <c r="C5756" s="43">
        <v>159.67543000000001</v>
      </c>
      <c r="D5756">
        <f t="shared" si="184"/>
        <v>-0.65389446876600688</v>
      </c>
      <c r="E5756">
        <v>-1.3363754993907647E-2</v>
      </c>
      <c r="G5756">
        <f t="shared" ca="1" si="185"/>
        <v>1.6426637737476792E-2</v>
      </c>
    </row>
    <row r="5757" spans="2:7">
      <c r="B5757" s="58">
        <v>41653</v>
      </c>
      <c r="C5757" s="43">
        <v>461.34896900000001</v>
      </c>
      <c r="D5757">
        <f t="shared" si="184"/>
        <v>-0.43500686063143906</v>
      </c>
      <c r="E5757">
        <v>-1.3377421635351076E-2</v>
      </c>
      <c r="G5757">
        <f t="shared" ca="1" si="185"/>
        <v>-1.4788058587081831E-2</v>
      </c>
    </row>
    <row r="5758" spans="2:7">
      <c r="B5758" s="58">
        <v>42202</v>
      </c>
      <c r="C5758" s="43">
        <v>816.55676300000005</v>
      </c>
      <c r="D5758">
        <f t="shared" si="184"/>
        <v>0.10381169835376206</v>
      </c>
      <c r="E5758">
        <v>-1.3395830223752552E-2</v>
      </c>
      <c r="G5758">
        <f t="shared" ca="1" si="185"/>
        <v>5.659933511922787E-3</v>
      </c>
    </row>
    <row r="5759" spans="2:7">
      <c r="B5759" s="58">
        <v>42152</v>
      </c>
      <c r="C5759" s="43">
        <v>739.76092500000004</v>
      </c>
      <c r="D5759">
        <f t="shared" si="184"/>
        <v>5.7744779335641008</v>
      </c>
      <c r="E5759">
        <v>-1.3407860565417753E-2</v>
      </c>
      <c r="G5759">
        <f t="shared" ca="1" si="185"/>
        <v>1.6066226701633903E-2</v>
      </c>
    </row>
    <row r="5760" spans="2:7">
      <c r="B5760" s="58">
        <v>37649</v>
      </c>
      <c r="C5760" s="43">
        <v>109.19821899999999</v>
      </c>
      <c r="D5760">
        <f t="shared" si="184"/>
        <v>-0.9184754758208119</v>
      </c>
      <c r="E5760">
        <v>-1.3411578299066406E-2</v>
      </c>
      <c r="G5760">
        <f t="shared" ca="1" si="185"/>
        <v>1.1533642695503304E-2</v>
      </c>
    </row>
    <row r="5761" spans="2:7">
      <c r="B5761" s="58">
        <v>43223</v>
      </c>
      <c r="C5761" s="43">
        <v>1339.452393</v>
      </c>
      <c r="D5761">
        <f t="shared" si="184"/>
        <v>0.74841434002903462</v>
      </c>
      <c r="E5761">
        <v>-1.3417698617302814E-2</v>
      </c>
      <c r="G5761">
        <f t="shared" ca="1" si="185"/>
        <v>1.309644861811312E-2</v>
      </c>
    </row>
    <row r="5762" spans="2:7">
      <c r="B5762" s="58">
        <v>42467</v>
      </c>
      <c r="C5762" s="43">
        <v>766.09551999999996</v>
      </c>
      <c r="D5762">
        <f t="shared" si="184"/>
        <v>4.5524691251992779</v>
      </c>
      <c r="E5762">
        <v>-1.3422000200423046E-2</v>
      </c>
      <c r="G5762">
        <f t="shared" ca="1" si="185"/>
        <v>-8.1327857534041099E-3</v>
      </c>
    </row>
    <row r="5763" spans="2:7">
      <c r="B5763" s="58">
        <v>36473</v>
      </c>
      <c r="C5763" s="43">
        <v>137.97384600000001</v>
      </c>
      <c r="D5763">
        <f t="shared" si="184"/>
        <v>-0.50310635225328937</v>
      </c>
      <c r="E5763">
        <v>-1.3438986112686948E-2</v>
      </c>
      <c r="G5763">
        <f t="shared" ca="1" si="185"/>
        <v>1.1388037544454676E-2</v>
      </c>
    </row>
    <row r="5764" spans="2:7">
      <c r="B5764" s="58">
        <v>40799</v>
      </c>
      <c r="C5764" s="43">
        <v>277.67279100000002</v>
      </c>
      <c r="D5764">
        <f t="shared" ref="D5764:D5827" si="186">(C5764-C5765)/C5765</f>
        <v>-0.64091889316623796</v>
      </c>
      <c r="E5764">
        <v>-1.3439296711475174E-2</v>
      </c>
      <c r="G5764">
        <f t="shared" ca="1" si="185"/>
        <v>-4.5176191866983309E-5</v>
      </c>
    </row>
    <row r="5765" spans="2:7">
      <c r="B5765" s="58">
        <v>42017</v>
      </c>
      <c r="C5765" s="43">
        <v>773.28710899999999</v>
      </c>
      <c r="D5765">
        <f t="shared" si="186"/>
        <v>5.6693554026525943</v>
      </c>
      <c r="E5765">
        <v>-1.3439594366752149E-2</v>
      </c>
      <c r="G5765">
        <f t="shared" ref="G5765:G5828" ca="1" si="187">_xlfn.NORM.INV(RAND(),$N$5,$N$6)</f>
        <v>6.4321459467321816E-3</v>
      </c>
    </row>
    <row r="5766" spans="2:7">
      <c r="B5766" s="58">
        <v>37893</v>
      </c>
      <c r="C5766" s="43">
        <v>115.946304</v>
      </c>
      <c r="D5766">
        <f t="shared" si="186"/>
        <v>-0.21254747761680598</v>
      </c>
      <c r="E5766">
        <v>-1.3447022347809165E-2</v>
      </c>
      <c r="G5766">
        <f t="shared" ca="1" si="187"/>
        <v>4.2310858712798008E-2</v>
      </c>
    </row>
    <row r="5767" spans="2:7">
      <c r="B5767" s="58">
        <v>36782</v>
      </c>
      <c r="C5767" s="43">
        <v>147.242279</v>
      </c>
      <c r="D5767">
        <f t="shared" si="186"/>
        <v>-0.5427631532775915</v>
      </c>
      <c r="E5767">
        <v>-1.3452067001675066E-2</v>
      </c>
      <c r="G5767">
        <f t="shared" ca="1" si="187"/>
        <v>1.481396228338772E-3</v>
      </c>
    </row>
    <row r="5768" spans="2:7">
      <c r="B5768" s="58">
        <v>40926</v>
      </c>
      <c r="C5768" s="43">
        <v>322.026276</v>
      </c>
      <c r="D5768">
        <f t="shared" si="186"/>
        <v>-0.84875102470451824</v>
      </c>
      <c r="E5768">
        <v>-1.3455676006703242E-2</v>
      </c>
      <c r="G5768">
        <f t="shared" ca="1" si="187"/>
        <v>1.9759833582399744E-2</v>
      </c>
    </row>
    <row r="5769" spans="2:7">
      <c r="B5769" s="58">
        <v>44026</v>
      </c>
      <c r="C5769" s="43">
        <v>2129.1137699999999</v>
      </c>
      <c r="D5769">
        <f t="shared" si="186"/>
        <v>22.026558704950851</v>
      </c>
      <c r="E5769">
        <v>-1.3464444961943106E-2</v>
      </c>
      <c r="G5769">
        <f t="shared" ca="1" si="187"/>
        <v>1.9633463912771217E-2</v>
      </c>
    </row>
    <row r="5770" spans="2:7">
      <c r="B5770" s="58">
        <v>36115</v>
      </c>
      <c r="C5770" s="43">
        <v>92.463393999999994</v>
      </c>
      <c r="D5770">
        <f t="shared" si="186"/>
        <v>-0.32333510192086673</v>
      </c>
      <c r="E5770">
        <v>-1.3479813791600882E-2</v>
      </c>
      <c r="G5770">
        <f t="shared" ca="1" si="187"/>
        <v>4.3827605606268E-2</v>
      </c>
    </row>
    <row r="5771" spans="2:7">
      <c r="B5771" s="58">
        <v>37175</v>
      </c>
      <c r="C5771" s="43">
        <v>136.64576700000001</v>
      </c>
      <c r="D5771">
        <f t="shared" si="186"/>
        <v>-0.94800629444910356</v>
      </c>
      <c r="E5771">
        <v>-1.3492953890683279E-2</v>
      </c>
      <c r="G5771">
        <f t="shared" ca="1" si="187"/>
        <v>3.4000543792128638E-3</v>
      </c>
    </row>
    <row r="5772" spans="2:7">
      <c r="B5772" s="58">
        <v>44466</v>
      </c>
      <c r="C5772" s="43">
        <v>2628.1213379999999</v>
      </c>
      <c r="D5772">
        <f t="shared" si="186"/>
        <v>7.285833485230639</v>
      </c>
      <c r="E5772">
        <v>-1.3525554254074182E-2</v>
      </c>
      <c r="G5772">
        <f t="shared" ca="1" si="187"/>
        <v>1.2777017074383655E-3</v>
      </c>
    </row>
    <row r="5773" spans="2:7">
      <c r="B5773" s="58">
        <v>40924</v>
      </c>
      <c r="C5773" s="43">
        <v>317.18249500000002</v>
      </c>
      <c r="D5773">
        <f t="shared" si="186"/>
        <v>-9.3501016435213399E-2</v>
      </c>
      <c r="E5773">
        <v>-1.3532536489235502E-2</v>
      </c>
      <c r="G5773">
        <f t="shared" ca="1" si="187"/>
        <v>1.2797375197831154E-2</v>
      </c>
    </row>
    <row r="5774" spans="2:7">
      <c r="B5774" s="58">
        <v>41050</v>
      </c>
      <c r="C5774" s="43">
        <v>349.898346</v>
      </c>
      <c r="D5774">
        <f t="shared" si="186"/>
        <v>0.59424080588574801</v>
      </c>
      <c r="E5774">
        <v>-1.3539806695966617E-2</v>
      </c>
      <c r="G5774">
        <f t="shared" ca="1" si="187"/>
        <v>-1.1490027180732401E-2</v>
      </c>
    </row>
    <row r="5775" spans="2:7">
      <c r="B5775" s="58">
        <v>40584</v>
      </c>
      <c r="C5775" s="43">
        <v>219.476471</v>
      </c>
      <c r="D5775">
        <f t="shared" si="186"/>
        <v>-0.9057172526185624</v>
      </c>
      <c r="E5775">
        <v>-1.3567246062303424E-2</v>
      </c>
      <c r="G5775">
        <f t="shared" ca="1" si="187"/>
        <v>2.0699712339176311E-2</v>
      </c>
    </row>
    <row r="5776" spans="2:7">
      <c r="B5776" s="58">
        <v>44202</v>
      </c>
      <c r="C5776" s="43">
        <v>2327.8540039999998</v>
      </c>
      <c r="D5776">
        <f t="shared" si="186"/>
        <v>-0.12148164770261352</v>
      </c>
      <c r="E5776">
        <v>-1.3568426957804768E-2</v>
      </c>
      <c r="G5776">
        <f t="shared" ca="1" si="187"/>
        <v>3.82936327526813E-3</v>
      </c>
    </row>
    <row r="5777" spans="2:7">
      <c r="B5777" s="58">
        <v>44945</v>
      </c>
      <c r="C5777" s="43">
        <v>2649.75</v>
      </c>
      <c r="D5777">
        <f t="shared" si="186"/>
        <v>18.419510006132011</v>
      </c>
      <c r="E5777">
        <v>-1.3569336484586979E-2</v>
      </c>
      <c r="G5777">
        <f t="shared" ca="1" si="187"/>
        <v>-1.182180103733336E-2</v>
      </c>
    </row>
    <row r="5778" spans="2:7">
      <c r="B5778" s="58">
        <v>39241</v>
      </c>
      <c r="C5778" s="43">
        <v>136.44783000000001</v>
      </c>
      <c r="D5778">
        <f t="shared" si="186"/>
        <v>-0.56819230995648284</v>
      </c>
      <c r="E5778">
        <v>-1.3573637797810503E-2</v>
      </c>
      <c r="G5778">
        <f t="shared" ca="1" si="187"/>
        <v>3.0127137759248359E-3</v>
      </c>
    </row>
    <row r="5779" spans="2:7">
      <c r="B5779" s="58">
        <v>40869</v>
      </c>
      <c r="C5779" s="43">
        <v>315.99212599999998</v>
      </c>
      <c r="D5779">
        <f t="shared" si="186"/>
        <v>-0.80332299323639977</v>
      </c>
      <c r="E5779">
        <v>-1.3582822268056216E-2</v>
      </c>
      <c r="G5779">
        <f t="shared" ca="1" si="187"/>
        <v>-1.8954283525971127E-2</v>
      </c>
    </row>
    <row r="5780" spans="2:7">
      <c r="B5780" s="58">
        <v>43325</v>
      </c>
      <c r="C5780" s="43">
        <v>1606.6551509999999</v>
      </c>
      <c r="D5780">
        <f t="shared" si="186"/>
        <v>8.3513625578079864</v>
      </c>
      <c r="E5780">
        <v>-1.3607589773770992E-2</v>
      </c>
      <c r="G5780">
        <f t="shared" ca="1" si="187"/>
        <v>4.5228579533139364E-3</v>
      </c>
    </row>
    <row r="5781" spans="2:7">
      <c r="B5781" s="58">
        <v>39653</v>
      </c>
      <c r="C5781" s="43">
        <v>171.80973800000001</v>
      </c>
      <c r="D5781">
        <f t="shared" si="186"/>
        <v>9.1194089015279714E-2</v>
      </c>
      <c r="E5781">
        <v>-1.36452323409532E-2</v>
      </c>
      <c r="G5781">
        <f t="shared" ca="1" si="187"/>
        <v>2.0491462206521475E-2</v>
      </c>
    </row>
    <row r="5782" spans="2:7">
      <c r="B5782" s="58">
        <v>36378</v>
      </c>
      <c r="C5782" s="43">
        <v>157.45112599999999</v>
      </c>
      <c r="D5782">
        <f t="shared" si="186"/>
        <v>-0.92971222216865845</v>
      </c>
      <c r="E5782">
        <v>-1.3701316516726028E-2</v>
      </c>
      <c r="G5782">
        <f t="shared" ca="1" si="187"/>
        <v>-8.4951040306944937E-3</v>
      </c>
    </row>
    <row r="5783" spans="2:7">
      <c r="B5783" s="58">
        <v>44588</v>
      </c>
      <c r="C5783" s="43">
        <v>2240.092529</v>
      </c>
      <c r="D5783">
        <f t="shared" si="186"/>
        <v>13.409447180528911</v>
      </c>
      <c r="E5783">
        <v>-1.3707178002842721E-2</v>
      </c>
      <c r="G5783">
        <f t="shared" ca="1" si="187"/>
        <v>2.5417046278954771E-2</v>
      </c>
    </row>
    <row r="5784" spans="2:7">
      <c r="B5784" s="58">
        <v>39339</v>
      </c>
      <c r="C5784" s="43">
        <v>155.459991</v>
      </c>
      <c r="D5784">
        <f t="shared" si="186"/>
        <v>0.44792110798439033</v>
      </c>
      <c r="E5784">
        <v>-1.3720771531531147E-2</v>
      </c>
      <c r="G5784">
        <f t="shared" ca="1" si="187"/>
        <v>-5.1963088489978583E-3</v>
      </c>
    </row>
    <row r="5785" spans="2:7">
      <c r="B5785" s="58">
        <v>36199</v>
      </c>
      <c r="C5785" s="43">
        <v>107.367722</v>
      </c>
      <c r="D5785">
        <f t="shared" si="186"/>
        <v>-0.23912269616246937</v>
      </c>
      <c r="E5785">
        <v>-1.372538138758982E-2</v>
      </c>
      <c r="G5785">
        <f t="shared" ca="1" si="187"/>
        <v>-1.6826349805817636E-2</v>
      </c>
    </row>
    <row r="5786" spans="2:7">
      <c r="B5786" s="58">
        <v>36356</v>
      </c>
      <c r="C5786" s="43">
        <v>141.11042800000001</v>
      </c>
      <c r="D5786">
        <f t="shared" si="186"/>
        <v>-0.94056103364125654</v>
      </c>
      <c r="E5786">
        <v>-1.3726728178312244E-2</v>
      </c>
      <c r="G5786">
        <f t="shared" ca="1" si="187"/>
        <v>-2.4991521609215524E-2</v>
      </c>
    </row>
    <row r="5787" spans="2:7">
      <c r="B5787" s="58">
        <v>44385</v>
      </c>
      <c r="C5787" s="43">
        <v>2374.0390630000002</v>
      </c>
      <c r="D5787">
        <f t="shared" si="186"/>
        <v>3.5463292203263683</v>
      </c>
      <c r="E5787">
        <v>-1.3740800290041521E-2</v>
      </c>
      <c r="G5787">
        <f t="shared" ca="1" si="187"/>
        <v>-3.4864728302210655E-3</v>
      </c>
    </row>
    <row r="5788" spans="2:7">
      <c r="B5788" s="58">
        <v>41740</v>
      </c>
      <c r="C5788" s="43">
        <v>522.18811000000005</v>
      </c>
      <c r="D5788">
        <f t="shared" si="186"/>
        <v>-0.3271504750795613</v>
      </c>
      <c r="E5788">
        <v>-1.375641122270943E-2</v>
      </c>
      <c r="G5788">
        <f t="shared" ca="1" si="187"/>
        <v>7.2610045427782474E-3</v>
      </c>
    </row>
    <row r="5789" spans="2:7">
      <c r="B5789" s="58">
        <v>42045</v>
      </c>
      <c r="C5789" s="43">
        <v>776.08453399999996</v>
      </c>
      <c r="D5789">
        <f t="shared" si="186"/>
        <v>-0.52347514763248715</v>
      </c>
      <c r="E5789">
        <v>-1.3775638092094727E-2</v>
      </c>
      <c r="G5789">
        <f t="shared" ca="1" si="187"/>
        <v>-9.192677836561039E-3</v>
      </c>
    </row>
    <row r="5790" spans="2:7">
      <c r="B5790" s="58">
        <v>43333</v>
      </c>
      <c r="C5790" s="43">
        <v>1628.6339109999999</v>
      </c>
      <c r="D5790">
        <f t="shared" si="186"/>
        <v>5.9027973412771972</v>
      </c>
      <c r="E5790">
        <v>-1.3787259515992125E-2</v>
      </c>
      <c r="G5790">
        <f t="shared" ca="1" si="187"/>
        <v>1.4644215117195339E-2</v>
      </c>
    </row>
    <row r="5791" spans="2:7">
      <c r="B5791" s="58">
        <v>40508</v>
      </c>
      <c r="C5791" s="43">
        <v>235.93824799999999</v>
      </c>
      <c r="D5791">
        <f t="shared" si="186"/>
        <v>0.38452949965218081</v>
      </c>
      <c r="E5791">
        <v>-1.3795615410756423E-2</v>
      </c>
      <c r="G5791">
        <f t="shared" ca="1" si="187"/>
        <v>-1.3874776056061732E-2</v>
      </c>
    </row>
    <row r="5792" spans="2:7">
      <c r="B5792" s="58">
        <v>39048</v>
      </c>
      <c r="C5792" s="43">
        <v>170.410416</v>
      </c>
      <c r="D5792">
        <f t="shared" si="186"/>
        <v>-0.93448776748804419</v>
      </c>
      <c r="E5792">
        <v>-1.3797193018215158E-2</v>
      </c>
      <c r="G5792">
        <f t="shared" ca="1" si="187"/>
        <v>6.0575252156090335E-3</v>
      </c>
    </row>
    <row r="5793" spans="2:7">
      <c r="B5793" s="58">
        <v>44964</v>
      </c>
      <c r="C5793" s="43">
        <v>2601.1999510000001</v>
      </c>
      <c r="D5793">
        <f t="shared" si="186"/>
        <v>11.037490197499761</v>
      </c>
      <c r="E5793">
        <v>-1.3800479848177437E-2</v>
      </c>
      <c r="G5793">
        <f t="shared" ca="1" si="187"/>
        <v>-1.7107530206864278E-2</v>
      </c>
    </row>
    <row r="5794" spans="2:7">
      <c r="B5794" s="58">
        <v>40149</v>
      </c>
      <c r="C5794" s="43">
        <v>216.091553</v>
      </c>
      <c r="D5794">
        <f t="shared" si="186"/>
        <v>-9.3412043123690738E-2</v>
      </c>
      <c r="E5794">
        <v>-1.3816464836689621E-2</v>
      </c>
      <c r="G5794">
        <f t="shared" ca="1" si="187"/>
        <v>-1.6922456986264309E-2</v>
      </c>
    </row>
    <row r="5795" spans="2:7">
      <c r="B5795" s="58">
        <v>40465</v>
      </c>
      <c r="C5795" s="43">
        <v>238.356964</v>
      </c>
      <c r="D5795">
        <f t="shared" si="186"/>
        <v>-0.88129895934364566</v>
      </c>
      <c r="E5795">
        <v>-1.3845090425694498E-2</v>
      </c>
      <c r="G5795">
        <f t="shared" ca="1" si="187"/>
        <v>2.2625485573940101E-2</v>
      </c>
    </row>
    <row r="5796" spans="2:7">
      <c r="B5796" s="58">
        <v>44092</v>
      </c>
      <c r="C5796" s="43">
        <v>2008.0444339999999</v>
      </c>
      <c r="D5796">
        <f t="shared" si="186"/>
        <v>21.580604807441574</v>
      </c>
      <c r="E5796">
        <v>-1.3861356513487756E-2</v>
      </c>
      <c r="G5796">
        <f t="shared" ca="1" si="187"/>
        <v>2.836965290717636E-3</v>
      </c>
    </row>
    <row r="5797" spans="2:7">
      <c r="B5797" s="58">
        <v>38146</v>
      </c>
      <c r="C5797" s="43">
        <v>88.927841000000001</v>
      </c>
      <c r="D5797">
        <f t="shared" si="186"/>
        <v>-0.88542119204140635</v>
      </c>
      <c r="E5797">
        <v>-1.3883937520307393E-2</v>
      </c>
      <c r="G5797">
        <f t="shared" ca="1" si="187"/>
        <v>3.7840812963057698E-3</v>
      </c>
    </row>
    <row r="5798" spans="2:7">
      <c r="B5798" s="58">
        <v>42047</v>
      </c>
      <c r="C5798" s="43">
        <v>776.12817399999994</v>
      </c>
      <c r="D5798">
        <f t="shared" si="186"/>
        <v>4.2773299330819956</v>
      </c>
      <c r="E5798">
        <v>-1.3884393779370549E-2</v>
      </c>
      <c r="G5798">
        <f t="shared" ca="1" si="187"/>
        <v>3.7959830361727082E-3</v>
      </c>
    </row>
    <row r="5799" spans="2:7">
      <c r="B5799" s="58">
        <v>36434</v>
      </c>
      <c r="C5799" s="43">
        <v>147.068344</v>
      </c>
      <c r="D5799">
        <f t="shared" si="186"/>
        <v>0.15274713465785397</v>
      </c>
      <c r="E5799">
        <v>-1.3891784095963866E-2</v>
      </c>
      <c r="G5799">
        <f t="shared" ca="1" si="187"/>
        <v>1.6304334645044698E-2</v>
      </c>
    </row>
    <row r="5800" spans="2:7">
      <c r="B5800" s="58">
        <v>36258</v>
      </c>
      <c r="C5800" s="43">
        <v>127.58074999999999</v>
      </c>
      <c r="D5800">
        <f t="shared" si="186"/>
        <v>-0.88765346487868768</v>
      </c>
      <c r="E5800">
        <v>-1.3901396578090999E-2</v>
      </c>
      <c r="G5800">
        <f t="shared" ca="1" si="187"/>
        <v>3.6873396613326705E-2</v>
      </c>
    </row>
    <row r="5801" spans="2:7">
      <c r="B5801" s="58">
        <v>43000</v>
      </c>
      <c r="C5801" s="43">
        <v>1135.60022</v>
      </c>
      <c r="D5801">
        <f t="shared" si="186"/>
        <v>13.325008649750377</v>
      </c>
      <c r="E5801">
        <v>-1.3925276642163736E-2</v>
      </c>
      <c r="G5801">
        <f t="shared" ca="1" si="187"/>
        <v>5.0772493315065182E-3</v>
      </c>
    </row>
    <row r="5802" spans="2:7">
      <c r="B5802" s="58">
        <v>38190</v>
      </c>
      <c r="C5802" s="43">
        <v>79.273964000000007</v>
      </c>
      <c r="D5802">
        <f t="shared" si="186"/>
        <v>-0.76849411791717182</v>
      </c>
      <c r="E5802">
        <v>-1.3934043484242256E-2</v>
      </c>
      <c r="G5802">
        <f t="shared" ca="1" si="187"/>
        <v>1.6280777502156207E-3</v>
      </c>
    </row>
    <row r="5803" spans="2:7">
      <c r="B5803" s="58">
        <v>41022</v>
      </c>
      <c r="C5803" s="43">
        <v>342.42742900000002</v>
      </c>
      <c r="D5803">
        <f t="shared" si="186"/>
        <v>1.0142359605587721</v>
      </c>
      <c r="E5803">
        <v>-1.3947948206892253E-2</v>
      </c>
      <c r="G5803">
        <f t="shared" ca="1" si="187"/>
        <v>-1.5153842866249755E-2</v>
      </c>
    </row>
    <row r="5804" spans="2:7">
      <c r="B5804" s="58">
        <v>39946</v>
      </c>
      <c r="C5804" s="43">
        <v>170.00363200000001</v>
      </c>
      <c r="D5804">
        <f t="shared" si="186"/>
        <v>1.0345766521208317</v>
      </c>
      <c r="E5804">
        <v>-1.3993825656848514E-2</v>
      </c>
      <c r="G5804">
        <f t="shared" ca="1" si="187"/>
        <v>-1.0293622511244544E-3</v>
      </c>
    </row>
    <row r="5805" spans="2:7">
      <c r="B5805" s="58">
        <v>38156</v>
      </c>
      <c r="C5805" s="43">
        <v>83.557250999999994</v>
      </c>
      <c r="D5805">
        <f t="shared" si="186"/>
        <v>-0.83207793661641116</v>
      </c>
      <c r="E5805">
        <v>-1.3996866988792905E-2</v>
      </c>
      <c r="G5805">
        <f t="shared" ca="1" si="187"/>
        <v>-4.202965687162716E-3</v>
      </c>
    </row>
    <row r="5806" spans="2:7">
      <c r="B5806" s="58">
        <v>41775</v>
      </c>
      <c r="C5806" s="43">
        <v>497.59542800000003</v>
      </c>
      <c r="D5806">
        <f t="shared" si="186"/>
        <v>4.6726159609180531</v>
      </c>
      <c r="E5806">
        <v>-1.4007806328064431E-2</v>
      </c>
      <c r="G5806">
        <f t="shared" ca="1" si="187"/>
        <v>2.2648330569484607E-2</v>
      </c>
    </row>
    <row r="5807" spans="2:7">
      <c r="B5807" s="58">
        <v>38314</v>
      </c>
      <c r="C5807" s="43">
        <v>87.718863999999996</v>
      </c>
      <c r="D5807">
        <f t="shared" si="186"/>
        <v>-0.94014378179322766</v>
      </c>
      <c r="E5807">
        <v>-1.4009951277275456E-2</v>
      </c>
      <c r="G5807">
        <f t="shared" ca="1" si="187"/>
        <v>1.3504250170769392E-2</v>
      </c>
    </row>
    <row r="5808" spans="2:7">
      <c r="B5808" s="58">
        <v>43252</v>
      </c>
      <c r="C5808" s="43">
        <v>1465.4929199999999</v>
      </c>
      <c r="D5808">
        <f t="shared" si="186"/>
        <v>10.304501149354355</v>
      </c>
      <c r="E5808">
        <v>-1.4024625216923417E-2</v>
      </c>
      <c r="G5808">
        <f t="shared" ca="1" si="187"/>
        <v>-3.2327732003220443E-2</v>
      </c>
    </row>
    <row r="5809" spans="2:7">
      <c r="B5809" s="58">
        <v>38698</v>
      </c>
      <c r="C5809" s="43">
        <v>129.63800000000001</v>
      </c>
      <c r="D5809">
        <f t="shared" si="186"/>
        <v>-0.11860599772172048</v>
      </c>
      <c r="E5809">
        <v>-1.4024808412953203E-2</v>
      </c>
      <c r="G5809">
        <f t="shared" ca="1" si="187"/>
        <v>2.0583765164158926E-2</v>
      </c>
    </row>
    <row r="5810" spans="2:7">
      <c r="B5810" s="58">
        <v>36553</v>
      </c>
      <c r="C5810" s="43">
        <v>147.08291600000001</v>
      </c>
      <c r="D5810">
        <f t="shared" si="186"/>
        <v>-0.82116816876063747</v>
      </c>
      <c r="E5810">
        <v>-1.4024882802307745E-2</v>
      </c>
      <c r="G5810">
        <f t="shared" ca="1" si="187"/>
        <v>7.5753034255471195E-3</v>
      </c>
    </row>
    <row r="5811" spans="2:7">
      <c r="B5811" s="58">
        <v>42599</v>
      </c>
      <c r="C5811" s="43">
        <v>822.464966</v>
      </c>
      <c r="D5811">
        <f t="shared" si="186"/>
        <v>3.4325195123374135</v>
      </c>
      <c r="E5811">
        <v>-1.403575630019809E-2</v>
      </c>
      <c r="G5811">
        <f t="shared" ca="1" si="187"/>
        <v>2.6111942733795128E-2</v>
      </c>
    </row>
    <row r="5812" spans="2:7">
      <c r="B5812" s="58">
        <v>39667</v>
      </c>
      <c r="C5812" s="43">
        <v>185.55247499999999</v>
      </c>
      <c r="D5812">
        <f t="shared" si="186"/>
        <v>3.1584997480504948</v>
      </c>
      <c r="E5812">
        <v>-1.4041859881951122E-2</v>
      </c>
      <c r="G5812">
        <f t="shared" ca="1" si="187"/>
        <v>8.5979635983702532E-4</v>
      </c>
    </row>
    <row r="5813" spans="2:7">
      <c r="B5813" s="58">
        <v>35184</v>
      </c>
      <c r="C5813" s="43">
        <v>44.620052000000001</v>
      </c>
      <c r="D5813">
        <f t="shared" si="186"/>
        <v>-0.42481360992023404</v>
      </c>
      <c r="E5813">
        <v>-1.4043848481564059E-2</v>
      </c>
      <c r="G5813">
        <f t="shared" ca="1" si="187"/>
        <v>-3.3254466096473588E-3</v>
      </c>
    </row>
    <row r="5814" spans="2:7">
      <c r="B5814" s="58">
        <v>35618</v>
      </c>
      <c r="C5814" s="43">
        <v>77.574944000000002</v>
      </c>
      <c r="D5814">
        <f t="shared" si="186"/>
        <v>-0.58140615989703759</v>
      </c>
      <c r="E5814">
        <v>-1.4054415033836231E-2</v>
      </c>
      <c r="G5814">
        <f t="shared" ca="1" si="187"/>
        <v>1.2147413014525045E-2</v>
      </c>
    </row>
    <row r="5815" spans="2:7">
      <c r="B5815" s="58">
        <v>39692</v>
      </c>
      <c r="C5815" s="43">
        <v>185.32270800000001</v>
      </c>
      <c r="D5815">
        <f t="shared" si="186"/>
        <v>0.52310858599564691</v>
      </c>
      <c r="E5815">
        <v>-1.4058620625813522E-2</v>
      </c>
      <c r="G5815">
        <f t="shared" ca="1" si="187"/>
        <v>-3.7814250599130777E-3</v>
      </c>
    </row>
    <row r="5816" spans="2:7">
      <c r="B5816" s="58">
        <v>37414</v>
      </c>
      <c r="C5816" s="43">
        <v>121.673996</v>
      </c>
      <c r="D5816">
        <f t="shared" si="186"/>
        <v>-4.9749735167537043E-2</v>
      </c>
      <c r="E5816">
        <v>-1.4077477303620982E-2</v>
      </c>
      <c r="G5816">
        <f t="shared" ca="1" si="187"/>
        <v>1.9859750269135633E-2</v>
      </c>
    </row>
    <row r="5817" spans="2:7">
      <c r="B5817" s="58">
        <v>37386</v>
      </c>
      <c r="C5817" s="43">
        <v>128.04415900000001</v>
      </c>
      <c r="D5817">
        <f t="shared" si="186"/>
        <v>0.41779790804313544</v>
      </c>
      <c r="E5817">
        <v>-1.4081422879767254E-2</v>
      </c>
      <c r="G5817">
        <f t="shared" ca="1" si="187"/>
        <v>3.5798284720869815E-2</v>
      </c>
    </row>
    <row r="5818" spans="2:7">
      <c r="B5818" s="58">
        <v>35947</v>
      </c>
      <c r="C5818" s="43">
        <v>90.311995999999994</v>
      </c>
      <c r="D5818">
        <f t="shared" si="186"/>
        <v>-0.20047369580740634</v>
      </c>
      <c r="E5818">
        <v>-1.4084890512949883E-2</v>
      </c>
      <c r="G5818">
        <f t="shared" ca="1" si="187"/>
        <v>-2.8781791108635844E-2</v>
      </c>
    </row>
    <row r="5819" spans="2:7">
      <c r="B5819" s="58">
        <v>37407</v>
      </c>
      <c r="C5819" s="43">
        <v>112.956879</v>
      </c>
      <c r="D5819">
        <f t="shared" si="186"/>
        <v>-0.82889565166273549</v>
      </c>
      <c r="E5819">
        <v>-1.4099482641915247E-2</v>
      </c>
      <c r="G5819">
        <f t="shared" ca="1" si="187"/>
        <v>3.335581991119161E-2</v>
      </c>
    </row>
    <row r="5820" spans="2:7">
      <c r="B5820" s="58">
        <v>41992</v>
      </c>
      <c r="C5820" s="43">
        <v>660.16369599999996</v>
      </c>
      <c r="D5820">
        <f t="shared" si="186"/>
        <v>3.5763233656795466</v>
      </c>
      <c r="E5820">
        <v>-1.4100052549773924E-2</v>
      </c>
      <c r="G5820">
        <f t="shared" ca="1" si="187"/>
        <v>2.1135797603045276E-3</v>
      </c>
    </row>
    <row r="5821" spans="2:7">
      <c r="B5821" s="58">
        <v>39122</v>
      </c>
      <c r="C5821" s="43">
        <v>144.256348</v>
      </c>
      <c r="D5821">
        <f t="shared" si="186"/>
        <v>0.43699986200427671</v>
      </c>
      <c r="E5821">
        <v>-1.4105179625172935E-2</v>
      </c>
      <c r="G5821">
        <f t="shared" ca="1" si="187"/>
        <v>2.0027532289520339E-3</v>
      </c>
    </row>
    <row r="5822" spans="2:7">
      <c r="B5822" s="58">
        <v>36182</v>
      </c>
      <c r="C5822" s="43">
        <v>100.387169</v>
      </c>
      <c r="D5822">
        <f t="shared" si="186"/>
        <v>-0.17398076625100437</v>
      </c>
      <c r="E5822">
        <v>-1.4107508838295627E-2</v>
      </c>
      <c r="G5822">
        <f t="shared" ca="1" si="187"/>
        <v>2.0862296660898668E-2</v>
      </c>
    </row>
    <row r="5823" spans="2:7">
      <c r="B5823" s="58">
        <v>38615</v>
      </c>
      <c r="C5823" s="43">
        <v>121.531273</v>
      </c>
      <c r="D5823">
        <f t="shared" si="186"/>
        <v>-0.95334061877277099</v>
      </c>
      <c r="E5823">
        <v>-1.4112267610917599E-2</v>
      </c>
      <c r="G5823">
        <f t="shared" ca="1" si="187"/>
        <v>2.1901944857470362E-2</v>
      </c>
    </row>
    <row r="5824" spans="2:7">
      <c r="B5824" s="58">
        <v>44468</v>
      </c>
      <c r="C5824" s="43">
        <v>2604.648193</v>
      </c>
      <c r="D5824">
        <f t="shared" si="186"/>
        <v>16.448075772631466</v>
      </c>
      <c r="E5824">
        <v>-1.4152823780662665E-2</v>
      </c>
      <c r="G5824">
        <f t="shared" ca="1" si="187"/>
        <v>1.5265447179236417E-2</v>
      </c>
    </row>
    <row r="5825" spans="2:7">
      <c r="B5825" s="58">
        <v>36543</v>
      </c>
      <c r="C5825" s="43">
        <v>149.279968</v>
      </c>
      <c r="D5825">
        <f t="shared" si="186"/>
        <v>0.67605416256415229</v>
      </c>
      <c r="E5825">
        <v>-1.4164168407476155E-2</v>
      </c>
      <c r="G5825">
        <f t="shared" ca="1" si="187"/>
        <v>-2.0723908483577837E-2</v>
      </c>
    </row>
    <row r="5826" spans="2:7">
      <c r="B5826" s="58">
        <v>38481</v>
      </c>
      <c r="C5826" s="43">
        <v>89.066315000000003</v>
      </c>
      <c r="D5826">
        <f t="shared" si="186"/>
        <v>-0.95177870516657193</v>
      </c>
      <c r="E5826">
        <v>-1.416885140551216E-2</v>
      </c>
      <c r="G5826">
        <f t="shared" ca="1" si="187"/>
        <v>1.7287493773627208E-2</v>
      </c>
    </row>
    <row r="5827" spans="2:7">
      <c r="B5827" s="58">
        <v>43741</v>
      </c>
      <c r="C5827" s="43">
        <v>1847.032837</v>
      </c>
      <c r="D5827">
        <f t="shared" si="186"/>
        <v>0.59463275960859541</v>
      </c>
      <c r="E5827">
        <v>-1.4193858435410111E-2</v>
      </c>
      <c r="G5827">
        <f t="shared" ca="1" si="187"/>
        <v>1.1821168182308352E-2</v>
      </c>
    </row>
    <row r="5828" spans="2:7">
      <c r="B5828" s="58">
        <v>43026</v>
      </c>
      <c r="C5828" s="43">
        <v>1158.2810059999999</v>
      </c>
      <c r="D5828">
        <f t="shared" ref="D5828:D5891" si="188">(C5828-C5829)/C5829</f>
        <v>-0.44337998142677082</v>
      </c>
      <c r="E5828">
        <v>-1.4195031957673489E-2</v>
      </c>
      <c r="G5828">
        <f t="shared" ca="1" si="187"/>
        <v>9.6436176690749865E-3</v>
      </c>
    </row>
    <row r="5829" spans="2:7">
      <c r="B5829" s="58">
        <v>44663</v>
      </c>
      <c r="C5829" s="43">
        <v>2080.9187010000001</v>
      </c>
      <c r="D5829">
        <f t="shared" si="188"/>
        <v>0.38319382677043112</v>
      </c>
      <c r="E5829">
        <v>-1.4239297881984676E-2</v>
      </c>
      <c r="G5829">
        <f t="shared" ref="G5829:G5892" ca="1" si="189">_xlfn.NORM.INV(RAND(),$N$5,$N$6)</f>
        <v>-1.8026784887843397E-2</v>
      </c>
    </row>
    <row r="5830" spans="2:7">
      <c r="B5830" s="58">
        <v>43376</v>
      </c>
      <c r="C5830" s="43">
        <v>1504.430298</v>
      </c>
      <c r="D5830">
        <f t="shared" si="188"/>
        <v>28.743889156619357</v>
      </c>
      <c r="E5830">
        <v>-1.4278623053017976E-2</v>
      </c>
      <c r="G5830">
        <f t="shared" ca="1" si="189"/>
        <v>1.9301033060597265E-2</v>
      </c>
    </row>
    <row r="5831" spans="2:7">
      <c r="B5831" s="58">
        <v>35481</v>
      </c>
      <c r="C5831" s="43">
        <v>50.579475000000002</v>
      </c>
      <c r="D5831">
        <f t="shared" si="188"/>
        <v>-0.72488844540363773</v>
      </c>
      <c r="E5831">
        <v>-1.4329110312683866E-2</v>
      </c>
      <c r="G5831">
        <f t="shared" ca="1" si="189"/>
        <v>6.3323176148539183E-3</v>
      </c>
    </row>
    <row r="5832" spans="2:7">
      <c r="B5832" s="58">
        <v>40330</v>
      </c>
      <c r="C5832" s="43">
        <v>183.850784</v>
      </c>
      <c r="D5832">
        <f t="shared" si="188"/>
        <v>-0.88427407916969036</v>
      </c>
      <c r="E5832">
        <v>-1.433410510885038E-2</v>
      </c>
      <c r="G5832">
        <f t="shared" ca="1" si="189"/>
        <v>-5.2377893273846815E-3</v>
      </c>
    </row>
    <row r="5833" spans="2:7">
      <c r="B5833" s="58">
        <v>43530</v>
      </c>
      <c r="C5833" s="43">
        <v>1588.6741939999999</v>
      </c>
      <c r="D5833">
        <f t="shared" si="188"/>
        <v>31.538897005027188</v>
      </c>
      <c r="E5833">
        <v>-1.4380165167739064E-2</v>
      </c>
      <c r="G5833">
        <f t="shared" ca="1" si="189"/>
        <v>8.0799249063005559E-3</v>
      </c>
    </row>
    <row r="5834" spans="2:7">
      <c r="B5834" s="58">
        <v>35270</v>
      </c>
      <c r="C5834" s="43">
        <v>48.823849000000003</v>
      </c>
      <c r="D5834">
        <f t="shared" si="188"/>
        <v>-0.97383174371788328</v>
      </c>
      <c r="E5834">
        <v>-1.4383636004597879E-2</v>
      </c>
      <c r="G5834">
        <f t="shared" ca="1" si="189"/>
        <v>2.6841495234387131E-2</v>
      </c>
    </row>
    <row r="5835" spans="2:7">
      <c r="B5835" s="58">
        <v>43738</v>
      </c>
      <c r="C5835" s="43">
        <v>1865.7662350000001</v>
      </c>
      <c r="D5835">
        <f t="shared" si="188"/>
        <v>10.102941891888298</v>
      </c>
      <c r="E5835">
        <v>-1.4396542044517483E-2</v>
      </c>
      <c r="G5835">
        <f t="shared" ca="1" si="189"/>
        <v>-4.0166242711063817E-2</v>
      </c>
    </row>
    <row r="5836" spans="2:7">
      <c r="B5836" s="58">
        <v>39512</v>
      </c>
      <c r="C5836" s="43">
        <v>168.04251099999999</v>
      </c>
      <c r="D5836">
        <f t="shared" si="188"/>
        <v>-0.77382601137862939</v>
      </c>
      <c r="E5836">
        <v>-1.4410604295454051E-2</v>
      </c>
      <c r="G5836">
        <f t="shared" ca="1" si="189"/>
        <v>-3.2104145949591843E-2</v>
      </c>
    </row>
    <row r="5837" spans="2:7">
      <c r="B5837" s="58">
        <v>42507</v>
      </c>
      <c r="C5837" s="43">
        <v>742.97894299999996</v>
      </c>
      <c r="D5837">
        <f t="shared" si="188"/>
        <v>4.633627175883352</v>
      </c>
      <c r="E5837">
        <v>-1.4416694761229783E-2</v>
      </c>
      <c r="G5837">
        <f t="shared" ca="1" si="189"/>
        <v>-5.1176963173455402E-3</v>
      </c>
    </row>
    <row r="5838" spans="2:7">
      <c r="B5838" s="58">
        <v>37127</v>
      </c>
      <c r="C5838" s="43">
        <v>131.88287399999999</v>
      </c>
      <c r="D5838">
        <f t="shared" si="188"/>
        <v>0.11757227847972317</v>
      </c>
      <c r="E5838">
        <v>-1.4417897015700372E-2</v>
      </c>
      <c r="G5838">
        <f t="shared" ca="1" si="189"/>
        <v>1.3860077674106566E-3</v>
      </c>
    </row>
    <row r="5839" spans="2:7">
      <c r="B5839" s="58">
        <v>37042</v>
      </c>
      <c r="C5839" s="43">
        <v>118.00836200000001</v>
      </c>
      <c r="D5839">
        <f t="shared" si="188"/>
        <v>-0.94252352709654952</v>
      </c>
      <c r="E5839">
        <v>-1.4438776727580807E-2</v>
      </c>
      <c r="G5839">
        <f t="shared" ca="1" si="189"/>
        <v>2.7925786065213599E-2</v>
      </c>
    </row>
    <row r="5840" spans="2:7">
      <c r="B5840" s="58">
        <v>44253</v>
      </c>
      <c r="C5840" s="43">
        <v>2053.1594239999999</v>
      </c>
      <c r="D5840">
        <f t="shared" si="188"/>
        <v>21.318882542385328</v>
      </c>
      <c r="E5840">
        <v>-1.4445440381547986E-2</v>
      </c>
      <c r="G5840">
        <f t="shared" ca="1" si="189"/>
        <v>4.207327344043145E-3</v>
      </c>
    </row>
    <row r="5841" spans="2:7">
      <c r="B5841" s="58">
        <v>38133</v>
      </c>
      <c r="C5841" s="43">
        <v>91.992035000000001</v>
      </c>
      <c r="D5841">
        <f t="shared" si="188"/>
        <v>-0.95729025543619173</v>
      </c>
      <c r="E5841">
        <v>-1.4472260230818969E-2</v>
      </c>
      <c r="G5841">
        <f t="shared" ca="1" si="189"/>
        <v>-1.0125215749086491E-2</v>
      </c>
    </row>
    <row r="5842" spans="2:7">
      <c r="B5842" s="58">
        <v>44235</v>
      </c>
      <c r="C5842" s="43">
        <v>2153.888672</v>
      </c>
      <c r="D5842">
        <f t="shared" si="188"/>
        <v>20.344615711852377</v>
      </c>
      <c r="E5842">
        <v>-1.44962633611902E-2</v>
      </c>
      <c r="G5842">
        <f t="shared" ca="1" si="189"/>
        <v>5.767115183804127E-3</v>
      </c>
    </row>
    <row r="5843" spans="2:7">
      <c r="B5843" s="58">
        <v>37657</v>
      </c>
      <c r="C5843" s="43">
        <v>100.91016399999999</v>
      </c>
      <c r="D5843">
        <f t="shared" si="188"/>
        <v>-0.87661847041776009</v>
      </c>
      <c r="E5843">
        <v>-1.4497209813798798E-2</v>
      </c>
      <c r="G5843">
        <f t="shared" ca="1" si="189"/>
        <v>-1.2259656688470191E-3</v>
      </c>
    </row>
    <row r="5844" spans="2:7">
      <c r="B5844" s="58">
        <v>42809</v>
      </c>
      <c r="C5844" s="43">
        <v>817.87091099999998</v>
      </c>
      <c r="D5844">
        <f t="shared" si="188"/>
        <v>0.60155913047947052</v>
      </c>
      <c r="E5844">
        <v>-1.4500596549584271E-2</v>
      </c>
      <c r="G5844">
        <f t="shared" ca="1" si="189"/>
        <v>1.5366531686758497E-2</v>
      </c>
    </row>
    <row r="5845" spans="2:7">
      <c r="B5845" s="58">
        <v>41557</v>
      </c>
      <c r="C5845" s="43">
        <v>510.67169200000001</v>
      </c>
      <c r="D5845">
        <f t="shared" si="188"/>
        <v>4.3135890216226782</v>
      </c>
      <c r="E5845">
        <v>-1.4503451788305899E-2</v>
      </c>
      <c r="G5845">
        <f t="shared" ca="1" si="189"/>
        <v>2.070354451709509E-2</v>
      </c>
    </row>
    <row r="5846" spans="2:7">
      <c r="B5846" s="58">
        <v>38404</v>
      </c>
      <c r="C5846" s="43">
        <v>96.106735</v>
      </c>
      <c r="D5846">
        <f t="shared" si="188"/>
        <v>1.0619612846590385</v>
      </c>
      <c r="E5846">
        <v>-1.4507827658747228E-2</v>
      </c>
      <c r="G5846">
        <f t="shared" ca="1" si="189"/>
        <v>-9.7932883982018003E-3</v>
      </c>
    </row>
    <row r="5847" spans="2:7">
      <c r="B5847" s="58">
        <v>35334</v>
      </c>
      <c r="C5847" s="43">
        <v>46.609378999999997</v>
      </c>
      <c r="D5847">
        <f t="shared" si="188"/>
        <v>-0.79398099660874766</v>
      </c>
      <c r="E5847">
        <v>-1.452217442394926E-2</v>
      </c>
      <c r="G5847">
        <f t="shared" ca="1" si="189"/>
        <v>2.6636181145462554E-2</v>
      </c>
    </row>
    <row r="5848" spans="2:7">
      <c r="B5848" s="58">
        <v>40665</v>
      </c>
      <c r="C5848" s="43">
        <v>226.23825099999999</v>
      </c>
      <c r="D5848">
        <f t="shared" si="188"/>
        <v>-0.85495634450013969</v>
      </c>
      <c r="E5848">
        <v>-1.4551017648807304E-2</v>
      </c>
      <c r="G5848">
        <f t="shared" ca="1" si="189"/>
        <v>-3.0821090318253815E-2</v>
      </c>
    </row>
    <row r="5849" spans="2:7">
      <c r="B5849" s="58">
        <v>43591</v>
      </c>
      <c r="C5849" s="43">
        <v>1559.794189</v>
      </c>
      <c r="D5849">
        <f t="shared" si="188"/>
        <v>9.6157991515986136</v>
      </c>
      <c r="E5849">
        <v>-1.4555204630408498E-2</v>
      </c>
      <c r="G5849">
        <f t="shared" ca="1" si="189"/>
        <v>-2.3222782676007945E-2</v>
      </c>
    </row>
    <row r="5850" spans="2:7">
      <c r="B5850" s="58">
        <v>36419</v>
      </c>
      <c r="C5850" s="43">
        <v>146.93139600000001</v>
      </c>
      <c r="D5850">
        <f t="shared" si="188"/>
        <v>0.74191993579912952</v>
      </c>
      <c r="E5850">
        <v>-1.4559696873850626E-2</v>
      </c>
      <c r="G5850">
        <f t="shared" ca="1" si="189"/>
        <v>-2.3450252648870183E-3</v>
      </c>
    </row>
    <row r="5851" spans="2:7">
      <c r="B5851" s="58">
        <v>38265</v>
      </c>
      <c r="C5851" s="43">
        <v>84.350257999999997</v>
      </c>
      <c r="D5851">
        <f t="shared" si="188"/>
        <v>-0.8915268799427295</v>
      </c>
      <c r="E5851">
        <v>-1.4561039865189068E-2</v>
      </c>
      <c r="G5851">
        <f t="shared" ca="1" si="189"/>
        <v>1.0538566043538445E-2</v>
      </c>
    </row>
    <row r="5852" spans="2:7">
      <c r="B5852" s="58">
        <v>42118</v>
      </c>
      <c r="C5852" s="43">
        <v>777.61437999999998</v>
      </c>
      <c r="D5852">
        <f t="shared" si="188"/>
        <v>14.703274902250637</v>
      </c>
      <c r="E5852">
        <v>-1.4568345329894932E-2</v>
      </c>
      <c r="G5852">
        <f t="shared" ca="1" si="189"/>
        <v>-3.5523083149932213E-3</v>
      </c>
    </row>
    <row r="5853" spans="2:7">
      <c r="B5853" s="58">
        <v>35450</v>
      </c>
      <c r="C5853" s="43">
        <v>49.519249000000002</v>
      </c>
      <c r="D5853">
        <f t="shared" si="188"/>
        <v>-0.77795883464751681</v>
      </c>
      <c r="E5853">
        <v>-1.4575744245891737E-2</v>
      </c>
      <c r="G5853">
        <f t="shared" ca="1" si="189"/>
        <v>3.4432244055000666E-3</v>
      </c>
    </row>
    <row r="5854" spans="2:7">
      <c r="B5854" s="58">
        <v>40652</v>
      </c>
      <c r="C5854" s="43">
        <v>223.018326</v>
      </c>
      <c r="D5854">
        <f t="shared" si="188"/>
        <v>-0.88535964533213585</v>
      </c>
      <c r="E5854">
        <v>-1.4583169506518733E-2</v>
      </c>
      <c r="G5854">
        <f t="shared" ca="1" si="189"/>
        <v>-2.5088078297894152E-3</v>
      </c>
    </row>
    <row r="5855" spans="2:7">
      <c r="B5855" s="58">
        <v>44103</v>
      </c>
      <c r="C5855" s="43">
        <v>1945.3736570000001</v>
      </c>
      <c r="D5855">
        <f t="shared" si="188"/>
        <v>3.1005598823961886</v>
      </c>
      <c r="E5855">
        <v>-1.4588163154789497E-2</v>
      </c>
      <c r="G5855">
        <f t="shared" ca="1" si="189"/>
        <v>9.081905537433068E-3</v>
      </c>
    </row>
    <row r="5856" spans="2:7">
      <c r="B5856" s="58">
        <v>41712</v>
      </c>
      <c r="C5856" s="43">
        <v>474.41659499999997</v>
      </c>
      <c r="D5856">
        <f t="shared" si="188"/>
        <v>1.7816421778924123</v>
      </c>
      <c r="E5856">
        <v>-1.4594518249785686E-2</v>
      </c>
      <c r="G5856">
        <f t="shared" ca="1" si="189"/>
        <v>-5.0013802888744718E-3</v>
      </c>
    </row>
    <row r="5857" spans="2:7">
      <c r="B5857" s="58">
        <v>39038</v>
      </c>
      <c r="C5857" s="43">
        <v>170.55270400000001</v>
      </c>
      <c r="D5857">
        <f t="shared" si="188"/>
        <v>0.21490405131274457</v>
      </c>
      <c r="E5857">
        <v>-1.459695325950665E-2</v>
      </c>
      <c r="G5857">
        <f t="shared" ca="1" si="189"/>
        <v>9.0510434634517196E-3</v>
      </c>
    </row>
    <row r="5858" spans="2:7">
      <c r="B5858" s="58">
        <v>37336</v>
      </c>
      <c r="C5858" s="43">
        <v>140.38368199999999</v>
      </c>
      <c r="D5858">
        <f t="shared" si="188"/>
        <v>-0.44410682063793749</v>
      </c>
      <c r="E5858">
        <v>-1.4600226117976898E-2</v>
      </c>
      <c r="G5858">
        <f t="shared" ca="1" si="189"/>
        <v>-1.0773625237942451E-3</v>
      </c>
    </row>
    <row r="5859" spans="2:7">
      <c r="B5859" s="58">
        <v>40771</v>
      </c>
      <c r="C5859" s="43">
        <v>252.53715500000001</v>
      </c>
      <c r="D5859">
        <f t="shared" si="188"/>
        <v>0.48235559911428871</v>
      </c>
      <c r="E5859">
        <v>-1.460051962673584E-2</v>
      </c>
      <c r="G5859">
        <f t="shared" ca="1" si="189"/>
        <v>3.2699385851309763E-2</v>
      </c>
    </row>
    <row r="5860" spans="2:7">
      <c r="B5860" s="58">
        <v>38926</v>
      </c>
      <c r="C5860" s="43">
        <v>170.36206100000001</v>
      </c>
      <c r="D5860">
        <f t="shared" si="188"/>
        <v>2.8396417889241743</v>
      </c>
      <c r="E5860">
        <v>-1.4616525938399252E-2</v>
      </c>
      <c r="G5860">
        <f t="shared" ca="1" si="189"/>
        <v>1.4123161917177742E-2</v>
      </c>
    </row>
    <row r="5861" spans="2:7">
      <c r="B5861" s="58">
        <v>35409</v>
      </c>
      <c r="C5861" s="43">
        <v>44.369259</v>
      </c>
      <c r="D5861">
        <f t="shared" si="188"/>
        <v>-0.94459857772097355</v>
      </c>
      <c r="E5861">
        <v>-1.4620985743257545E-2</v>
      </c>
      <c r="G5861">
        <f t="shared" ca="1" si="189"/>
        <v>3.3233266775848515E-2</v>
      </c>
    </row>
    <row r="5862" spans="2:7">
      <c r="B5862" s="58">
        <v>42067</v>
      </c>
      <c r="C5862" s="43">
        <v>800.86859100000004</v>
      </c>
      <c r="D5862">
        <f t="shared" si="188"/>
        <v>17.464006271506836</v>
      </c>
      <c r="E5862">
        <v>-1.4628246951100078E-2</v>
      </c>
      <c r="G5862">
        <f t="shared" ca="1" si="189"/>
        <v>-1.0676020915298141E-2</v>
      </c>
    </row>
    <row r="5863" spans="2:7">
      <c r="B5863" s="58">
        <v>35205</v>
      </c>
      <c r="C5863" s="43">
        <v>43.374583999999999</v>
      </c>
      <c r="D5863">
        <f t="shared" si="188"/>
        <v>-0.97092811583735283</v>
      </c>
      <c r="E5863">
        <v>-1.4632691527254688E-2</v>
      </c>
      <c r="G5863">
        <f t="shared" ca="1" si="189"/>
        <v>7.8251125345592306E-3</v>
      </c>
    </row>
    <row r="5864" spans="2:7">
      <c r="B5864" s="58">
        <v>43360</v>
      </c>
      <c r="C5864" s="43">
        <v>1491.9770510000001</v>
      </c>
      <c r="D5864">
        <f t="shared" si="188"/>
        <v>11.224099698210031</v>
      </c>
      <c r="E5864">
        <v>-1.4638280707188669E-2</v>
      </c>
      <c r="G5864">
        <f t="shared" ca="1" si="189"/>
        <v>-1.0999509989744657E-2</v>
      </c>
    </row>
    <row r="5865" spans="2:7">
      <c r="B5865" s="58">
        <v>39147</v>
      </c>
      <c r="C5865" s="43">
        <v>122.05210099999999</v>
      </c>
      <c r="D5865">
        <f t="shared" si="188"/>
        <v>-0.26503890731539015</v>
      </c>
      <c r="E5865">
        <v>-1.4651241992362765E-2</v>
      </c>
      <c r="G5865">
        <f t="shared" ca="1" si="189"/>
        <v>2.4660975770264718E-2</v>
      </c>
    </row>
    <row r="5866" spans="2:7">
      <c r="B5866" s="58">
        <v>38775</v>
      </c>
      <c r="C5866" s="43">
        <v>166.06607099999999</v>
      </c>
      <c r="D5866">
        <f t="shared" si="188"/>
        <v>-0.92030729697770475</v>
      </c>
      <c r="E5866">
        <v>-1.4657405386138056E-2</v>
      </c>
      <c r="G5866">
        <f t="shared" ca="1" si="189"/>
        <v>-1.0310926960648344E-2</v>
      </c>
    </row>
    <row r="5867" spans="2:7">
      <c r="B5867" s="58">
        <v>44244</v>
      </c>
      <c r="C5867" s="43">
        <v>2083.8303219999998</v>
      </c>
      <c r="D5867">
        <f t="shared" si="188"/>
        <v>1.531977139857349</v>
      </c>
      <c r="E5867">
        <v>-1.4662367655455115E-2</v>
      </c>
      <c r="G5867">
        <f t="shared" ca="1" si="189"/>
        <v>-3.4066962387092066E-2</v>
      </c>
    </row>
    <row r="5868" spans="2:7">
      <c r="B5868" s="58">
        <v>42585</v>
      </c>
      <c r="C5868" s="43">
        <v>823.00518799999998</v>
      </c>
      <c r="D5868">
        <f t="shared" si="188"/>
        <v>5.4885125866141005</v>
      </c>
      <c r="E5868">
        <v>-1.4664880018324635E-2</v>
      </c>
      <c r="G5868">
        <f t="shared" ca="1" si="189"/>
        <v>-8.0647104959504102E-3</v>
      </c>
    </row>
    <row r="5869" spans="2:7">
      <c r="B5869" s="58">
        <v>36970</v>
      </c>
      <c r="C5869" s="43">
        <v>126.84034699999999</v>
      </c>
      <c r="D5869">
        <f t="shared" si="188"/>
        <v>-0.13513026280642437</v>
      </c>
      <c r="E5869">
        <v>-1.467892887254338E-2</v>
      </c>
      <c r="G5869">
        <f t="shared" ca="1" si="189"/>
        <v>1.0868810755389615E-2</v>
      </c>
    </row>
    <row r="5870" spans="2:7">
      <c r="B5870" s="58">
        <v>36690</v>
      </c>
      <c r="C5870" s="43">
        <v>146.65832499999999</v>
      </c>
      <c r="D5870">
        <f t="shared" si="188"/>
        <v>-0.87430574848518416</v>
      </c>
      <c r="E5870">
        <v>-1.4685406337939008E-2</v>
      </c>
      <c r="G5870">
        <f t="shared" ca="1" si="189"/>
        <v>-4.1234666684171204E-3</v>
      </c>
    </row>
    <row r="5871" spans="2:7">
      <c r="B5871" s="58">
        <v>43054</v>
      </c>
      <c r="C5871" s="43">
        <v>1166.786255</v>
      </c>
      <c r="D5871">
        <f t="shared" si="188"/>
        <v>-0.44336295837192374</v>
      </c>
      <c r="E5871">
        <v>-1.4720975843460377E-2</v>
      </c>
      <c r="G5871">
        <f t="shared" ca="1" si="189"/>
        <v>-1.920803375119385E-2</v>
      </c>
    </row>
    <row r="5872" spans="2:7">
      <c r="B5872" s="58">
        <v>43885</v>
      </c>
      <c r="C5872" s="43">
        <v>2096.1347660000001</v>
      </c>
      <c r="D5872">
        <f t="shared" si="188"/>
        <v>18.224430019915633</v>
      </c>
      <c r="E5872">
        <v>-1.4722301087549915E-2</v>
      </c>
      <c r="G5872">
        <f t="shared" ca="1" si="189"/>
        <v>1.3611622446325867E-2</v>
      </c>
    </row>
    <row r="5873" spans="2:7">
      <c r="B5873" s="58">
        <v>36195</v>
      </c>
      <c r="C5873" s="43">
        <v>109.03494999999999</v>
      </c>
      <c r="D5873">
        <f t="shared" si="188"/>
        <v>-0.85581226736171123</v>
      </c>
      <c r="E5873">
        <v>-1.4727292275257904E-2</v>
      </c>
      <c r="G5873">
        <f t="shared" ca="1" si="189"/>
        <v>-2.5317596782712254E-2</v>
      </c>
    </row>
    <row r="5874" spans="2:7">
      <c r="B5874" s="58">
        <v>42716</v>
      </c>
      <c r="C5874" s="43">
        <v>756.20129399999996</v>
      </c>
      <c r="D5874">
        <f t="shared" si="188"/>
        <v>11.809878971244141</v>
      </c>
      <c r="E5874">
        <v>-1.4732802103845564E-2</v>
      </c>
      <c r="G5874">
        <f t="shared" ca="1" si="189"/>
        <v>-8.1302313510948718E-3</v>
      </c>
    </row>
    <row r="5875" spans="2:7">
      <c r="B5875" s="58">
        <v>35576</v>
      </c>
      <c r="C5875" s="43">
        <v>59.032665000000001</v>
      </c>
      <c r="D5875">
        <f t="shared" si="188"/>
        <v>-0.75628627921410585</v>
      </c>
      <c r="E5875">
        <v>-1.4744961982355084E-2</v>
      </c>
      <c r="G5875">
        <f t="shared" ca="1" si="189"/>
        <v>-2.7575347605159003E-2</v>
      </c>
    </row>
    <row r="5876" spans="2:7">
      <c r="B5876" s="58">
        <v>40456</v>
      </c>
      <c r="C5876" s="43">
        <v>242.22134399999999</v>
      </c>
      <c r="D5876">
        <f t="shared" si="188"/>
        <v>-0.54982363571777582</v>
      </c>
      <c r="E5876">
        <v>-1.4746264769327992E-2</v>
      </c>
      <c r="G5876">
        <f t="shared" ca="1" si="189"/>
        <v>1.7659805795317191E-2</v>
      </c>
    </row>
    <row r="5877" spans="2:7">
      <c r="B5877" s="58">
        <v>41542</v>
      </c>
      <c r="C5877" s="43">
        <v>538.05877699999996</v>
      </c>
      <c r="D5877">
        <f t="shared" si="188"/>
        <v>5.7252286390449108</v>
      </c>
      <c r="E5877">
        <v>-1.4772013484942862E-2</v>
      </c>
      <c r="G5877">
        <f t="shared" ca="1" si="189"/>
        <v>-9.0977740603742606E-3</v>
      </c>
    </row>
    <row r="5878" spans="2:7">
      <c r="B5878" s="58">
        <v>35801</v>
      </c>
      <c r="C5878" s="43">
        <v>80.006020000000007</v>
      </c>
      <c r="D5878">
        <f t="shared" si="188"/>
        <v>-1.0400722175001166E-2</v>
      </c>
      <c r="E5878">
        <v>-1.4775239854623177E-2</v>
      </c>
      <c r="G5878">
        <f t="shared" ca="1" si="189"/>
        <v>2.3676100471992749E-3</v>
      </c>
    </row>
    <row r="5879" spans="2:7">
      <c r="B5879" s="58">
        <v>38244</v>
      </c>
      <c r="C5879" s="43">
        <v>80.846885999999998</v>
      </c>
      <c r="D5879">
        <f t="shared" si="188"/>
        <v>0.58209923046351641</v>
      </c>
      <c r="E5879">
        <v>-1.4778549758609613E-2</v>
      </c>
      <c r="G5879">
        <f t="shared" ca="1" si="189"/>
        <v>6.5380064277553609E-4</v>
      </c>
    </row>
    <row r="5880" spans="2:7">
      <c r="B5880" s="58">
        <v>35479</v>
      </c>
      <c r="C5880" s="43">
        <v>51.101021000000003</v>
      </c>
      <c r="D5880">
        <f t="shared" si="188"/>
        <v>-0.55833181439101998</v>
      </c>
      <c r="E5880">
        <v>-1.4781187370086383E-2</v>
      </c>
      <c r="G5880">
        <f t="shared" ca="1" si="189"/>
        <v>-1.1239140491288989E-2</v>
      </c>
    </row>
    <row r="5881" spans="2:7">
      <c r="B5881" s="58">
        <v>37426</v>
      </c>
      <c r="C5881" s="43">
        <v>115.70002700000001</v>
      </c>
      <c r="D5881">
        <f t="shared" si="188"/>
        <v>-0.2797669585381854</v>
      </c>
      <c r="E5881">
        <v>-1.4793724549145395E-2</v>
      </c>
      <c r="G5881">
        <f t="shared" ca="1" si="189"/>
        <v>5.8227158312905013E-4</v>
      </c>
    </row>
    <row r="5882" spans="2:7">
      <c r="B5882" s="58">
        <v>39625</v>
      </c>
      <c r="C5882" s="43">
        <v>160.64248699999999</v>
      </c>
      <c r="D5882">
        <f t="shared" si="188"/>
        <v>-0.91406770940816406</v>
      </c>
      <c r="E5882">
        <v>-1.4807917931924458E-2</v>
      </c>
      <c r="G5882">
        <f t="shared" ca="1" si="189"/>
        <v>-1.7275908498582914E-2</v>
      </c>
    </row>
    <row r="5883" spans="2:7">
      <c r="B5883" s="58">
        <v>43970</v>
      </c>
      <c r="C5883" s="43">
        <v>1869.4077150000001</v>
      </c>
      <c r="D5883">
        <f t="shared" si="188"/>
        <v>7.3147784159615439</v>
      </c>
      <c r="E5883">
        <v>-1.4811104513705705E-2</v>
      </c>
      <c r="G5883">
        <f t="shared" ca="1" si="189"/>
        <v>-4.2010999576099226E-3</v>
      </c>
    </row>
    <row r="5884" spans="2:7">
      <c r="B5884" s="58">
        <v>40661</v>
      </c>
      <c r="C5884" s="43">
        <v>224.82952900000001</v>
      </c>
      <c r="D5884">
        <f t="shared" si="188"/>
        <v>4.8833178924438995E-2</v>
      </c>
      <c r="E5884">
        <v>-1.4814658656116858E-2</v>
      </c>
      <c r="G5884">
        <f t="shared" ca="1" si="189"/>
        <v>-9.7332402327994279E-3</v>
      </c>
    </row>
    <row r="5885" spans="2:7">
      <c r="B5885" s="58">
        <v>40123</v>
      </c>
      <c r="C5885" s="43">
        <v>214.361572</v>
      </c>
      <c r="D5885">
        <f t="shared" si="188"/>
        <v>0.1085838315692262</v>
      </c>
      <c r="E5885">
        <v>-1.4817503036781161E-2</v>
      </c>
      <c r="G5885">
        <f t="shared" ca="1" si="189"/>
        <v>-1.4269412635025668E-2</v>
      </c>
    </row>
    <row r="5886" spans="2:7">
      <c r="B5886" s="58">
        <v>39861</v>
      </c>
      <c r="C5886" s="43">
        <v>193.36523399999999</v>
      </c>
      <c r="D5886">
        <f t="shared" si="188"/>
        <v>-0.75218856359928798</v>
      </c>
      <c r="E5886">
        <v>-1.4829200992676438E-2</v>
      </c>
      <c r="G5886">
        <f t="shared" ca="1" si="189"/>
        <v>4.7549179286819855E-3</v>
      </c>
    </row>
    <row r="5887" spans="2:7">
      <c r="B5887" s="58">
        <v>42180</v>
      </c>
      <c r="C5887" s="43">
        <v>780.29180899999994</v>
      </c>
      <c r="D5887">
        <f t="shared" si="188"/>
        <v>3.588479860298933</v>
      </c>
      <c r="E5887">
        <v>-1.4834544339502775E-2</v>
      </c>
      <c r="G5887">
        <f t="shared" ca="1" si="189"/>
        <v>1.0262244416564771E-2</v>
      </c>
    </row>
    <row r="5888" spans="2:7">
      <c r="B5888" s="58">
        <v>38966</v>
      </c>
      <c r="C5888" s="43">
        <v>170.05453499999999</v>
      </c>
      <c r="D5888">
        <f t="shared" si="188"/>
        <v>0.22327305965041164</v>
      </c>
      <c r="E5888">
        <v>-1.4842386777256158E-2</v>
      </c>
      <c r="G5888">
        <f t="shared" ca="1" si="189"/>
        <v>-1.0816872896125153E-2</v>
      </c>
    </row>
    <row r="5889" spans="2:7">
      <c r="B5889" s="58">
        <v>36357</v>
      </c>
      <c r="C5889" s="43">
        <v>139.016006</v>
      </c>
      <c r="D5889">
        <f t="shared" si="188"/>
        <v>-0.93565366198453326</v>
      </c>
      <c r="E5889">
        <v>-1.4842432481318875E-2</v>
      </c>
      <c r="G5889">
        <f t="shared" ca="1" si="189"/>
        <v>-1.6180468077415459E-3</v>
      </c>
    </row>
    <row r="5890" spans="2:7">
      <c r="B5890" s="58">
        <v>43945</v>
      </c>
      <c r="C5890" s="43">
        <v>2160.4338379999999</v>
      </c>
      <c r="D5890">
        <f t="shared" si="188"/>
        <v>9.4802124013364253</v>
      </c>
      <c r="E5890">
        <v>-1.4843580395317866E-2</v>
      </c>
      <c r="G5890">
        <f t="shared" ca="1" si="189"/>
        <v>1.5012430250795388E-2</v>
      </c>
    </row>
    <row r="5891" spans="2:7">
      <c r="B5891" s="58">
        <v>40190</v>
      </c>
      <c r="C5891" s="43">
        <v>206.14408900000001</v>
      </c>
      <c r="D5891">
        <f t="shared" si="188"/>
        <v>0.84561620992242292</v>
      </c>
      <c r="E5891">
        <v>-1.484421208130109E-2</v>
      </c>
      <c r="G5891">
        <f t="shared" ca="1" si="189"/>
        <v>-1.6027170889503322E-2</v>
      </c>
    </row>
    <row r="5892" spans="2:7">
      <c r="B5892" s="58">
        <v>36872</v>
      </c>
      <c r="C5892" s="43">
        <v>111.693909</v>
      </c>
      <c r="D5892">
        <f t="shared" ref="D5892:D5955" si="190">(C5892-C5893)/C5893</f>
        <v>-0.23683291784579671</v>
      </c>
      <c r="E5892">
        <v>-1.4844214297621483E-2</v>
      </c>
      <c r="G5892">
        <f t="shared" ca="1" si="189"/>
        <v>1.1523134607189605E-2</v>
      </c>
    </row>
    <row r="5893" spans="2:7">
      <c r="B5893" s="58">
        <v>39183</v>
      </c>
      <c r="C5893" s="43">
        <v>146.355774</v>
      </c>
      <c r="D5893">
        <f t="shared" si="190"/>
        <v>1.8301588868695521E-3</v>
      </c>
      <c r="E5893">
        <v>-1.4850719558370079E-2</v>
      </c>
      <c r="G5893">
        <f t="shared" ref="G5893:G5956" ca="1" si="191">_xlfn.NORM.INV(RAND(),$N$5,$N$6)</f>
        <v>4.2623131557738385E-3</v>
      </c>
    </row>
    <row r="5894" spans="2:7">
      <c r="B5894" s="58">
        <v>39195</v>
      </c>
      <c r="C5894" s="43">
        <v>146.08840900000001</v>
      </c>
      <c r="D5894">
        <f t="shared" si="190"/>
        <v>-0.64035704866626009</v>
      </c>
      <c r="E5894">
        <v>-1.4852562539757487E-2</v>
      </c>
      <c r="G5894">
        <f t="shared" ca="1" si="191"/>
        <v>-1.5743789040110291E-2</v>
      </c>
    </row>
    <row r="5895" spans="2:7">
      <c r="B5895" s="58">
        <v>41134</v>
      </c>
      <c r="C5895" s="43">
        <v>406.20400999999998</v>
      </c>
      <c r="D5895">
        <f t="shared" si="190"/>
        <v>-0.83117742676722173</v>
      </c>
      <c r="E5895">
        <v>-1.4868423250003048E-2</v>
      </c>
      <c r="G5895">
        <f t="shared" ca="1" si="191"/>
        <v>9.1245304335441854E-3</v>
      </c>
    </row>
    <row r="5896" spans="2:7">
      <c r="B5896" s="58">
        <v>45000</v>
      </c>
      <c r="C5896" s="43">
        <v>2406.1000979999999</v>
      </c>
      <c r="D5896">
        <f t="shared" si="190"/>
        <v>16.914421321515409</v>
      </c>
      <c r="E5896">
        <v>-1.4882537505064384E-2</v>
      </c>
      <c r="G5896">
        <f t="shared" ca="1" si="191"/>
        <v>-1.4108498163478169E-2</v>
      </c>
    </row>
    <row r="5897" spans="2:7">
      <c r="B5897" s="58">
        <v>36306</v>
      </c>
      <c r="C5897" s="43">
        <v>134.31079099999999</v>
      </c>
      <c r="D5897">
        <f t="shared" si="190"/>
        <v>0.24051167706594656</v>
      </c>
      <c r="E5897">
        <v>-1.4893669689433817E-2</v>
      </c>
      <c r="G5897">
        <f t="shared" ca="1" si="191"/>
        <v>-2.5280751571773022E-2</v>
      </c>
    </row>
    <row r="5898" spans="2:7">
      <c r="B5898" s="58">
        <v>37599</v>
      </c>
      <c r="C5898" s="43">
        <v>108.270477</v>
      </c>
      <c r="D5898">
        <f t="shared" si="190"/>
        <v>5.8310470249344389E-2</v>
      </c>
      <c r="E5898">
        <v>-1.4912755837344093E-2</v>
      </c>
      <c r="G5898">
        <f t="shared" ca="1" si="191"/>
        <v>3.4385324717413138E-2</v>
      </c>
    </row>
    <row r="5899" spans="2:7">
      <c r="B5899" s="58">
        <v>38329</v>
      </c>
      <c r="C5899" s="43">
        <v>102.30502300000001</v>
      </c>
      <c r="D5899">
        <f t="shared" si="190"/>
        <v>-8.2990533947353458E-3</v>
      </c>
      <c r="E5899">
        <v>-1.4920335521495741E-2</v>
      </c>
      <c r="G5899">
        <f t="shared" ca="1" si="191"/>
        <v>2.5809998694836474E-2</v>
      </c>
    </row>
    <row r="5900" spans="2:7">
      <c r="B5900" s="58">
        <v>36819</v>
      </c>
      <c r="C5900" s="43">
        <v>103.161163</v>
      </c>
      <c r="D5900">
        <f t="shared" si="190"/>
        <v>-0.34971812338229546</v>
      </c>
      <c r="E5900">
        <v>-1.4941966403272954E-2</v>
      </c>
      <c r="G5900">
        <f t="shared" ca="1" si="191"/>
        <v>-3.8740724413275076E-3</v>
      </c>
    </row>
    <row r="5901" spans="2:7">
      <c r="B5901" s="58">
        <v>36627</v>
      </c>
      <c r="C5901" s="43">
        <v>158.64068599999999</v>
      </c>
      <c r="D5901">
        <f t="shared" si="190"/>
        <v>-0.79073308145553212</v>
      </c>
      <c r="E5901">
        <v>-1.4974985415309935E-2</v>
      </c>
      <c r="G5901">
        <f t="shared" ca="1" si="191"/>
        <v>-6.8317130105120076E-3</v>
      </c>
    </row>
    <row r="5902" spans="2:7">
      <c r="B5902" s="58">
        <v>42493</v>
      </c>
      <c r="C5902" s="43">
        <v>758.07818599999996</v>
      </c>
      <c r="D5902">
        <f t="shared" si="190"/>
        <v>3.6350554654669662</v>
      </c>
      <c r="E5902">
        <v>-1.4989420843084213E-2</v>
      </c>
      <c r="G5902">
        <f t="shared" ca="1" si="191"/>
        <v>-7.4261255232525815E-3</v>
      </c>
    </row>
    <row r="5903" spans="2:7">
      <c r="B5903" s="58">
        <v>38902</v>
      </c>
      <c r="C5903" s="43">
        <v>163.55320699999999</v>
      </c>
      <c r="D5903">
        <f t="shared" si="190"/>
        <v>0.6020813797890664</v>
      </c>
      <c r="E5903">
        <v>-1.5007717839855744E-2</v>
      </c>
      <c r="G5903">
        <f t="shared" ca="1" si="191"/>
        <v>-1.8819299962430452E-2</v>
      </c>
    </row>
    <row r="5904" spans="2:7">
      <c r="B5904" s="58">
        <v>37839</v>
      </c>
      <c r="C5904" s="43">
        <v>102.087952</v>
      </c>
      <c r="D5904">
        <f t="shared" si="190"/>
        <v>-0.42355799991290805</v>
      </c>
      <c r="E5904">
        <v>-1.503062164218831E-2</v>
      </c>
      <c r="G5904">
        <f t="shared" ca="1" si="191"/>
        <v>-1.4334696867858191E-2</v>
      </c>
    </row>
    <row r="5905" spans="2:7">
      <c r="B5905" s="58">
        <v>39035</v>
      </c>
      <c r="C5905" s="43">
        <v>177.10012800000001</v>
      </c>
      <c r="D5905">
        <f t="shared" si="190"/>
        <v>-0.16089700623240327</v>
      </c>
      <c r="E5905">
        <v>-1.5040482251848676E-2</v>
      </c>
      <c r="G5905">
        <f t="shared" ca="1" si="191"/>
        <v>-4.0714195486025194E-2</v>
      </c>
    </row>
    <row r="5906" spans="2:7">
      <c r="B5906" s="58">
        <v>40361</v>
      </c>
      <c r="C5906" s="43">
        <v>211.05886799999999</v>
      </c>
      <c r="D5906">
        <f t="shared" si="190"/>
        <v>3.5136223547017909</v>
      </c>
      <c r="E5906">
        <v>-1.5045882513169115E-2</v>
      </c>
      <c r="G5906">
        <f t="shared" ca="1" si="191"/>
        <v>2.4187948938341322E-2</v>
      </c>
    </row>
    <row r="5907" spans="2:7">
      <c r="B5907" s="58">
        <v>35317</v>
      </c>
      <c r="C5907" s="43">
        <v>46.760418000000001</v>
      </c>
      <c r="D5907">
        <f t="shared" si="190"/>
        <v>-0.87078634436422975</v>
      </c>
      <c r="E5907">
        <v>-1.5067790470731153E-2</v>
      </c>
      <c r="G5907">
        <f t="shared" ca="1" si="191"/>
        <v>-6.5360250875084545E-3</v>
      </c>
    </row>
    <row r="5908" spans="2:7">
      <c r="B5908" s="58">
        <v>41074</v>
      </c>
      <c r="C5908" s="43">
        <v>361.88449100000003</v>
      </c>
      <c r="D5908">
        <f t="shared" si="190"/>
        <v>2.0178845132274739</v>
      </c>
      <c r="E5908">
        <v>-1.5081876467499712E-2</v>
      </c>
      <c r="G5908">
        <f t="shared" ca="1" si="191"/>
        <v>-1.2587033315125425E-2</v>
      </c>
    </row>
    <row r="5909" spans="2:7">
      <c r="B5909" s="58">
        <v>37916</v>
      </c>
      <c r="C5909" s="43">
        <v>119.91330000000001</v>
      </c>
      <c r="D5909">
        <f t="shared" si="190"/>
        <v>-8.9719197601242709E-2</v>
      </c>
      <c r="E5909">
        <v>-1.5099591914530955E-2</v>
      </c>
      <c r="G5909">
        <f t="shared" ca="1" si="191"/>
        <v>6.8150905818043627E-3</v>
      </c>
    </row>
    <row r="5910" spans="2:7">
      <c r="B5910" s="58">
        <v>37120</v>
      </c>
      <c r="C5910" s="43">
        <v>131.73220800000001</v>
      </c>
      <c r="D5910">
        <f t="shared" si="190"/>
        <v>-0.38103951855238682</v>
      </c>
      <c r="E5910">
        <v>-1.5100455789334638E-2</v>
      </c>
      <c r="G5910">
        <f t="shared" ca="1" si="191"/>
        <v>-2.1415470859649167E-2</v>
      </c>
    </row>
    <row r="5911" spans="2:7">
      <c r="B5911" s="58">
        <v>40150</v>
      </c>
      <c r="C5911" s="43">
        <v>212.82813999999999</v>
      </c>
      <c r="D5911">
        <f t="shared" si="190"/>
        <v>0.59172945612979366</v>
      </c>
      <c r="E5911">
        <v>-1.5101992441139122E-2</v>
      </c>
      <c r="G5911">
        <f t="shared" ca="1" si="191"/>
        <v>-2.1781783447970989E-2</v>
      </c>
    </row>
    <row r="5912" spans="2:7">
      <c r="B5912" s="58">
        <v>38747</v>
      </c>
      <c r="C5912" s="43">
        <v>133.70874000000001</v>
      </c>
      <c r="D5912">
        <f t="shared" si="190"/>
        <v>-0.15227785138558414</v>
      </c>
      <c r="E5912">
        <v>-1.5120600874757344E-2</v>
      </c>
      <c r="G5912">
        <f t="shared" ca="1" si="191"/>
        <v>3.5972456847231847E-2</v>
      </c>
    </row>
    <row r="5913" spans="2:7">
      <c r="B5913" s="58">
        <v>38932</v>
      </c>
      <c r="C5913" s="43">
        <v>157.727081</v>
      </c>
      <c r="D5913">
        <f t="shared" si="190"/>
        <v>-0.50407242272629027</v>
      </c>
      <c r="E5913">
        <v>-1.5121705186134354E-2</v>
      </c>
      <c r="G5913">
        <f t="shared" ca="1" si="191"/>
        <v>9.6476298926589429E-3</v>
      </c>
    </row>
    <row r="5914" spans="2:7">
      <c r="B5914" s="58">
        <v>40949</v>
      </c>
      <c r="C5914" s="43">
        <v>318.04458599999998</v>
      </c>
      <c r="D5914">
        <f t="shared" si="190"/>
        <v>0.41283262468683368</v>
      </c>
      <c r="E5914">
        <v>-1.5126514564103662E-2</v>
      </c>
      <c r="G5914">
        <f t="shared" ca="1" si="191"/>
        <v>1.6210325903347037E-2</v>
      </c>
    </row>
    <row r="5915" spans="2:7">
      <c r="B5915" s="58">
        <v>40637</v>
      </c>
      <c r="C5915" s="43">
        <v>225.11129800000001</v>
      </c>
      <c r="D5915">
        <f t="shared" si="190"/>
        <v>-0.89102390703364931</v>
      </c>
      <c r="E5915">
        <v>-1.51435193529438E-2</v>
      </c>
      <c r="G5915">
        <f t="shared" ca="1" si="191"/>
        <v>1.7435584376476469E-2</v>
      </c>
    </row>
    <row r="5916" spans="2:7">
      <c r="B5916" s="58">
        <v>44690</v>
      </c>
      <c r="C5916" s="43">
        <v>2065.694336</v>
      </c>
      <c r="D5916">
        <f t="shared" si="190"/>
        <v>2.7795099325818988</v>
      </c>
      <c r="E5916">
        <v>-1.5145150088397853E-2</v>
      </c>
      <c r="G5916">
        <f t="shared" ca="1" si="191"/>
        <v>2.0837420390566526E-2</v>
      </c>
    </row>
    <row r="5917" spans="2:7">
      <c r="B5917" s="58">
        <v>41528</v>
      </c>
      <c r="C5917" s="43">
        <v>546.55084199999999</v>
      </c>
      <c r="D5917">
        <f t="shared" si="190"/>
        <v>1.2957435694465098</v>
      </c>
      <c r="E5917">
        <v>-1.5149193053900327E-2</v>
      </c>
      <c r="G5917">
        <f t="shared" ca="1" si="191"/>
        <v>1.7795836918323524E-2</v>
      </c>
    </row>
    <row r="5918" spans="2:7">
      <c r="B5918" s="58">
        <v>40519</v>
      </c>
      <c r="C5918" s="43">
        <v>238.071381</v>
      </c>
      <c r="D5918">
        <f t="shared" si="190"/>
        <v>-0.23697607735968371</v>
      </c>
      <c r="E5918">
        <v>-1.5151541100395544E-2</v>
      </c>
      <c r="G5918">
        <f t="shared" ca="1" si="191"/>
        <v>1.093192721612843E-2</v>
      </c>
    </row>
    <row r="5919" spans="2:7">
      <c r="B5919" s="58">
        <v>40966</v>
      </c>
      <c r="C5919" s="43">
        <v>312.01037600000001</v>
      </c>
      <c r="D5919">
        <f t="shared" si="190"/>
        <v>0.65018588276220113</v>
      </c>
      <c r="E5919">
        <v>-1.5159328238402107E-2</v>
      </c>
      <c r="G5919">
        <f t="shared" ca="1" si="191"/>
        <v>2.1225613130759175E-2</v>
      </c>
    </row>
    <row r="5920" spans="2:7">
      <c r="B5920" s="58">
        <v>39702</v>
      </c>
      <c r="C5920" s="43">
        <v>189.075897</v>
      </c>
      <c r="D5920">
        <f t="shared" si="190"/>
        <v>-0.61801464374700488</v>
      </c>
      <c r="E5920">
        <v>-1.5160359129661844E-2</v>
      </c>
      <c r="G5920">
        <f t="shared" ca="1" si="191"/>
        <v>-3.9088070513101869E-2</v>
      </c>
    </row>
    <row r="5921" spans="2:7">
      <c r="B5921" s="58">
        <v>41677</v>
      </c>
      <c r="C5921" s="43">
        <v>494.982056</v>
      </c>
      <c r="D5921">
        <f t="shared" si="190"/>
        <v>0.91708042312234639</v>
      </c>
      <c r="E5921">
        <v>-1.5173109447073552E-2</v>
      </c>
      <c r="G5921">
        <f t="shared" ca="1" si="191"/>
        <v>4.5317778686521794E-2</v>
      </c>
    </row>
    <row r="5922" spans="2:7">
      <c r="B5922" s="58">
        <v>40549</v>
      </c>
      <c r="C5922" s="43">
        <v>258.19576999999998</v>
      </c>
      <c r="D5922">
        <f t="shared" si="190"/>
        <v>0.23494187434656585</v>
      </c>
      <c r="E5922">
        <v>-1.5198005522831112E-2</v>
      </c>
      <c r="G5922">
        <f t="shared" ca="1" si="191"/>
        <v>-7.2392877292489161E-3</v>
      </c>
    </row>
    <row r="5923" spans="2:7">
      <c r="B5923" s="58">
        <v>40368</v>
      </c>
      <c r="C5923" s="43">
        <v>209.07524100000001</v>
      </c>
      <c r="D5923">
        <f t="shared" si="190"/>
        <v>3.7884103672705137E-2</v>
      </c>
      <c r="E5923">
        <v>-1.5199837778412065E-2</v>
      </c>
      <c r="G5923">
        <f t="shared" ca="1" si="191"/>
        <v>2.5665924836986435E-2</v>
      </c>
    </row>
    <row r="5924" spans="2:7">
      <c r="B5924" s="58">
        <v>39989</v>
      </c>
      <c r="C5924" s="43">
        <v>201.443726</v>
      </c>
      <c r="D5924">
        <f t="shared" si="190"/>
        <v>-0.75347376713423997</v>
      </c>
      <c r="E5924">
        <v>-1.5211912880033696E-2</v>
      </c>
      <c r="G5924">
        <f t="shared" ca="1" si="191"/>
        <v>-3.0107038660305199E-2</v>
      </c>
    </row>
    <row r="5925" spans="2:7">
      <c r="B5925" s="58">
        <v>42109</v>
      </c>
      <c r="C5925" s="43">
        <v>817.12896699999999</v>
      </c>
      <c r="D5925">
        <f t="shared" si="190"/>
        <v>5.7915636775415047</v>
      </c>
      <c r="E5925">
        <v>-1.5224264298363611E-2</v>
      </c>
      <c r="G5925">
        <f t="shared" ca="1" si="191"/>
        <v>7.9475963074009473E-4</v>
      </c>
    </row>
    <row r="5926" spans="2:7">
      <c r="B5926" s="58">
        <v>36923</v>
      </c>
      <c r="C5926" s="43">
        <v>120.315292</v>
      </c>
      <c r="D5926">
        <f t="shared" si="190"/>
        <v>-0.19533789209108385</v>
      </c>
      <c r="E5926">
        <v>-1.5224712586726849E-2</v>
      </c>
      <c r="G5926">
        <f t="shared" ca="1" si="191"/>
        <v>2.5600026471595629E-2</v>
      </c>
    </row>
    <row r="5927" spans="2:7">
      <c r="B5927" s="58">
        <v>39090</v>
      </c>
      <c r="C5927" s="43">
        <v>149.522751</v>
      </c>
      <c r="D5927">
        <f t="shared" si="190"/>
        <v>-0.80766520750463588</v>
      </c>
      <c r="E5927">
        <v>-1.5233092975683897E-2</v>
      </c>
      <c r="G5927">
        <f t="shared" ca="1" si="191"/>
        <v>3.2724333350501074E-2</v>
      </c>
    </row>
    <row r="5928" spans="2:7">
      <c r="B5928" s="58">
        <v>42762</v>
      </c>
      <c r="C5928" s="43">
        <v>777.40875200000005</v>
      </c>
      <c r="D5928">
        <f t="shared" si="190"/>
        <v>6.4666264045808504</v>
      </c>
      <c r="E5928">
        <v>-1.5243888458805014E-2</v>
      </c>
      <c r="G5928">
        <f t="shared" ca="1" si="191"/>
        <v>5.3603913838608892E-3</v>
      </c>
    </row>
    <row r="5929" spans="2:7">
      <c r="B5929" s="58">
        <v>37468</v>
      </c>
      <c r="C5929" s="43">
        <v>104.117805</v>
      </c>
      <c r="D5929">
        <f t="shared" si="190"/>
        <v>0.29085849466336178</v>
      </c>
      <c r="E5929">
        <v>-1.5278029984905331E-2</v>
      </c>
      <c r="G5929">
        <f t="shared" ca="1" si="191"/>
        <v>-2.8267097790577369E-3</v>
      </c>
    </row>
    <row r="5930" spans="2:7">
      <c r="B5930" s="58">
        <v>38177</v>
      </c>
      <c r="C5930" s="43">
        <v>80.657798999999997</v>
      </c>
      <c r="D5930">
        <f t="shared" si="190"/>
        <v>-0.92365011643911621</v>
      </c>
      <c r="E5930">
        <v>-1.5285455122674745E-2</v>
      </c>
      <c r="G5930">
        <f t="shared" ca="1" si="191"/>
        <v>-2.0952020277241176E-2</v>
      </c>
    </row>
    <row r="5931" spans="2:7">
      <c r="B5931" s="58">
        <v>42958</v>
      </c>
      <c r="C5931" s="43">
        <v>1056.4233400000001</v>
      </c>
      <c r="D5931">
        <f t="shared" si="190"/>
        <v>8.9484949805941785</v>
      </c>
      <c r="E5931">
        <v>-1.5290037879214072E-2</v>
      </c>
      <c r="G5931">
        <f t="shared" ca="1" si="191"/>
        <v>-4.9160339663228379E-2</v>
      </c>
    </row>
    <row r="5932" spans="2:7">
      <c r="B5932" s="58">
        <v>37830</v>
      </c>
      <c r="C5932" s="43">
        <v>106.189262</v>
      </c>
      <c r="D5932">
        <f t="shared" si="190"/>
        <v>-0.94417543750071242</v>
      </c>
      <c r="E5932">
        <v>-1.5330243506749063E-2</v>
      </c>
      <c r="G5932">
        <f t="shared" ca="1" si="191"/>
        <v>1.2965576591469772E-2</v>
      </c>
    </row>
    <row r="5933" spans="2:7">
      <c r="B5933" s="58">
        <v>43957</v>
      </c>
      <c r="C5933" s="43">
        <v>1902.1960449999999</v>
      </c>
      <c r="D5933">
        <f t="shared" si="190"/>
        <v>8.2099378418443631</v>
      </c>
      <c r="E5933">
        <v>-1.5331849197261249E-2</v>
      </c>
      <c r="G5933">
        <f t="shared" ca="1" si="191"/>
        <v>-2.0141033570195286E-2</v>
      </c>
    </row>
    <row r="5934" spans="2:7">
      <c r="B5934" s="58">
        <v>40358</v>
      </c>
      <c r="C5934" s="43">
        <v>206.53733800000001</v>
      </c>
      <c r="D5934">
        <f t="shared" si="190"/>
        <v>0.78264493127199819</v>
      </c>
      <c r="E5934">
        <v>-1.5369843871656826E-2</v>
      </c>
      <c r="G5934">
        <f t="shared" ca="1" si="191"/>
        <v>-1.3305303607276622E-2</v>
      </c>
    </row>
    <row r="5935" spans="2:7">
      <c r="B5935" s="58">
        <v>38600</v>
      </c>
      <c r="C5935" s="43">
        <v>115.86005400000001</v>
      </c>
      <c r="D5935">
        <f t="shared" si="190"/>
        <v>-0.47728353157584519</v>
      </c>
      <c r="E5935">
        <v>-1.5375399724172565E-2</v>
      </c>
      <c r="G5935">
        <f t="shared" ca="1" si="191"/>
        <v>-2.828747478346132E-2</v>
      </c>
    </row>
    <row r="5936" spans="2:7">
      <c r="B5936" s="58">
        <v>40638</v>
      </c>
      <c r="C5936" s="43">
        <v>221.649902</v>
      </c>
      <c r="D5936">
        <f t="shared" si="190"/>
        <v>-0.79037933537787386</v>
      </c>
      <c r="E5936">
        <v>-1.5376376178151697E-2</v>
      </c>
      <c r="G5936">
        <f t="shared" ca="1" si="191"/>
        <v>1.4625373894908643E-2</v>
      </c>
    </row>
    <row r="5937" spans="2:7">
      <c r="B5937" s="58">
        <v>42944</v>
      </c>
      <c r="C5937" s="43">
        <v>1057.3857419999999</v>
      </c>
      <c r="D5937">
        <f t="shared" si="190"/>
        <v>-0.57579005840189934</v>
      </c>
      <c r="E5937">
        <v>-1.5402368808469642E-2</v>
      </c>
      <c r="G5937">
        <f t="shared" ca="1" si="191"/>
        <v>3.0287876877689572E-2</v>
      </c>
    </row>
    <row r="5938" spans="2:7">
      <c r="B5938" s="58">
        <v>45036</v>
      </c>
      <c r="C5938" s="43">
        <v>2492.6000979999999</v>
      </c>
      <c r="D5938">
        <f t="shared" si="190"/>
        <v>16.408729490633835</v>
      </c>
      <c r="E5938">
        <v>-1.5405276698642315E-2</v>
      </c>
      <c r="G5938">
        <f t="shared" ca="1" si="191"/>
        <v>9.0973517698828884E-3</v>
      </c>
    </row>
    <row r="5939" spans="2:7">
      <c r="B5939" s="58">
        <v>36501</v>
      </c>
      <c r="C5939" s="43">
        <v>143.18104600000001</v>
      </c>
      <c r="D5939">
        <f t="shared" si="190"/>
        <v>0.51207226913405601</v>
      </c>
      <c r="E5939">
        <v>-1.540978331011013E-2</v>
      </c>
      <c r="G5939">
        <f t="shared" ca="1" si="191"/>
        <v>-6.1228731276447446E-3</v>
      </c>
    </row>
    <row r="5940" spans="2:7">
      <c r="B5940" s="58">
        <v>38408</v>
      </c>
      <c r="C5940" s="43">
        <v>94.691933000000006</v>
      </c>
      <c r="D5940">
        <f t="shared" si="190"/>
        <v>-0.8170982721951574</v>
      </c>
      <c r="E5940">
        <v>-1.5411556742402787E-2</v>
      </c>
      <c r="G5940">
        <f t="shared" ca="1" si="191"/>
        <v>-2.201170267329252E-2</v>
      </c>
    </row>
    <row r="5941" spans="2:7">
      <c r="B5941" s="58">
        <v>41550</v>
      </c>
      <c r="C5941" s="43">
        <v>517.72027600000001</v>
      </c>
      <c r="D5941">
        <f t="shared" si="190"/>
        <v>9.7787565420554916</v>
      </c>
      <c r="E5941">
        <v>-1.5422971029053201E-2</v>
      </c>
      <c r="G5941">
        <f t="shared" ca="1" si="191"/>
        <v>1.6961087479388601E-2</v>
      </c>
    </row>
    <row r="5942" spans="2:7">
      <c r="B5942" s="58">
        <v>35290</v>
      </c>
      <c r="C5942" s="43">
        <v>48.03154</v>
      </c>
      <c r="D5942">
        <f t="shared" si="190"/>
        <v>9.9993308187814739E-2</v>
      </c>
      <c r="E5942">
        <v>-1.5481068941335991E-2</v>
      </c>
      <c r="G5942">
        <f t="shared" ca="1" si="191"/>
        <v>1.7676889769594955E-2</v>
      </c>
    </row>
    <row r="5943" spans="2:7">
      <c r="B5943" s="58">
        <v>35212</v>
      </c>
      <c r="C5943" s="43">
        <v>43.665301999999997</v>
      </c>
      <c r="D5943">
        <f t="shared" si="190"/>
        <v>-0.75725273122005266</v>
      </c>
      <c r="E5943">
        <v>-1.5486483285448152E-2</v>
      </c>
      <c r="G5943">
        <f t="shared" ca="1" si="191"/>
        <v>-3.1462648977397438E-3</v>
      </c>
    </row>
    <row r="5944" spans="2:7">
      <c r="B5944" s="58">
        <v>40303</v>
      </c>
      <c r="C5944" s="43">
        <v>179.879684</v>
      </c>
      <c r="D5944">
        <f t="shared" si="190"/>
        <v>1.0537927726530867</v>
      </c>
      <c r="E5944">
        <v>-1.5493832592751243E-2</v>
      </c>
      <c r="G5944">
        <f t="shared" ca="1" si="191"/>
        <v>-5.1996597831819036E-3</v>
      </c>
    </row>
    <row r="5945" spans="2:7">
      <c r="B5945" s="58">
        <v>38453</v>
      </c>
      <c r="C5945" s="43">
        <v>87.584145000000007</v>
      </c>
      <c r="D5945">
        <f t="shared" si="190"/>
        <v>-0.95566342160106943</v>
      </c>
      <c r="E5945">
        <v>-1.5524238938067172E-2</v>
      </c>
      <c r="G5945">
        <f t="shared" ca="1" si="191"/>
        <v>-1.9030468620167135E-2</v>
      </c>
    </row>
    <row r="5946" spans="2:7">
      <c r="B5946" s="58">
        <v>43987</v>
      </c>
      <c r="C5946" s="43">
        <v>1975.4376219999999</v>
      </c>
      <c r="D5946">
        <f t="shared" si="190"/>
        <v>15.412083346937806</v>
      </c>
      <c r="E5946">
        <v>-1.5561608931816006E-2</v>
      </c>
      <c r="G5946">
        <f t="shared" ca="1" si="191"/>
        <v>1.2018952886066973E-2</v>
      </c>
    </row>
    <row r="5947" spans="2:7">
      <c r="B5947" s="58">
        <v>37855</v>
      </c>
      <c r="C5947" s="43">
        <v>120.36483</v>
      </c>
      <c r="D5947">
        <f t="shared" si="190"/>
        <v>-0.30895531222730849</v>
      </c>
      <c r="E5947">
        <v>-1.5563395054742612E-2</v>
      </c>
      <c r="G5947">
        <f t="shared" ca="1" si="191"/>
        <v>5.6658383340408413E-3</v>
      </c>
    </row>
    <row r="5948" spans="2:7">
      <c r="B5948" s="58">
        <v>39909</v>
      </c>
      <c r="C5948" s="43">
        <v>174.17806999999999</v>
      </c>
      <c r="D5948">
        <f t="shared" si="190"/>
        <v>-0.84907438638539734</v>
      </c>
      <c r="E5948">
        <v>-1.5584385182259139E-2</v>
      </c>
      <c r="G5948">
        <f t="shared" ca="1" si="191"/>
        <v>-1.684938667875352E-2</v>
      </c>
    </row>
    <row r="5949" spans="2:7">
      <c r="B5949" s="58">
        <v>42998</v>
      </c>
      <c r="C5949" s="43">
        <v>1154.0656739999999</v>
      </c>
      <c r="D5949">
        <f t="shared" si="190"/>
        <v>1.6224741906358207</v>
      </c>
      <c r="E5949">
        <v>-1.5594539811944932E-2</v>
      </c>
      <c r="G5949">
        <f t="shared" ca="1" si="191"/>
        <v>-9.8600290662004611E-3</v>
      </c>
    </row>
    <row r="5950" spans="2:7">
      <c r="B5950" s="58">
        <v>41269</v>
      </c>
      <c r="C5950" s="43">
        <v>440.06750499999998</v>
      </c>
      <c r="D5950">
        <f t="shared" si="190"/>
        <v>1.1920347767962762</v>
      </c>
      <c r="E5950">
        <v>-1.5610217194879736E-2</v>
      </c>
      <c r="G5950">
        <f t="shared" ca="1" si="191"/>
        <v>-1.1597203056851378E-2</v>
      </c>
    </row>
    <row r="5951" spans="2:7">
      <c r="B5951" s="58">
        <v>40206</v>
      </c>
      <c r="C5951" s="43">
        <v>200.75753800000001</v>
      </c>
      <c r="D5951">
        <f t="shared" si="190"/>
        <v>-0.88038739399535693</v>
      </c>
      <c r="E5951">
        <v>-1.56160290959148E-2</v>
      </c>
      <c r="G5951">
        <f t="shared" ca="1" si="191"/>
        <v>1.5262408436251632E-2</v>
      </c>
    </row>
    <row r="5952" spans="2:7">
      <c r="B5952" s="58">
        <v>43444</v>
      </c>
      <c r="C5952" s="43">
        <v>1678.397827</v>
      </c>
      <c r="D5952">
        <f t="shared" si="190"/>
        <v>0.52989714301511215</v>
      </c>
      <c r="E5952">
        <v>-1.5622533426429337E-2</v>
      </c>
      <c r="G5952">
        <f t="shared" ca="1" si="191"/>
        <v>7.8416213013465935E-3</v>
      </c>
    </row>
    <row r="5953" spans="2:7">
      <c r="B5953" s="58">
        <v>42982</v>
      </c>
      <c r="C5953" s="43">
        <v>1097.0657960000001</v>
      </c>
      <c r="D5953">
        <f t="shared" si="190"/>
        <v>5.0723402609635686</v>
      </c>
      <c r="E5953">
        <v>-1.5623233659444695E-2</v>
      </c>
      <c r="G5953">
        <f t="shared" ca="1" si="191"/>
        <v>1.5124588054691592E-3</v>
      </c>
    </row>
    <row r="5954" spans="2:7">
      <c r="B5954" s="58">
        <v>40224</v>
      </c>
      <c r="C5954" s="43">
        <v>180.66606100000001</v>
      </c>
      <c r="D5954">
        <f t="shared" si="190"/>
        <v>1.0436830688958829</v>
      </c>
      <c r="E5954">
        <v>-1.5638455360475336E-2</v>
      </c>
      <c r="G5954">
        <f t="shared" ca="1" si="191"/>
        <v>4.4238263182552829E-3</v>
      </c>
    </row>
    <row r="5955" spans="2:7">
      <c r="B5955" s="58">
        <v>35864</v>
      </c>
      <c r="C5955" s="43">
        <v>88.402191000000002</v>
      </c>
      <c r="D5955">
        <f t="shared" si="190"/>
        <v>-0.27835058640847343</v>
      </c>
      <c r="E5955">
        <v>-1.564537227441715E-2</v>
      </c>
      <c r="G5955">
        <f t="shared" ca="1" si="191"/>
        <v>3.1026918634056166E-2</v>
      </c>
    </row>
    <row r="5956" spans="2:7">
      <c r="B5956" s="58">
        <v>36896</v>
      </c>
      <c r="C5956" s="43">
        <v>122.500191</v>
      </c>
      <c r="D5956">
        <f t="shared" ref="D5956:D6019" si="192">(C5956-C5957)/C5957</f>
        <v>-0.84187113952869763</v>
      </c>
      <c r="E5956">
        <v>-1.5657790597616465E-2</v>
      </c>
      <c r="G5956">
        <f t="shared" ca="1" si="191"/>
        <v>-1.3705503742471778E-2</v>
      </c>
    </row>
    <row r="5957" spans="2:7">
      <c r="B5957" s="58">
        <v>42058</v>
      </c>
      <c r="C5957" s="43">
        <v>774.68585199999995</v>
      </c>
      <c r="D5957">
        <f t="shared" si="192"/>
        <v>-0.48584179051813398</v>
      </c>
      <c r="E5957">
        <v>-1.5662368359162092E-2</v>
      </c>
      <c r="G5957">
        <f t="shared" ref="G5957:G6020" ca="1" si="193">_xlfn.NORM.INV(RAND(),$N$5,$N$6)</f>
        <v>6.4689585490874122E-3</v>
      </c>
    </row>
    <row r="5958" spans="2:7">
      <c r="B5958" s="58">
        <v>43364</v>
      </c>
      <c r="C5958" s="43">
        <v>1506.7071530000001</v>
      </c>
      <c r="D5958">
        <f t="shared" si="192"/>
        <v>38.502638604851136</v>
      </c>
      <c r="E5958">
        <v>-1.5663721043284333E-2</v>
      </c>
      <c r="G5958">
        <f t="shared" ca="1" si="193"/>
        <v>-6.9161298456102719E-3</v>
      </c>
    </row>
    <row r="5959" spans="2:7">
      <c r="B5959" s="58">
        <v>35101</v>
      </c>
      <c r="C5959" s="43">
        <v>38.141936999999999</v>
      </c>
      <c r="D5959">
        <f t="shared" si="192"/>
        <v>-0.97958851494474308</v>
      </c>
      <c r="E5959">
        <v>-1.5666368413754652E-2</v>
      </c>
      <c r="G5959">
        <f t="shared" ca="1" si="193"/>
        <v>1.7734411594404316E-2</v>
      </c>
    </row>
    <row r="5960" spans="2:7">
      <c r="B5960" s="58">
        <v>43815</v>
      </c>
      <c r="C5960" s="43">
        <v>1868.6507570000001</v>
      </c>
      <c r="D5960">
        <f t="shared" si="192"/>
        <v>20.496349349281449</v>
      </c>
      <c r="E5960">
        <v>-1.5676338653786495E-2</v>
      </c>
      <c r="G5960">
        <f t="shared" ca="1" si="193"/>
        <v>7.712668887898063E-3</v>
      </c>
    </row>
    <row r="5961" spans="2:7">
      <c r="B5961" s="58">
        <v>35844</v>
      </c>
      <c r="C5961" s="43">
        <v>86.928748999999996</v>
      </c>
      <c r="D5961">
        <f t="shared" si="192"/>
        <v>-0.77239444476831365</v>
      </c>
      <c r="E5961">
        <v>-1.5684026333984837E-2</v>
      </c>
      <c r="G5961">
        <f t="shared" ca="1" si="193"/>
        <v>2.5090580373688803E-3</v>
      </c>
    </row>
    <row r="5962" spans="2:7">
      <c r="B5962" s="58">
        <v>41311</v>
      </c>
      <c r="C5962" s="43">
        <v>381.92718500000001</v>
      </c>
      <c r="D5962">
        <f t="shared" si="192"/>
        <v>1.48111751583068</v>
      </c>
      <c r="E5962">
        <v>-1.5709571934548187E-2</v>
      </c>
      <c r="G5962">
        <f t="shared" ca="1" si="193"/>
        <v>1.3653733233419283E-2</v>
      </c>
    </row>
    <row r="5963" spans="2:7">
      <c r="B5963" s="58">
        <v>39416</v>
      </c>
      <c r="C5963" s="43">
        <v>153.93353300000001</v>
      </c>
      <c r="D5963">
        <f t="shared" si="192"/>
        <v>-0.67204626839669179</v>
      </c>
      <c r="E5963">
        <v>-1.5710575240884969E-2</v>
      </c>
      <c r="G5963">
        <f t="shared" ca="1" si="193"/>
        <v>-1.3638358806654056E-2</v>
      </c>
    </row>
    <row r="5964" spans="2:7">
      <c r="B5964" s="58">
        <v>41201</v>
      </c>
      <c r="C5964" s="43">
        <v>469.37576300000001</v>
      </c>
      <c r="D5964">
        <f t="shared" si="192"/>
        <v>1.6120987442340748</v>
      </c>
      <c r="E5964">
        <v>-1.5722454360594884E-2</v>
      </c>
      <c r="G5964">
        <f t="shared" ca="1" si="193"/>
        <v>-1.7224323283688836E-2</v>
      </c>
    </row>
    <row r="5965" spans="2:7">
      <c r="B5965" s="58">
        <v>39939</v>
      </c>
      <c r="C5965" s="43">
        <v>179.69296299999999</v>
      </c>
      <c r="D5965">
        <f t="shared" si="192"/>
        <v>-0.15104923651817645</v>
      </c>
      <c r="E5965">
        <v>-1.573324653772663E-2</v>
      </c>
      <c r="G5965">
        <f t="shared" ca="1" si="193"/>
        <v>1.0240642789870415E-2</v>
      </c>
    </row>
    <row r="5966" spans="2:7">
      <c r="B5966" s="58">
        <v>40407</v>
      </c>
      <c r="C5966" s="43">
        <v>211.66476399999999</v>
      </c>
      <c r="D5966">
        <f t="shared" si="192"/>
        <v>1.0315600930415534</v>
      </c>
      <c r="E5966">
        <v>-1.5746735228536451E-2</v>
      </c>
      <c r="G5966">
        <f t="shared" ca="1" si="193"/>
        <v>1.4467841040721545E-2</v>
      </c>
    </row>
    <row r="5967" spans="2:7">
      <c r="B5967" s="58">
        <v>37655</v>
      </c>
      <c r="C5967" s="43">
        <v>104.18828600000001</v>
      </c>
      <c r="D5967">
        <f t="shared" si="192"/>
        <v>-0.3247590077813618</v>
      </c>
      <c r="E5967">
        <v>-1.577543614316063E-2</v>
      </c>
      <c r="G5967">
        <f t="shared" ca="1" si="193"/>
        <v>1.0075013567130007E-2</v>
      </c>
    </row>
    <row r="5968" spans="2:7">
      <c r="B5968" s="58">
        <v>36405</v>
      </c>
      <c r="C5968" s="43">
        <v>154.29792800000001</v>
      </c>
      <c r="D5968">
        <f t="shared" si="192"/>
        <v>2.0689343830542586</v>
      </c>
      <c r="E5968">
        <v>-1.5780685589207807E-2</v>
      </c>
      <c r="G5968">
        <f t="shared" ca="1" si="193"/>
        <v>-2.179762351927992E-2</v>
      </c>
    </row>
    <row r="5969" spans="2:7">
      <c r="B5969" s="58">
        <v>35443</v>
      </c>
      <c r="C5969" s="43">
        <v>50.277363000000001</v>
      </c>
      <c r="D5969">
        <f t="shared" si="192"/>
        <v>-0.92801921262824316</v>
      </c>
      <c r="E5969">
        <v>-1.5788631519734156E-2</v>
      </c>
      <c r="G5969">
        <f t="shared" ca="1" si="193"/>
        <v>-1.1938671879726706E-2</v>
      </c>
    </row>
    <row r="5970" spans="2:7">
      <c r="B5970" s="58">
        <v>42324</v>
      </c>
      <c r="C5970" s="43">
        <v>698.48309300000005</v>
      </c>
      <c r="D5970">
        <f t="shared" si="192"/>
        <v>2.1047017674861594</v>
      </c>
      <c r="E5970">
        <v>-1.5815312073933531E-2</v>
      </c>
      <c r="G5970">
        <f t="shared" ca="1" si="193"/>
        <v>3.3543937485608327E-2</v>
      </c>
    </row>
    <row r="5971" spans="2:7">
      <c r="B5971" s="58">
        <v>40101</v>
      </c>
      <c r="C5971" s="43">
        <v>224.97590600000001</v>
      </c>
      <c r="D5971">
        <f t="shared" si="192"/>
        <v>1.0196421629527723</v>
      </c>
      <c r="E5971">
        <v>-1.5824485511881398E-2</v>
      </c>
      <c r="G5971">
        <f t="shared" ca="1" si="193"/>
        <v>2.1018534733607446E-3</v>
      </c>
    </row>
    <row r="5972" spans="2:7">
      <c r="B5972" s="58">
        <v>37512</v>
      </c>
      <c r="C5972" s="43">
        <v>111.393944</v>
      </c>
      <c r="D5972">
        <f t="shared" si="192"/>
        <v>-0.95051300011155127</v>
      </c>
      <c r="E5972">
        <v>-1.584701437780784E-2</v>
      </c>
      <c r="G5972">
        <f t="shared" ca="1" si="193"/>
        <v>7.3035555218322569E-3</v>
      </c>
    </row>
    <row r="5973" spans="2:7">
      <c r="B5973" s="58">
        <v>44536</v>
      </c>
      <c r="C5973" s="43">
        <v>2250.9738769999999</v>
      </c>
      <c r="D5973">
        <f t="shared" si="192"/>
        <v>12.598142010711905</v>
      </c>
      <c r="E5973">
        <v>-1.5851323676443759E-2</v>
      </c>
      <c r="G5973">
        <f t="shared" ca="1" si="193"/>
        <v>-2.2314257731049164E-3</v>
      </c>
    </row>
    <row r="5974" spans="2:7">
      <c r="B5974" s="58">
        <v>38951</v>
      </c>
      <c r="C5974" s="43">
        <v>165.53540000000001</v>
      </c>
      <c r="D5974">
        <f t="shared" si="192"/>
        <v>-0.92407087108094788</v>
      </c>
      <c r="E5974">
        <v>-1.5866475825622534E-2</v>
      </c>
      <c r="G5974">
        <f t="shared" ca="1" si="193"/>
        <v>-2.5409909020775633E-2</v>
      </c>
    </row>
    <row r="5975" spans="2:7">
      <c r="B5975" s="58">
        <v>44225</v>
      </c>
      <c r="C5975" s="43">
        <v>2180.1303710000002</v>
      </c>
      <c r="D5975">
        <f t="shared" si="192"/>
        <v>15.721732880002053</v>
      </c>
      <c r="E5975">
        <v>-1.5866697339755591E-2</v>
      </c>
      <c r="G5975">
        <f t="shared" ca="1" si="193"/>
        <v>-2.530659011803345E-3</v>
      </c>
    </row>
    <row r="5976" spans="2:7">
      <c r="B5976" s="58">
        <v>36521</v>
      </c>
      <c r="C5976" s="43">
        <v>130.37706</v>
      </c>
      <c r="D5976">
        <f t="shared" si="192"/>
        <v>-0.4491018621922036</v>
      </c>
      <c r="E5976">
        <v>-1.5881092023435142E-2</v>
      </c>
      <c r="G5976">
        <f t="shared" ca="1" si="193"/>
        <v>2.1229641260180638E-2</v>
      </c>
    </row>
    <row r="5977" spans="2:7">
      <c r="B5977" s="58">
        <v>40528</v>
      </c>
      <c r="C5977" s="43">
        <v>236.662735</v>
      </c>
      <c r="D5977">
        <f t="shared" si="192"/>
        <v>0.4153806125358715</v>
      </c>
      <c r="E5977">
        <v>-1.5899296682591067E-2</v>
      </c>
      <c r="G5977">
        <f t="shared" ca="1" si="193"/>
        <v>-1.3465898517519857E-2</v>
      </c>
    </row>
    <row r="5978" spans="2:7">
      <c r="B5978" s="58">
        <v>39001</v>
      </c>
      <c r="C5978" s="43">
        <v>167.20784</v>
      </c>
      <c r="D5978">
        <f t="shared" si="192"/>
        <v>0.85462572324238861</v>
      </c>
      <c r="E5978">
        <v>-1.5915959632199404E-2</v>
      </c>
      <c r="G5978">
        <f t="shared" ca="1" si="193"/>
        <v>3.2056409972485017E-3</v>
      </c>
    </row>
    <row r="5979" spans="2:7">
      <c r="B5979" s="58">
        <v>35913</v>
      </c>
      <c r="C5979" s="43">
        <v>90.157188000000005</v>
      </c>
      <c r="D5979">
        <f t="shared" si="192"/>
        <v>-2.8546181559908269E-2</v>
      </c>
      <c r="E5979">
        <v>-1.5929397499371927E-2</v>
      </c>
      <c r="G5979">
        <f t="shared" ca="1" si="193"/>
        <v>-5.3402103717341397E-3</v>
      </c>
    </row>
    <row r="5980" spans="2:7">
      <c r="B5980" s="58">
        <v>36017</v>
      </c>
      <c r="C5980" s="43">
        <v>92.806458000000006</v>
      </c>
      <c r="D5980">
        <f t="shared" si="192"/>
        <v>-0.60696199903783543</v>
      </c>
      <c r="E5980">
        <v>-1.5930906360847191E-2</v>
      </c>
      <c r="G5980">
        <f t="shared" ca="1" si="193"/>
        <v>3.8608762821222293E-3</v>
      </c>
    </row>
    <row r="5981" spans="2:7">
      <c r="B5981" s="58">
        <v>40458</v>
      </c>
      <c r="C5981" s="43">
        <v>236.12591599999999</v>
      </c>
      <c r="D5981">
        <f t="shared" si="192"/>
        <v>1.3778030337215117</v>
      </c>
      <c r="E5981">
        <v>-1.5938931063564934E-2</v>
      </c>
      <c r="G5981">
        <f t="shared" ca="1" si="193"/>
        <v>8.3492376486759834E-3</v>
      </c>
    </row>
    <row r="5982" spans="2:7">
      <c r="B5982" s="58">
        <v>38061</v>
      </c>
      <c r="C5982" s="43">
        <v>99.304237000000001</v>
      </c>
      <c r="D5982">
        <f t="shared" si="192"/>
        <v>3.6944635679878317E-2</v>
      </c>
      <c r="E5982">
        <v>-1.5979523338225742E-2</v>
      </c>
      <c r="G5982">
        <f t="shared" ca="1" si="193"/>
        <v>-3.0406621797728933E-2</v>
      </c>
    </row>
    <row r="5983" spans="2:7">
      <c r="B5983" s="58">
        <v>36146</v>
      </c>
      <c r="C5983" s="43">
        <v>95.766189999999995</v>
      </c>
      <c r="D5983">
        <f t="shared" si="192"/>
        <v>-0.27696410752186645</v>
      </c>
      <c r="E5983">
        <v>-1.6004399910447387E-2</v>
      </c>
      <c r="G5983">
        <f t="shared" ca="1" si="193"/>
        <v>-9.2817573201573553E-3</v>
      </c>
    </row>
    <row r="5984" spans="2:7">
      <c r="B5984" s="58">
        <v>36959</v>
      </c>
      <c r="C5984" s="43">
        <v>132.450119</v>
      </c>
      <c r="D5984">
        <f t="shared" si="192"/>
        <v>-0.95047760685969496</v>
      </c>
      <c r="E5984">
        <v>-1.6012796799655903E-2</v>
      </c>
      <c r="G5984">
        <f t="shared" ca="1" si="193"/>
        <v>1.669582849830472E-2</v>
      </c>
    </row>
    <row r="5985" spans="2:7">
      <c r="B5985" s="58">
        <v>44915</v>
      </c>
      <c r="C5985" s="43">
        <v>2674.5500489999999</v>
      </c>
      <c r="D5985">
        <f t="shared" si="192"/>
        <v>26.961612534680846</v>
      </c>
      <c r="E5985">
        <v>-1.6022238854280762E-2</v>
      </c>
      <c r="G5985">
        <f t="shared" ca="1" si="193"/>
        <v>-1.4833954476943747E-2</v>
      </c>
    </row>
    <row r="5986" spans="2:7">
      <c r="B5986" s="58">
        <v>36151</v>
      </c>
      <c r="C5986" s="43">
        <v>95.650779999999997</v>
      </c>
      <c r="D5986">
        <f t="shared" si="192"/>
        <v>-0.86850941653508285</v>
      </c>
      <c r="E5986">
        <v>-1.6023785674466298E-2</v>
      </c>
      <c r="G5986">
        <f t="shared" ca="1" si="193"/>
        <v>-7.5664374354508261E-3</v>
      </c>
    </row>
    <row r="5987" spans="2:7">
      <c r="B5987" s="58">
        <v>42341</v>
      </c>
      <c r="C5987" s="43">
        <v>727.43444799999997</v>
      </c>
      <c r="D5987">
        <f t="shared" si="192"/>
        <v>4.7061853005884924</v>
      </c>
      <c r="E5987">
        <v>-1.6026056852574733E-2</v>
      </c>
      <c r="G5987">
        <f t="shared" ca="1" si="193"/>
        <v>-8.2830622665312206E-4</v>
      </c>
    </row>
    <row r="5988" spans="2:7">
      <c r="B5988" s="58">
        <v>37271</v>
      </c>
      <c r="C5988" s="43">
        <v>127.48174299999999</v>
      </c>
      <c r="D5988">
        <f t="shared" si="192"/>
        <v>-0.81737296147020855</v>
      </c>
      <c r="E5988">
        <v>-1.605396229605538E-2</v>
      </c>
      <c r="G5988">
        <f t="shared" ca="1" si="193"/>
        <v>-1.7499669046296313E-2</v>
      </c>
    </row>
    <row r="5989" spans="2:7">
      <c r="B5989" s="58">
        <v>42257</v>
      </c>
      <c r="C5989" s="43">
        <v>698.04418899999996</v>
      </c>
      <c r="D5989">
        <f t="shared" si="192"/>
        <v>3.3181140090193506</v>
      </c>
      <c r="E5989">
        <v>-1.6063957702968472E-2</v>
      </c>
      <c r="G5989">
        <f t="shared" ca="1" si="193"/>
        <v>-3.5501640954549205E-2</v>
      </c>
    </row>
    <row r="5990" spans="2:7">
      <c r="B5990" s="58">
        <v>39358</v>
      </c>
      <c r="C5990" s="43">
        <v>161.654877</v>
      </c>
      <c r="D5990">
        <f t="shared" si="192"/>
        <v>-0.92020545858991221</v>
      </c>
      <c r="E5990">
        <v>-1.606427919914169E-2</v>
      </c>
      <c r="G5990">
        <f t="shared" ca="1" si="193"/>
        <v>8.6016578327736057E-3</v>
      </c>
    </row>
    <row r="5991" spans="2:7">
      <c r="B5991" s="58">
        <v>44074</v>
      </c>
      <c r="C5991" s="43">
        <v>2025.8889160000001</v>
      </c>
      <c r="D5991">
        <f t="shared" si="192"/>
        <v>8.7829511361927253</v>
      </c>
      <c r="E5991">
        <v>-1.6078231248918596E-2</v>
      </c>
      <c r="G5991">
        <f t="shared" ca="1" si="193"/>
        <v>-6.4747472058431944E-3</v>
      </c>
    </row>
    <row r="5992" spans="2:7">
      <c r="B5992" s="58">
        <v>40010</v>
      </c>
      <c r="C5992" s="43">
        <v>207.083618</v>
      </c>
      <c r="D5992">
        <f t="shared" si="192"/>
        <v>1.6569715415965058</v>
      </c>
      <c r="E5992">
        <v>-1.6078281892115728E-2</v>
      </c>
      <c r="G5992">
        <f t="shared" ca="1" si="193"/>
        <v>1.1655278459089511E-2</v>
      </c>
    </row>
    <row r="5993" spans="2:7">
      <c r="B5993" s="58">
        <v>35730</v>
      </c>
      <c r="C5993" s="43">
        <v>77.939719999999994</v>
      </c>
      <c r="D5993">
        <f t="shared" si="192"/>
        <v>-0.96624142614850683</v>
      </c>
      <c r="E5993">
        <v>-1.6082811635901653E-2</v>
      </c>
      <c r="G5993">
        <f t="shared" ca="1" si="193"/>
        <v>-8.7527992881642602E-3</v>
      </c>
    </row>
    <row r="5994" spans="2:7">
      <c r="B5994" s="58">
        <v>44306</v>
      </c>
      <c r="C5994" s="43">
        <v>2308.7385250000002</v>
      </c>
      <c r="D5994">
        <f t="shared" si="192"/>
        <v>1.9736570644859008</v>
      </c>
      <c r="E5994">
        <v>-1.6087664375337221E-2</v>
      </c>
      <c r="G5994">
        <f t="shared" ca="1" si="193"/>
        <v>5.3919595236645371E-3</v>
      </c>
    </row>
    <row r="5995" spans="2:7">
      <c r="B5995" s="58">
        <v>42656</v>
      </c>
      <c r="C5995" s="43">
        <v>776.39703399999996</v>
      </c>
      <c r="D5995">
        <f t="shared" si="192"/>
        <v>4.7697031433290391</v>
      </c>
      <c r="E5995">
        <v>-1.609329400501442E-2</v>
      </c>
      <c r="G5995">
        <f t="shared" ca="1" si="193"/>
        <v>-1.2321761354494806E-2</v>
      </c>
    </row>
    <row r="5996" spans="2:7">
      <c r="B5996" s="58">
        <v>36563</v>
      </c>
      <c r="C5996" s="43">
        <v>134.56446800000001</v>
      </c>
      <c r="D5996">
        <f t="shared" si="192"/>
        <v>0.66238751985724897</v>
      </c>
      <c r="E5996">
        <v>-1.6106890704518633E-2</v>
      </c>
      <c r="G5996">
        <f t="shared" ca="1" si="193"/>
        <v>-2.8850988930618857E-2</v>
      </c>
    </row>
    <row r="5997" spans="2:7">
      <c r="B5997" s="58">
        <v>35684</v>
      </c>
      <c r="C5997" s="43">
        <v>80.946510000000004</v>
      </c>
      <c r="D5997">
        <f t="shared" si="192"/>
        <v>0.56908464862347652</v>
      </c>
      <c r="E5997">
        <v>-1.6142306450500198E-2</v>
      </c>
      <c r="G5997">
        <f t="shared" ca="1" si="193"/>
        <v>1.5120719539183081E-2</v>
      </c>
    </row>
    <row r="5998" spans="2:7">
      <c r="B5998" s="58">
        <v>35236</v>
      </c>
      <c r="C5998" s="43">
        <v>51.588363999999999</v>
      </c>
      <c r="D5998">
        <f t="shared" si="192"/>
        <v>-0.9642203223072463</v>
      </c>
      <c r="E5998">
        <v>-1.6142769439391677E-2</v>
      </c>
      <c r="G5998">
        <f t="shared" ca="1" si="193"/>
        <v>1.9514206130905865E-3</v>
      </c>
    </row>
    <row r="5999" spans="2:7">
      <c r="B5999" s="58">
        <v>43255</v>
      </c>
      <c r="C5999" s="43">
        <v>1441.8342290000001</v>
      </c>
      <c r="D5999">
        <f t="shared" si="192"/>
        <v>4.4403995848067712</v>
      </c>
      <c r="E5999">
        <v>-1.6143845307693375E-2</v>
      </c>
      <c r="G5999">
        <f t="shared" ca="1" si="193"/>
        <v>2.5434251938501247E-2</v>
      </c>
    </row>
    <row r="6000" spans="2:7">
      <c r="B6000" s="58">
        <v>40827</v>
      </c>
      <c r="C6000" s="43">
        <v>265.02359000000001</v>
      </c>
      <c r="D6000">
        <f t="shared" si="192"/>
        <v>-0.83030928398146187</v>
      </c>
      <c r="E6000">
        <v>-1.6155954134080594E-2</v>
      </c>
      <c r="G6000">
        <f t="shared" ca="1" si="193"/>
        <v>-3.4757729163638125E-2</v>
      </c>
    </row>
    <row r="6001" spans="2:7">
      <c r="B6001" s="58">
        <v>43600</v>
      </c>
      <c r="C6001" s="43">
        <v>1561.803711</v>
      </c>
      <c r="D6001">
        <f t="shared" si="192"/>
        <v>2.1208682796031484</v>
      </c>
      <c r="E6001">
        <v>-1.6161219444772803E-2</v>
      </c>
      <c r="G6001">
        <f t="shared" ca="1" si="193"/>
        <v>-4.6564245956403023E-2</v>
      </c>
    </row>
    <row r="6002" spans="2:7">
      <c r="B6002" s="58">
        <v>41505</v>
      </c>
      <c r="C6002" s="43">
        <v>500.43884300000002</v>
      </c>
      <c r="D6002">
        <f t="shared" si="192"/>
        <v>3.6116686434144123</v>
      </c>
      <c r="E6002">
        <v>-1.6193553667470408E-2</v>
      </c>
      <c r="G6002">
        <f t="shared" ca="1" si="193"/>
        <v>-8.4646725903848637E-3</v>
      </c>
    </row>
    <row r="6003" spans="2:7">
      <c r="B6003" s="58">
        <v>36214</v>
      </c>
      <c r="C6003" s="43">
        <v>108.51578499999999</v>
      </c>
      <c r="D6003">
        <f t="shared" si="192"/>
        <v>0.23803687003771296</v>
      </c>
      <c r="E6003">
        <v>-1.621306135227751E-2</v>
      </c>
      <c r="G6003">
        <f t="shared" ca="1" si="193"/>
        <v>5.6118077249418113E-2</v>
      </c>
    </row>
    <row r="6004" spans="2:7">
      <c r="B6004" s="58">
        <v>38460</v>
      </c>
      <c r="C6004" s="43">
        <v>87.651497000000006</v>
      </c>
      <c r="D6004">
        <f t="shared" si="192"/>
        <v>-0.52547058505738187</v>
      </c>
      <c r="E6004">
        <v>-1.6257114505693605E-2</v>
      </c>
      <c r="G6004">
        <f t="shared" ca="1" si="193"/>
        <v>-1.6124448424138262E-2</v>
      </c>
    </row>
    <row r="6005" spans="2:7">
      <c r="B6005" s="58">
        <v>39547</v>
      </c>
      <c r="C6005" s="43">
        <v>184.71246300000001</v>
      </c>
      <c r="D6005">
        <f t="shared" si="192"/>
        <v>-0.90995101006847923</v>
      </c>
      <c r="E6005">
        <v>-1.6274802981179625E-2</v>
      </c>
      <c r="G6005">
        <f t="shared" ca="1" si="193"/>
        <v>-2.1849560015598027E-2</v>
      </c>
    </row>
    <row r="6006" spans="2:7">
      <c r="B6006" s="58">
        <v>44127</v>
      </c>
      <c r="C6006" s="43">
        <v>2051.2441410000001</v>
      </c>
      <c r="D6006">
        <f t="shared" si="192"/>
        <v>17.441929804649575</v>
      </c>
      <c r="E6006">
        <v>-1.628915106208545E-2</v>
      </c>
      <c r="G6006">
        <f t="shared" ca="1" si="193"/>
        <v>6.9439391836118329E-3</v>
      </c>
    </row>
    <row r="6007" spans="2:7">
      <c r="B6007" s="58">
        <v>36209</v>
      </c>
      <c r="C6007" s="43">
        <v>111.22719600000001</v>
      </c>
      <c r="D6007">
        <f t="shared" si="192"/>
        <v>1.2982553110087076</v>
      </c>
      <c r="E6007">
        <v>-1.632663901221661E-2</v>
      </c>
      <c r="G6007">
        <f t="shared" ca="1" si="193"/>
        <v>1.9234086374889423E-2</v>
      </c>
    </row>
    <row r="6008" spans="2:7">
      <c r="B6008" s="58">
        <v>35485</v>
      </c>
      <c r="C6008" s="43">
        <v>48.396362000000003</v>
      </c>
      <c r="D6008">
        <f t="shared" si="192"/>
        <v>-0.75949647378430785</v>
      </c>
      <c r="E6008">
        <v>-1.6334805452882226E-2</v>
      </c>
      <c r="G6008">
        <f t="shared" ca="1" si="193"/>
        <v>-4.5888063099849552E-3</v>
      </c>
    </row>
    <row r="6009" spans="2:7">
      <c r="B6009" s="58">
        <v>40345</v>
      </c>
      <c r="C6009" s="43">
        <v>201.22932399999999</v>
      </c>
      <c r="D6009">
        <f t="shared" si="192"/>
        <v>1.4817793886437893</v>
      </c>
      <c r="E6009">
        <v>-1.6336797674493666E-2</v>
      </c>
      <c r="G6009">
        <f t="shared" ca="1" si="193"/>
        <v>-4.1034475818627599E-3</v>
      </c>
    </row>
    <row r="6010" spans="2:7">
      <c r="B6010" s="58">
        <v>38287</v>
      </c>
      <c r="C6010" s="43">
        <v>81.082679999999996</v>
      </c>
      <c r="D6010">
        <f t="shared" si="192"/>
        <v>-0.42804645311289263</v>
      </c>
      <c r="E6010">
        <v>-1.6346296869419449E-2</v>
      </c>
      <c r="G6010">
        <f t="shared" ca="1" si="193"/>
        <v>3.1187259750314576E-2</v>
      </c>
    </row>
    <row r="6011" spans="2:7">
      <c r="B6011" s="58">
        <v>36656</v>
      </c>
      <c r="C6011" s="43">
        <v>141.76445000000001</v>
      </c>
      <c r="D6011">
        <f t="shared" si="192"/>
        <v>-0.25759317702623602</v>
      </c>
      <c r="E6011">
        <v>-1.63470412986387E-2</v>
      </c>
      <c r="G6011">
        <f t="shared" ca="1" si="193"/>
        <v>-1.1924121694063417E-2</v>
      </c>
    </row>
    <row r="6012" spans="2:7">
      <c r="B6012" s="58">
        <v>39863</v>
      </c>
      <c r="C6012" s="43">
        <v>190.95251500000001</v>
      </c>
      <c r="D6012">
        <f t="shared" si="192"/>
        <v>0.39760482306157102</v>
      </c>
      <c r="E6012">
        <v>-1.6374032480483035E-2</v>
      </c>
      <c r="G6012">
        <f t="shared" ca="1" si="193"/>
        <v>1.8119690832791566E-2</v>
      </c>
    </row>
    <row r="6013" spans="2:7">
      <c r="B6013" s="58">
        <v>39258</v>
      </c>
      <c r="C6013" s="43">
        <v>136.62840299999999</v>
      </c>
      <c r="D6013">
        <f t="shared" si="192"/>
        <v>0.3341182000553885</v>
      </c>
      <c r="E6013">
        <v>-1.6376298583123314E-2</v>
      </c>
      <c r="G6013">
        <f t="shared" ca="1" si="193"/>
        <v>2.9059855249148274E-2</v>
      </c>
    </row>
    <row r="6014" spans="2:7">
      <c r="B6014" s="58">
        <v>37469</v>
      </c>
      <c r="C6014" s="43">
        <v>102.411018</v>
      </c>
      <c r="D6014">
        <f t="shared" si="192"/>
        <v>-0.15467577519984196</v>
      </c>
      <c r="E6014">
        <v>-1.6392844624413715E-2</v>
      </c>
      <c r="G6014">
        <f t="shared" ca="1" si="193"/>
        <v>2.3339087623863901E-3</v>
      </c>
    </row>
    <row r="6015" spans="2:7">
      <c r="B6015" s="58">
        <v>36227</v>
      </c>
      <c r="C6015" s="43">
        <v>121.149986</v>
      </c>
      <c r="D6015">
        <f t="shared" si="192"/>
        <v>-0.1261710922577704</v>
      </c>
      <c r="E6015">
        <v>-1.639355894970048E-2</v>
      </c>
      <c r="G6015">
        <f t="shared" ca="1" si="193"/>
        <v>-2.1879687566644095E-2</v>
      </c>
    </row>
    <row r="6016" spans="2:7">
      <c r="B6016" s="58">
        <v>36595</v>
      </c>
      <c r="C6016" s="43">
        <v>138.642685</v>
      </c>
      <c r="D6016">
        <f t="shared" si="192"/>
        <v>-0.82002043333460528</v>
      </c>
      <c r="E6016">
        <v>-1.6402092656250013E-2</v>
      </c>
      <c r="G6016">
        <f t="shared" ca="1" si="193"/>
        <v>2.5613286991003931E-2</v>
      </c>
    </row>
    <row r="6017" spans="2:7">
      <c r="B6017" s="58">
        <v>42780</v>
      </c>
      <c r="C6017" s="43">
        <v>770.32458499999996</v>
      </c>
      <c r="D6017">
        <f t="shared" si="192"/>
        <v>-0.62912870242082253</v>
      </c>
      <c r="E6017">
        <v>-1.640946554642387E-2</v>
      </c>
      <c r="G6017">
        <f t="shared" ca="1" si="193"/>
        <v>5.1552525652325534E-3</v>
      </c>
    </row>
    <row r="6018" spans="2:7">
      <c r="B6018" s="58">
        <v>43951</v>
      </c>
      <c r="C6018" s="43">
        <v>2077.0671390000002</v>
      </c>
      <c r="D6018">
        <f t="shared" si="192"/>
        <v>15.784842487426141</v>
      </c>
      <c r="E6018">
        <v>-1.6466961671866672E-2</v>
      </c>
      <c r="G6018">
        <f t="shared" ca="1" si="193"/>
        <v>-2.6590698297980435E-2</v>
      </c>
    </row>
    <row r="6019" spans="2:7">
      <c r="B6019" s="58">
        <v>37392</v>
      </c>
      <c r="C6019" s="43">
        <v>123.74659699999999</v>
      </c>
      <c r="D6019">
        <f t="shared" si="192"/>
        <v>-0.94914295665455417</v>
      </c>
      <c r="E6019">
        <v>-1.6472617272433487E-2</v>
      </c>
      <c r="G6019">
        <f t="shared" ca="1" si="193"/>
        <v>-2.59653796704139E-3</v>
      </c>
    </row>
    <row r="6020" spans="2:7">
      <c r="B6020" s="58">
        <v>44754</v>
      </c>
      <c r="C6020" s="43">
        <v>2433.224365</v>
      </c>
      <c r="D6020">
        <f t="shared" ref="D6020:D6083" si="194">(C6020-C6021)/C6021</f>
        <v>12.303054325976326</v>
      </c>
      <c r="E6020">
        <v>-1.6481954298791183E-2</v>
      </c>
      <c r="G6020">
        <f t="shared" ca="1" si="193"/>
        <v>-1.453509327557673E-3</v>
      </c>
    </row>
    <row r="6021" spans="2:7">
      <c r="B6021" s="58">
        <v>40218</v>
      </c>
      <c r="C6021" s="43">
        <v>182.907196</v>
      </c>
      <c r="D6021">
        <f t="shared" si="194"/>
        <v>-0.42961211407558392</v>
      </c>
      <c r="E6021">
        <v>-1.649041405705436E-2</v>
      </c>
      <c r="G6021">
        <f t="shared" ref="G6021:G6084" ca="1" si="195">_xlfn.NORM.INV(RAND(),$N$5,$N$6)</f>
        <v>3.0544435560673254E-3</v>
      </c>
    </row>
    <row r="6022" spans="2:7">
      <c r="B6022" s="58">
        <v>40878</v>
      </c>
      <c r="C6022" s="43">
        <v>320.67160000000001</v>
      </c>
      <c r="D6022">
        <f t="shared" si="194"/>
        <v>0.80067208134282586</v>
      </c>
      <c r="E6022">
        <v>-1.6492555761123552E-2</v>
      </c>
      <c r="G6022">
        <f t="shared" ca="1" si="195"/>
        <v>3.4552007097926794E-2</v>
      </c>
    </row>
    <row r="6023" spans="2:7">
      <c r="B6023" s="58">
        <v>39783</v>
      </c>
      <c r="C6023" s="43">
        <v>178.084396</v>
      </c>
      <c r="D6023">
        <f t="shared" si="194"/>
        <v>-0.92385992855975851</v>
      </c>
      <c r="E6023">
        <v>-1.6497749115045229E-2</v>
      </c>
      <c r="G6023">
        <f t="shared" ca="1" si="195"/>
        <v>-1.8646790105728436E-2</v>
      </c>
    </row>
    <row r="6024" spans="2:7">
      <c r="B6024" s="58">
        <v>44496</v>
      </c>
      <c r="C6024" s="43">
        <v>2338.905029</v>
      </c>
      <c r="D6024">
        <f t="shared" si="194"/>
        <v>0.11015901898975099</v>
      </c>
      <c r="E6024">
        <v>-1.6517213296982528E-2</v>
      </c>
      <c r="G6024">
        <f t="shared" ca="1" si="195"/>
        <v>1.9916690631577662E-2</v>
      </c>
    </row>
    <row r="6025" spans="2:7">
      <c r="B6025" s="58">
        <v>44035</v>
      </c>
      <c r="C6025" s="43">
        <v>2106.8198240000002</v>
      </c>
      <c r="D6025">
        <f t="shared" si="194"/>
        <v>2.2958742539499877</v>
      </c>
      <c r="E6025">
        <v>-1.6522067930103881E-2</v>
      </c>
      <c r="G6025">
        <f t="shared" ca="1" si="195"/>
        <v>-9.1840067440585168E-4</v>
      </c>
    </row>
    <row r="6026" spans="2:7">
      <c r="B6026" s="58">
        <v>41901</v>
      </c>
      <c r="C6026" s="43">
        <v>639.22943099999998</v>
      </c>
      <c r="D6026">
        <f t="shared" si="194"/>
        <v>5.1504619590563205</v>
      </c>
      <c r="E6026">
        <v>-1.6541109246705682E-2</v>
      </c>
      <c r="G6026">
        <f t="shared" ca="1" si="195"/>
        <v>-1.4091943273220268E-2</v>
      </c>
    </row>
    <row r="6027" spans="2:7">
      <c r="B6027" s="58">
        <v>37818</v>
      </c>
      <c r="C6027" s="43">
        <v>103.931938</v>
      </c>
      <c r="D6027">
        <f t="shared" si="194"/>
        <v>-0.94884667081891927</v>
      </c>
      <c r="E6027">
        <v>-1.6546269717333067E-2</v>
      </c>
      <c r="G6027">
        <f t="shared" ca="1" si="195"/>
        <v>1.9636575932726465E-2</v>
      </c>
    </row>
    <row r="6028" spans="2:7">
      <c r="B6028" s="58">
        <v>44088</v>
      </c>
      <c r="C6028" s="43">
        <v>2031.7727050000001</v>
      </c>
      <c r="D6028">
        <f t="shared" si="194"/>
        <v>2.8739434896507881</v>
      </c>
      <c r="E6028">
        <v>-1.6556828009209483E-2</v>
      </c>
      <c r="G6028">
        <f t="shared" ca="1" si="195"/>
        <v>-1.0929902209747612E-2</v>
      </c>
    </row>
    <row r="6029" spans="2:7">
      <c r="B6029" s="58">
        <v>41523</v>
      </c>
      <c r="C6029" s="43">
        <v>524.47143600000004</v>
      </c>
      <c r="D6029">
        <f t="shared" si="194"/>
        <v>0.43995112213005078</v>
      </c>
      <c r="E6029">
        <v>-1.6560423093834951E-2</v>
      </c>
      <c r="G6029">
        <f t="shared" ca="1" si="195"/>
        <v>6.8748348672852794E-4</v>
      </c>
    </row>
    <row r="6030" spans="2:7">
      <c r="B6030" s="58">
        <v>41340</v>
      </c>
      <c r="C6030" s="43">
        <v>364.22863799999999</v>
      </c>
      <c r="D6030">
        <f t="shared" si="194"/>
        <v>1.9072841561328937</v>
      </c>
      <c r="E6030">
        <v>-1.657195714924771E-2</v>
      </c>
      <c r="G6030">
        <f t="shared" ca="1" si="195"/>
        <v>-6.6009906754631534E-3</v>
      </c>
    </row>
    <row r="6031" spans="2:7">
      <c r="B6031" s="58">
        <v>36993</v>
      </c>
      <c r="C6031" s="43">
        <v>125.281403</v>
      </c>
      <c r="D6031">
        <f t="shared" si="194"/>
        <v>0.59713465166772417</v>
      </c>
      <c r="E6031">
        <v>-1.6612361560677399E-2</v>
      </c>
      <c r="G6031">
        <f t="shared" ca="1" si="195"/>
        <v>-2.8616592473186087E-2</v>
      </c>
    </row>
    <row r="6032" spans="2:7">
      <c r="B6032" s="58">
        <v>35636</v>
      </c>
      <c r="C6032" s="43">
        <v>78.441353000000007</v>
      </c>
      <c r="D6032">
        <f t="shared" si="194"/>
        <v>-0.97029286351471644</v>
      </c>
      <c r="E6032">
        <v>-1.6614354896102745E-2</v>
      </c>
      <c r="G6032">
        <f t="shared" ca="1" si="195"/>
        <v>6.0651788160827709E-3</v>
      </c>
    </row>
    <row r="6033" spans="2:7">
      <c r="B6033" s="58">
        <v>44456</v>
      </c>
      <c r="C6033" s="43">
        <v>2640.4885250000002</v>
      </c>
      <c r="D6033">
        <f t="shared" si="194"/>
        <v>13.384805762384836</v>
      </c>
      <c r="E6033">
        <v>-1.661690545958041E-2</v>
      </c>
      <c r="G6033">
        <f t="shared" ca="1" si="195"/>
        <v>1.282906720930092E-3</v>
      </c>
    </row>
    <row r="6034" spans="2:7">
      <c r="B6034" s="58">
        <v>39674</v>
      </c>
      <c r="C6034" s="43">
        <v>183.56094400000001</v>
      </c>
      <c r="D6034">
        <f t="shared" si="194"/>
        <v>0.54538646464111906</v>
      </c>
      <c r="E6034">
        <v>-1.6619258004902288E-2</v>
      </c>
      <c r="G6034">
        <f t="shared" ca="1" si="195"/>
        <v>1.4752829335011522E-2</v>
      </c>
    </row>
    <row r="6035" spans="2:7">
      <c r="B6035" s="58">
        <v>36903</v>
      </c>
      <c r="C6035" s="43">
        <v>118.779961</v>
      </c>
      <c r="D6035">
        <f t="shared" si="194"/>
        <v>-0.94806819280030508</v>
      </c>
      <c r="E6035">
        <v>-1.6622211264522527E-2</v>
      </c>
      <c r="G6035">
        <f t="shared" ca="1" si="195"/>
        <v>-2.9949998507862164E-2</v>
      </c>
    </row>
    <row r="6036" spans="2:7">
      <c r="B6036" s="58">
        <v>44533</v>
      </c>
      <c r="C6036" s="43">
        <v>2287.2294919999999</v>
      </c>
      <c r="D6036">
        <f t="shared" si="194"/>
        <v>10.487271042849004</v>
      </c>
      <c r="E6036">
        <v>-1.6636734256451395E-2</v>
      </c>
      <c r="G6036">
        <f t="shared" ca="1" si="195"/>
        <v>-6.9547689955372204E-3</v>
      </c>
    </row>
    <row r="6037" spans="2:7">
      <c r="B6037" s="58">
        <v>39975</v>
      </c>
      <c r="C6037" s="43">
        <v>199.10990899999999</v>
      </c>
      <c r="D6037">
        <f t="shared" si="194"/>
        <v>-0.40468954641332111</v>
      </c>
      <c r="E6037">
        <v>-1.6644418222056041E-2</v>
      </c>
      <c r="G6037">
        <f t="shared" ca="1" si="195"/>
        <v>2.6106574512504633E-2</v>
      </c>
    </row>
    <row r="6038" spans="2:7">
      <c r="B6038" s="58">
        <v>40907</v>
      </c>
      <c r="C6038" s="43">
        <v>334.46398900000003</v>
      </c>
      <c r="D6038">
        <f t="shared" si="194"/>
        <v>1.8506544793137907</v>
      </c>
      <c r="E6038">
        <v>-1.6654590208300867E-2</v>
      </c>
      <c r="G6038">
        <f t="shared" ca="1" si="195"/>
        <v>1.26264869217857E-3</v>
      </c>
    </row>
    <row r="6039" spans="2:7">
      <c r="B6039" s="58">
        <v>38566</v>
      </c>
      <c r="C6039" s="43">
        <v>117.32884199999999</v>
      </c>
      <c r="D6039">
        <f t="shared" si="194"/>
        <v>-0.95060058619523735</v>
      </c>
      <c r="E6039">
        <v>-1.6657366738828401E-2</v>
      </c>
      <c r="G6039">
        <f t="shared" ca="1" si="195"/>
        <v>6.1644839569209341E-3</v>
      </c>
    </row>
    <row r="6040" spans="2:7">
      <c r="B6040" s="58">
        <v>44372</v>
      </c>
      <c r="C6040" s="43">
        <v>2375.1059570000002</v>
      </c>
      <c r="D6040">
        <f t="shared" si="194"/>
        <v>-3.8009678552613085E-2</v>
      </c>
      <c r="E6040">
        <v>-1.6665701323873804E-2</v>
      </c>
      <c r="G6040">
        <f t="shared" ca="1" si="195"/>
        <v>-1.3085135168490959E-2</v>
      </c>
    </row>
    <row r="6041" spans="2:7">
      <c r="B6041" s="58">
        <v>45043</v>
      </c>
      <c r="C6041" s="43">
        <v>2468.9499510000001</v>
      </c>
      <c r="D6041">
        <f t="shared" si="194"/>
        <v>15.082567549732602</v>
      </c>
      <c r="E6041">
        <v>-1.666803297087234E-2</v>
      </c>
      <c r="G6041">
        <f t="shared" ca="1" si="195"/>
        <v>7.5636427088991171E-3</v>
      </c>
    </row>
    <row r="6042" spans="2:7">
      <c r="B6042" s="58">
        <v>39372</v>
      </c>
      <c r="C6042" s="43">
        <v>153.51715100000001</v>
      </c>
      <c r="D6042">
        <f t="shared" si="194"/>
        <v>0.33246523880252116</v>
      </c>
      <c r="E6042">
        <v>-1.6670630930871278E-2</v>
      </c>
      <c r="G6042">
        <f t="shared" ca="1" si="195"/>
        <v>-4.0577430210392024E-3</v>
      </c>
    </row>
    <row r="6043" spans="2:7">
      <c r="B6043" s="58">
        <v>37159</v>
      </c>
      <c r="C6043" s="43">
        <v>115.212875</v>
      </c>
      <c r="D6043">
        <f t="shared" si="194"/>
        <v>-0.93686733919916232</v>
      </c>
      <c r="E6043">
        <v>-1.6722872625571074E-2</v>
      </c>
      <c r="G6043">
        <f t="shared" ca="1" si="195"/>
        <v>1.1144974974479868E-3</v>
      </c>
    </row>
    <row r="6044" spans="2:7">
      <c r="B6044" s="58">
        <v>43817</v>
      </c>
      <c r="C6044" s="43">
        <v>1824.9329829999999</v>
      </c>
      <c r="D6044">
        <f t="shared" si="194"/>
        <v>3.7103027804511051</v>
      </c>
      <c r="E6044">
        <v>-1.6723108823889336E-2</v>
      </c>
      <c r="G6044">
        <f t="shared" ca="1" si="195"/>
        <v>1.8432783613258563E-2</v>
      </c>
    </row>
    <row r="6045" spans="2:7">
      <c r="B6045" s="58">
        <v>41354</v>
      </c>
      <c r="C6045" s="43">
        <v>387.434326</v>
      </c>
      <c r="D6045">
        <f t="shared" si="194"/>
        <v>1.6500891169128584</v>
      </c>
      <c r="E6045">
        <v>-1.6750054304900026E-2</v>
      </c>
      <c r="G6045">
        <f t="shared" ca="1" si="195"/>
        <v>-6.1436487480497348E-3</v>
      </c>
    </row>
    <row r="6046" spans="2:7">
      <c r="B6046" s="58">
        <v>39276</v>
      </c>
      <c r="C6046" s="43">
        <v>146.19671600000001</v>
      </c>
      <c r="D6046">
        <f t="shared" si="194"/>
        <v>-0.92725537076158104</v>
      </c>
      <c r="E6046">
        <v>-1.6755838782267024E-2</v>
      </c>
      <c r="G6046">
        <f t="shared" ca="1" si="195"/>
        <v>8.3669939166015634E-3</v>
      </c>
    </row>
    <row r="6047" spans="2:7">
      <c r="B6047" s="58">
        <v>44634</v>
      </c>
      <c r="C6047" s="43">
        <v>2009.72522</v>
      </c>
      <c r="D6047">
        <f t="shared" si="194"/>
        <v>11.513461640252089</v>
      </c>
      <c r="E6047">
        <v>-1.6758852990331162E-2</v>
      </c>
      <c r="G6047">
        <f t="shared" ca="1" si="195"/>
        <v>4.6439848493128252E-2</v>
      </c>
    </row>
    <row r="6048" spans="2:7">
      <c r="B6048" s="58">
        <v>38930</v>
      </c>
      <c r="C6048" s="43">
        <v>160.60505699999999</v>
      </c>
      <c r="D6048">
        <f t="shared" si="194"/>
        <v>-0.90471905587540435</v>
      </c>
      <c r="E6048">
        <v>-1.6759642910346224E-2</v>
      </c>
      <c r="G6048">
        <f t="shared" ca="1" si="195"/>
        <v>1.7109507799336607E-2</v>
      </c>
    </row>
    <row r="6049" spans="2:7">
      <c r="B6049" s="58">
        <v>43455</v>
      </c>
      <c r="C6049" s="43">
        <v>1685.5947269999999</v>
      </c>
      <c r="D6049">
        <f t="shared" si="194"/>
        <v>10.3787746575345</v>
      </c>
      <c r="E6049">
        <v>-1.6764305039583292E-2</v>
      </c>
      <c r="G6049">
        <f t="shared" ca="1" si="195"/>
        <v>3.0222433313612629E-2</v>
      </c>
    </row>
    <row r="6050" spans="2:7">
      <c r="B6050" s="58">
        <v>39190</v>
      </c>
      <c r="C6050" s="43">
        <v>148.134995</v>
      </c>
      <c r="D6050">
        <f t="shared" si="194"/>
        <v>0.86637456888396502</v>
      </c>
      <c r="E6050">
        <v>-1.6768911043671807E-2</v>
      </c>
      <c r="G6050">
        <f t="shared" ca="1" si="195"/>
        <v>3.1793732070043218E-3</v>
      </c>
    </row>
    <row r="6051" spans="2:7">
      <c r="B6051" s="58">
        <v>35836</v>
      </c>
      <c r="C6051" s="43">
        <v>79.370452999999998</v>
      </c>
      <c r="D6051">
        <f t="shared" si="194"/>
        <v>-0.50162008965550364</v>
      </c>
      <c r="E6051">
        <v>-1.6770185173561349E-2</v>
      </c>
      <c r="G6051">
        <f t="shared" ca="1" si="195"/>
        <v>1.5476526638339883E-3</v>
      </c>
    </row>
    <row r="6052" spans="2:7">
      <c r="B6052" s="58">
        <v>39465</v>
      </c>
      <c r="C6052" s="43">
        <v>159.25692699999999</v>
      </c>
      <c r="D6052">
        <f t="shared" si="194"/>
        <v>-1.6612900012894324E-2</v>
      </c>
      <c r="E6052">
        <v>-1.6778262470433802E-2</v>
      </c>
      <c r="G6052">
        <f t="shared" ca="1" si="195"/>
        <v>-2.4833962092443602E-2</v>
      </c>
    </row>
    <row r="6053" spans="2:7">
      <c r="B6053" s="58">
        <v>36703</v>
      </c>
      <c r="C6053" s="43">
        <v>161.94734199999999</v>
      </c>
      <c r="D6053">
        <f t="shared" si="194"/>
        <v>0.2229694083397401</v>
      </c>
      <c r="E6053">
        <v>-1.6779732174903014E-2</v>
      </c>
      <c r="G6053">
        <f t="shared" ca="1" si="195"/>
        <v>-2.7703374061124345E-2</v>
      </c>
    </row>
    <row r="6054" spans="2:7">
      <c r="B6054" s="58">
        <v>38751</v>
      </c>
      <c r="C6054" s="43">
        <v>132.42141699999999</v>
      </c>
      <c r="D6054">
        <f t="shared" si="194"/>
        <v>1.9723124938568486</v>
      </c>
      <c r="E6054">
        <v>-1.6791772424583261E-2</v>
      </c>
      <c r="G6054">
        <f t="shared" ca="1" si="195"/>
        <v>-1.8185983385966747E-2</v>
      </c>
    </row>
    <row r="6055" spans="2:7">
      <c r="B6055" s="58">
        <v>35411</v>
      </c>
      <c r="C6055" s="43">
        <v>44.551647000000003</v>
      </c>
      <c r="D6055">
        <f t="shared" si="194"/>
        <v>-0.74467268945192122</v>
      </c>
      <c r="E6055">
        <v>-1.679314807620336E-2</v>
      </c>
      <c r="G6055">
        <f t="shared" ca="1" si="195"/>
        <v>1.1219774620456834E-2</v>
      </c>
    </row>
    <row r="6056" spans="2:7">
      <c r="B6056" s="58">
        <v>39594</v>
      </c>
      <c r="C6056" s="43">
        <v>174.488373</v>
      </c>
      <c r="D6056">
        <f t="shared" si="194"/>
        <v>-0.13513624848781883</v>
      </c>
      <c r="E6056">
        <v>-1.6794234047618095E-2</v>
      </c>
      <c r="G6056">
        <f t="shared" ca="1" si="195"/>
        <v>-7.9536031578272132E-3</v>
      </c>
    </row>
    <row r="6057" spans="2:7">
      <c r="B6057" s="58">
        <v>39849</v>
      </c>
      <c r="C6057" s="43">
        <v>201.752441</v>
      </c>
      <c r="D6057">
        <f t="shared" si="194"/>
        <v>1.0198518246620034</v>
      </c>
      <c r="E6057">
        <v>-1.6797227673658908E-2</v>
      </c>
      <c r="G6057">
        <f t="shared" ca="1" si="195"/>
        <v>-2.7287463898128309E-2</v>
      </c>
    </row>
    <row r="6058" spans="2:7">
      <c r="B6058" s="58">
        <v>38083</v>
      </c>
      <c r="C6058" s="43">
        <v>99.884772999999996</v>
      </c>
      <c r="D6058">
        <f t="shared" si="194"/>
        <v>-0.51684294824500943</v>
      </c>
      <c r="E6058">
        <v>-1.6825148788892942E-2</v>
      </c>
      <c r="G6058">
        <f t="shared" ca="1" si="195"/>
        <v>-3.3011184636500121E-3</v>
      </c>
    </row>
    <row r="6059" spans="2:7">
      <c r="B6059" s="58">
        <v>40003</v>
      </c>
      <c r="C6059" s="43">
        <v>206.73355100000001</v>
      </c>
      <c r="D6059">
        <f t="shared" si="194"/>
        <v>-0.91973751397814962</v>
      </c>
      <c r="E6059">
        <v>-1.6833113538221301E-2</v>
      </c>
      <c r="G6059">
        <f t="shared" ca="1" si="195"/>
        <v>5.1141654295437395E-4</v>
      </c>
    </row>
    <row r="6060" spans="2:7">
      <c r="B6060" s="58">
        <v>44774</v>
      </c>
      <c r="C6060" s="43">
        <v>2575.7182619999999</v>
      </c>
      <c r="D6060">
        <f t="shared" si="194"/>
        <v>13.579475245517681</v>
      </c>
      <c r="E6060">
        <v>-1.6834639394001826E-2</v>
      </c>
      <c r="G6060">
        <f t="shared" ca="1" si="195"/>
        <v>-1.5349501617266245E-2</v>
      </c>
    </row>
    <row r="6061" spans="2:7">
      <c r="B6061" s="58">
        <v>39940</v>
      </c>
      <c r="C6061" s="43">
        <v>176.667419</v>
      </c>
      <c r="D6061">
        <f t="shared" si="194"/>
        <v>-0.77221950921770921</v>
      </c>
      <c r="E6061">
        <v>-1.6837298186240027E-2</v>
      </c>
      <c r="G6061">
        <f t="shared" ca="1" si="195"/>
        <v>-1.9873648917670718E-2</v>
      </c>
    </row>
    <row r="6062" spans="2:7">
      <c r="B6062" s="58">
        <v>42087</v>
      </c>
      <c r="C6062" s="43">
        <v>775.60382100000004</v>
      </c>
      <c r="D6062">
        <f t="shared" si="194"/>
        <v>-0.69799121912783102</v>
      </c>
      <c r="E6062">
        <v>-1.6843912213538013E-2</v>
      </c>
      <c r="G6062">
        <f t="shared" ca="1" si="195"/>
        <v>-5.7808496887655613E-3</v>
      </c>
    </row>
    <row r="6063" spans="2:7">
      <c r="B6063" s="58">
        <v>44956</v>
      </c>
      <c r="C6063" s="43">
        <v>2568.1499020000001</v>
      </c>
      <c r="D6063">
        <f t="shared" si="194"/>
        <v>2.4507961073524238</v>
      </c>
      <c r="E6063">
        <v>-1.6844362556035268E-2</v>
      </c>
      <c r="G6063">
        <f t="shared" ca="1" si="195"/>
        <v>1.2646075533862908E-2</v>
      </c>
    </row>
    <row r="6064" spans="2:7">
      <c r="B6064" s="58">
        <v>42090</v>
      </c>
      <c r="C6064" s="43">
        <v>744.21954300000004</v>
      </c>
      <c r="D6064">
        <f t="shared" si="194"/>
        <v>-0.64499850949797977</v>
      </c>
      <c r="E6064">
        <v>-1.6860918262321091E-2</v>
      </c>
      <c r="G6064">
        <f t="shared" ca="1" si="195"/>
        <v>1.3304169392814261E-2</v>
      </c>
    </row>
    <row r="6065" spans="2:7">
      <c r="B6065" s="58">
        <v>44729</v>
      </c>
      <c r="C6065" s="43">
        <v>2096.3842770000001</v>
      </c>
      <c r="D6065">
        <f t="shared" si="194"/>
        <v>3.0579137565376575</v>
      </c>
      <c r="E6065">
        <v>-1.6886337615080484E-2</v>
      </c>
      <c r="G6065">
        <f t="shared" ca="1" si="195"/>
        <v>2.0659228030079066E-2</v>
      </c>
    </row>
    <row r="6066" spans="2:7">
      <c r="B6066" s="58">
        <v>41492</v>
      </c>
      <c r="C6066" s="43">
        <v>516.61627199999998</v>
      </c>
      <c r="D6066">
        <f t="shared" si="194"/>
        <v>2.5128273691684879</v>
      </c>
      <c r="E6066">
        <v>-1.6887474378008794E-2</v>
      </c>
      <c r="G6066">
        <f t="shared" ca="1" si="195"/>
        <v>2.4474500831454132E-4</v>
      </c>
    </row>
    <row r="6067" spans="2:7">
      <c r="B6067" s="58">
        <v>39308</v>
      </c>
      <c r="C6067" s="43">
        <v>147.06565900000001</v>
      </c>
      <c r="D6067">
        <f t="shared" si="194"/>
        <v>-0.8989992512379974</v>
      </c>
      <c r="E6067">
        <v>-1.6907431853052358E-2</v>
      </c>
      <c r="G6067">
        <f t="shared" ca="1" si="195"/>
        <v>5.1614050583504278E-3</v>
      </c>
    </row>
    <row r="6068" spans="2:7">
      <c r="B6068" s="58">
        <v>43241</v>
      </c>
      <c r="C6068" s="43">
        <v>1456.0848390000001</v>
      </c>
      <c r="D6068">
        <f t="shared" si="194"/>
        <v>15.90456095863709</v>
      </c>
      <c r="E6068">
        <v>-1.6907473021996824E-2</v>
      </c>
      <c r="G6068">
        <f t="shared" ca="1" si="195"/>
        <v>-1.5131184186424241E-2</v>
      </c>
    </row>
    <row r="6069" spans="2:7">
      <c r="B6069" s="58">
        <v>38495</v>
      </c>
      <c r="C6069" s="43">
        <v>86.135620000000003</v>
      </c>
      <c r="D6069">
        <f t="shared" si="194"/>
        <v>-0.23900147039035977</v>
      </c>
      <c r="E6069">
        <v>-1.6916481758473646E-2</v>
      </c>
      <c r="G6069">
        <f t="shared" ca="1" si="195"/>
        <v>5.3629421546303679E-2</v>
      </c>
    </row>
    <row r="6070" spans="2:7">
      <c r="B6070" s="58">
        <v>37511</v>
      </c>
      <c r="C6070" s="43">
        <v>113.18763</v>
      </c>
      <c r="D6070">
        <f t="shared" si="194"/>
        <v>-0.66568799619745289</v>
      </c>
      <c r="E6070">
        <v>-1.6922087711406884E-2</v>
      </c>
      <c r="G6070">
        <f t="shared" ca="1" si="195"/>
        <v>-1.6545696184409445E-2</v>
      </c>
    </row>
    <row r="6071" spans="2:7">
      <c r="B6071" s="58">
        <v>41064</v>
      </c>
      <c r="C6071" s="43">
        <v>338.568848</v>
      </c>
      <c r="D6071">
        <f t="shared" si="194"/>
        <v>0.41052605976905487</v>
      </c>
      <c r="E6071">
        <v>-1.692487316467146E-2</v>
      </c>
      <c r="G6071">
        <f t="shared" ca="1" si="195"/>
        <v>1.9534504049537955E-2</v>
      </c>
    </row>
    <row r="6072" spans="2:7">
      <c r="B6072" s="58">
        <v>40473</v>
      </c>
      <c r="C6072" s="43">
        <v>240.03019699999999</v>
      </c>
      <c r="D6072">
        <f t="shared" si="194"/>
        <v>-0.53243487348396012</v>
      </c>
      <c r="E6072">
        <v>-1.6968285583244282E-2</v>
      </c>
      <c r="G6072">
        <f t="shared" ca="1" si="195"/>
        <v>-2.4685779945220979E-2</v>
      </c>
    </row>
    <row r="6073" spans="2:7">
      <c r="B6073" s="58">
        <v>41750</v>
      </c>
      <c r="C6073" s="43">
        <v>513.36206100000004</v>
      </c>
      <c r="D6073">
        <f t="shared" si="194"/>
        <v>3.2276332982596658</v>
      </c>
      <c r="E6073">
        <v>-1.6983052753230959E-2</v>
      </c>
      <c r="G6073">
        <f t="shared" ca="1" si="195"/>
        <v>9.4462262701955641E-3</v>
      </c>
    </row>
    <row r="6074" spans="2:7">
      <c r="B6074" s="58">
        <v>37396</v>
      </c>
      <c r="C6074" s="43">
        <v>121.43013000000001</v>
      </c>
      <c r="D6074">
        <f t="shared" si="194"/>
        <v>-0.31310900559797172</v>
      </c>
      <c r="E6074">
        <v>-1.7024537188075974E-2</v>
      </c>
      <c r="G6074">
        <f t="shared" ca="1" si="195"/>
        <v>3.1068999116090682E-2</v>
      </c>
    </row>
    <row r="6075" spans="2:7">
      <c r="B6075" s="58">
        <v>38793</v>
      </c>
      <c r="C6075" s="43">
        <v>176.782242</v>
      </c>
      <c r="D6075">
        <f t="shared" si="194"/>
        <v>0.39558416025593285</v>
      </c>
      <c r="E6075">
        <v>-1.702465789452828E-2</v>
      </c>
      <c r="G6075">
        <f t="shared" ca="1" si="195"/>
        <v>-1.236814756714044E-2</v>
      </c>
    </row>
    <row r="6076" spans="2:7">
      <c r="B6076" s="58">
        <v>37363</v>
      </c>
      <c r="C6076" s="43">
        <v>126.672577</v>
      </c>
      <c r="D6076">
        <f t="shared" si="194"/>
        <v>-0.15753661081392797</v>
      </c>
      <c r="E6076">
        <v>-1.7029670759672759E-2</v>
      </c>
      <c r="G6076">
        <f t="shared" ca="1" si="195"/>
        <v>5.5283362871326467E-3</v>
      </c>
    </row>
    <row r="6077" spans="2:7">
      <c r="B6077" s="58">
        <v>39407</v>
      </c>
      <c r="C6077" s="43">
        <v>150.35974100000001</v>
      </c>
      <c r="D6077">
        <f t="shared" si="194"/>
        <v>-0.87875330452647948</v>
      </c>
      <c r="E6077">
        <v>-1.7035633376069902E-2</v>
      </c>
      <c r="G6077">
        <f t="shared" ca="1" si="195"/>
        <v>3.6080359983325143E-2</v>
      </c>
    </row>
    <row r="6078" spans="2:7">
      <c r="B6078" s="58">
        <v>43101</v>
      </c>
      <c r="C6078" s="43">
        <v>1240.1141359999999</v>
      </c>
      <c r="D6078">
        <f t="shared" si="194"/>
        <v>19.774565266478717</v>
      </c>
      <c r="E6078">
        <v>-1.7070667510321828E-2</v>
      </c>
      <c r="G6078">
        <f t="shared" ca="1" si="195"/>
        <v>3.9196759351251477E-2</v>
      </c>
    </row>
    <row r="6079" spans="2:7">
      <c r="B6079" s="58">
        <v>35530</v>
      </c>
      <c r="C6079" s="43">
        <v>59.693866999999997</v>
      </c>
      <c r="D6079">
        <f t="shared" si="194"/>
        <v>-0.55747978877800675</v>
      </c>
      <c r="E6079">
        <v>-1.7081859147684623E-2</v>
      </c>
      <c r="G6079">
        <f t="shared" ca="1" si="195"/>
        <v>1.5770415782536133E-2</v>
      </c>
    </row>
    <row r="6080" spans="2:7">
      <c r="B6080" s="58">
        <v>39246</v>
      </c>
      <c r="C6080" s="43">
        <v>134.89523299999999</v>
      </c>
      <c r="D6080">
        <f t="shared" si="194"/>
        <v>0.44073640188349456</v>
      </c>
      <c r="E6080">
        <v>-1.7101264494725647E-2</v>
      </c>
      <c r="G6080">
        <f t="shared" ca="1" si="195"/>
        <v>6.1443409523861837E-3</v>
      </c>
    </row>
    <row r="6081" spans="2:7">
      <c r="B6081" s="58">
        <v>35920</v>
      </c>
      <c r="C6081" s="43">
        <v>93.629363999999995</v>
      </c>
      <c r="D6081">
        <f t="shared" si="194"/>
        <v>-0.2319771988452265</v>
      </c>
      <c r="E6081">
        <v>-1.7125953891882279E-2</v>
      </c>
      <c r="G6081">
        <f t="shared" ca="1" si="195"/>
        <v>1.311086874136495E-2</v>
      </c>
    </row>
    <row r="6082" spans="2:7">
      <c r="B6082" s="58">
        <v>36888</v>
      </c>
      <c r="C6082" s="43">
        <v>121.909615</v>
      </c>
      <c r="D6082">
        <f t="shared" si="194"/>
        <v>-9.5374833782670504E-2</v>
      </c>
      <c r="E6082">
        <v>-1.7138843681602921E-2</v>
      </c>
      <c r="G6082">
        <f t="shared" ca="1" si="195"/>
        <v>1.3912265139457706E-2</v>
      </c>
    </row>
    <row r="6083" spans="2:7">
      <c r="B6083" s="58">
        <v>36490</v>
      </c>
      <c r="C6083" s="43">
        <v>134.762573</v>
      </c>
      <c r="D6083">
        <f t="shared" si="194"/>
        <v>0.87243631979695824</v>
      </c>
      <c r="E6083">
        <v>-1.7150950041561013E-2</v>
      </c>
      <c r="G6083">
        <f t="shared" ca="1" si="195"/>
        <v>-6.9613246374207053E-3</v>
      </c>
    </row>
    <row r="6084" spans="2:7">
      <c r="B6084" s="58">
        <v>35753</v>
      </c>
      <c r="C6084" s="43">
        <v>71.971778999999998</v>
      </c>
      <c r="D6084">
        <f t="shared" ref="D6084:D6147" si="196">(C6084-C6085)/C6085</f>
        <v>-0.65624289081110243</v>
      </c>
      <c r="E6084">
        <v>-1.7163490054259996E-2</v>
      </c>
      <c r="G6084">
        <f t="shared" ca="1" si="195"/>
        <v>-1.8599504838244009E-3</v>
      </c>
    </row>
    <row r="6085" spans="2:7">
      <c r="B6085" s="58">
        <v>40354</v>
      </c>
      <c r="C6085" s="43">
        <v>209.36811800000001</v>
      </c>
      <c r="D6085">
        <f t="shared" si="196"/>
        <v>0.6392360360136905</v>
      </c>
      <c r="E6085">
        <v>-1.7165218007031923E-2</v>
      </c>
      <c r="G6085">
        <f t="shared" ref="G6085:G6148" ca="1" si="197">_xlfn.NORM.INV(RAND(),$N$5,$N$6)</f>
        <v>2.7657884483833391E-2</v>
      </c>
    </row>
    <row r="6086" spans="2:7">
      <c r="B6086" s="58">
        <v>37189</v>
      </c>
      <c r="C6086" s="43">
        <v>127.722984</v>
      </c>
      <c r="D6086">
        <f t="shared" si="196"/>
        <v>-0.31978429847891948</v>
      </c>
      <c r="E6086">
        <v>-1.7165270756408238E-2</v>
      </c>
      <c r="G6086">
        <f t="shared" ca="1" si="197"/>
        <v>-1.0826938791283023E-2</v>
      </c>
    </row>
    <row r="6087" spans="2:7">
      <c r="B6087" s="58">
        <v>39546</v>
      </c>
      <c r="C6087" s="43">
        <v>187.76835600000001</v>
      </c>
      <c r="D6087">
        <f t="shared" si="196"/>
        <v>-0.75768838502520974</v>
      </c>
      <c r="E6087">
        <v>-1.7180039092572746E-2</v>
      </c>
      <c r="G6087">
        <f t="shared" ca="1" si="197"/>
        <v>6.407708487982753E-3</v>
      </c>
    </row>
    <row r="6088" spans="2:7">
      <c r="B6088" s="58">
        <v>42061</v>
      </c>
      <c r="C6088" s="43">
        <v>774.90448000000004</v>
      </c>
      <c r="D6088">
        <f t="shared" si="196"/>
        <v>5.9583619559304495</v>
      </c>
      <c r="E6088">
        <v>-1.7185808891455948E-2</v>
      </c>
      <c r="G6088">
        <f t="shared" ca="1" si="197"/>
        <v>2.1082014046666948E-2</v>
      </c>
    </row>
    <row r="6089" spans="2:7">
      <c r="B6089" s="58">
        <v>37613</v>
      </c>
      <c r="C6089" s="43">
        <v>111.36306</v>
      </c>
      <c r="D6089">
        <f t="shared" si="196"/>
        <v>-0.71380486960123657</v>
      </c>
      <c r="E6089">
        <v>-1.7194181314007035E-2</v>
      </c>
      <c r="G6089">
        <f t="shared" ca="1" si="197"/>
        <v>7.4263378534420374E-3</v>
      </c>
    </row>
    <row r="6090" spans="2:7">
      <c r="B6090" s="58">
        <v>41367</v>
      </c>
      <c r="C6090" s="43">
        <v>389.11584499999998</v>
      </c>
      <c r="D6090">
        <f t="shared" si="196"/>
        <v>2.8001598228812843</v>
      </c>
      <c r="E6090">
        <v>-1.7201168624744849E-2</v>
      </c>
      <c r="G6090">
        <f t="shared" ca="1" si="197"/>
        <v>-1.7704463730362874E-2</v>
      </c>
    </row>
    <row r="6091" spans="2:7">
      <c r="B6091" s="58">
        <v>37656</v>
      </c>
      <c r="C6091" s="43">
        <v>102.3946</v>
      </c>
      <c r="D6091">
        <f t="shared" si="196"/>
        <v>-0.13042487974071776</v>
      </c>
      <c r="E6091">
        <v>-1.721581253385825E-2</v>
      </c>
      <c r="G6091">
        <f t="shared" ca="1" si="197"/>
        <v>3.6502977739453532E-2</v>
      </c>
    </row>
    <row r="6092" spans="2:7">
      <c r="B6092" s="58">
        <v>37930</v>
      </c>
      <c r="C6092" s="43">
        <v>117.752449</v>
      </c>
      <c r="D6092">
        <f t="shared" si="196"/>
        <v>-8.5420471736756182E-2</v>
      </c>
      <c r="E6092">
        <v>-1.7227251535407551E-2</v>
      </c>
      <c r="G6092">
        <f t="shared" ca="1" si="197"/>
        <v>-2.1592854536491481E-2</v>
      </c>
    </row>
    <row r="6093" spans="2:7">
      <c r="B6093" s="58">
        <v>38033</v>
      </c>
      <c r="C6093" s="43">
        <v>128.75036600000001</v>
      </c>
      <c r="D6093">
        <f t="shared" si="196"/>
        <v>-3.8469497527394814E-2</v>
      </c>
      <c r="E6093">
        <v>-1.7232877461211105E-2</v>
      </c>
      <c r="G6093">
        <f t="shared" ca="1" si="197"/>
        <v>-1.0163633746505621E-2</v>
      </c>
    </row>
    <row r="6094" spans="2:7">
      <c r="B6094" s="58">
        <v>39136</v>
      </c>
      <c r="C6094" s="43">
        <v>133.901489</v>
      </c>
      <c r="D6094">
        <f t="shared" si="196"/>
        <v>0.40071319673278222</v>
      </c>
      <c r="E6094">
        <v>-1.7236669787523362E-2</v>
      </c>
      <c r="G6094">
        <f t="shared" ca="1" si="197"/>
        <v>2.2074613165414998E-2</v>
      </c>
    </row>
    <row r="6095" spans="2:7">
      <c r="B6095" s="58">
        <v>38070</v>
      </c>
      <c r="C6095" s="43">
        <v>95.595222000000007</v>
      </c>
      <c r="D6095">
        <f t="shared" si="196"/>
        <v>-0.5020615240507319</v>
      </c>
      <c r="E6095">
        <v>-1.724122616757677E-2</v>
      </c>
      <c r="G6095">
        <f t="shared" ca="1" si="197"/>
        <v>1.8379649763797998E-2</v>
      </c>
    </row>
    <row r="6096" spans="2:7">
      <c r="B6096" s="58">
        <v>38849</v>
      </c>
      <c r="C6096" s="43">
        <v>191.98199500000001</v>
      </c>
      <c r="D6096">
        <f t="shared" si="196"/>
        <v>-0.83355300920161646</v>
      </c>
      <c r="E6096">
        <v>-1.7247505849947633E-2</v>
      </c>
      <c r="G6096">
        <f t="shared" ca="1" si="197"/>
        <v>1.6569814732097271E-3</v>
      </c>
    </row>
    <row r="6097" spans="2:7">
      <c r="B6097" s="58">
        <v>43070</v>
      </c>
      <c r="C6097" s="43">
        <v>1153.412231</v>
      </c>
      <c r="D6097">
        <f t="shared" si="196"/>
        <v>7.3147426674627036</v>
      </c>
      <c r="E6097">
        <v>-1.7250211392699489E-2</v>
      </c>
      <c r="G6097">
        <f t="shared" ca="1" si="197"/>
        <v>-1.8815862139069474E-2</v>
      </c>
    </row>
    <row r="6098" spans="2:7">
      <c r="B6098" s="58">
        <v>36735</v>
      </c>
      <c r="C6098" s="43">
        <v>138.71893299999999</v>
      </c>
      <c r="D6098">
        <f t="shared" si="196"/>
        <v>-0.71848234466769978</v>
      </c>
      <c r="E6098">
        <v>-1.7252675709924496E-2</v>
      </c>
      <c r="G6098">
        <f t="shared" ca="1" si="197"/>
        <v>2.3159823918521904E-2</v>
      </c>
    </row>
    <row r="6099" spans="2:7">
      <c r="B6099" s="58">
        <v>41589</v>
      </c>
      <c r="C6099" s="43">
        <v>492.75393700000001</v>
      </c>
      <c r="D6099">
        <f t="shared" si="196"/>
        <v>4.8373531416904836</v>
      </c>
      <c r="E6099">
        <v>-1.7260818715694237E-2</v>
      </c>
      <c r="G6099">
        <f t="shared" ca="1" si="197"/>
        <v>-8.2948151227025101E-3</v>
      </c>
    </row>
    <row r="6100" spans="2:7">
      <c r="B6100" s="58">
        <v>38163</v>
      </c>
      <c r="C6100" s="43">
        <v>84.413933</v>
      </c>
      <c r="D6100">
        <f t="shared" si="196"/>
        <v>-0.26931449355332304</v>
      </c>
      <c r="E6100">
        <v>-1.726088432108085E-2</v>
      </c>
      <c r="G6100">
        <f t="shared" ca="1" si="197"/>
        <v>-1.6655486204547092E-2</v>
      </c>
    </row>
    <row r="6101" spans="2:7">
      <c r="B6101" s="58">
        <v>38037</v>
      </c>
      <c r="C6101" s="43">
        <v>115.527039</v>
      </c>
      <c r="D6101">
        <f t="shared" si="196"/>
        <v>-0.51912788115933084</v>
      </c>
      <c r="E6101">
        <v>-1.7284079389047198E-2</v>
      </c>
      <c r="G6101">
        <f t="shared" ca="1" si="197"/>
        <v>2.3359499766128531E-2</v>
      </c>
    </row>
    <row r="6102" spans="2:7">
      <c r="B6102" s="58">
        <v>40498</v>
      </c>
      <c r="C6102" s="43">
        <v>240.24482699999999</v>
      </c>
      <c r="D6102">
        <f t="shared" si="196"/>
        <v>0.69867602375310001</v>
      </c>
      <c r="E6102">
        <v>-1.7286613591692909E-2</v>
      </c>
      <c r="G6102">
        <f t="shared" ca="1" si="197"/>
        <v>2.7099856008007947E-2</v>
      </c>
    </row>
    <row r="6103" spans="2:7">
      <c r="B6103" s="58">
        <v>39205</v>
      </c>
      <c r="C6103" s="43">
        <v>141.430634</v>
      </c>
      <c r="D6103">
        <f t="shared" si="196"/>
        <v>4.4334422545944052E-2</v>
      </c>
      <c r="E6103">
        <v>-1.7310303992718479E-2</v>
      </c>
      <c r="G6103">
        <f t="shared" ca="1" si="197"/>
        <v>1.0153271918622673E-2</v>
      </c>
    </row>
    <row r="6104" spans="2:7">
      <c r="B6104" s="58">
        <v>37993</v>
      </c>
      <c r="C6104" s="43">
        <v>135.42657500000001</v>
      </c>
      <c r="D6104">
        <f t="shared" si="196"/>
        <v>0.7492859076234073</v>
      </c>
      <c r="E6104">
        <v>-1.7317840129713959E-2</v>
      </c>
      <c r="G6104">
        <f t="shared" ca="1" si="197"/>
        <v>-7.3073813405943261E-3</v>
      </c>
    </row>
    <row r="6105" spans="2:7">
      <c r="B6105" s="58">
        <v>35768</v>
      </c>
      <c r="C6105" s="43">
        <v>77.418205</v>
      </c>
      <c r="D6105">
        <f t="shared" si="196"/>
        <v>-0.60785975564598427</v>
      </c>
      <c r="E6105">
        <v>-1.7327711671020742E-2</v>
      </c>
      <c r="G6105">
        <f t="shared" ca="1" si="197"/>
        <v>-1.2225676159338759E-2</v>
      </c>
    </row>
    <row r="6106" spans="2:7">
      <c r="B6106" s="58">
        <v>39805</v>
      </c>
      <c r="C6106" s="43">
        <v>197.424789</v>
      </c>
      <c r="D6106">
        <f t="shared" si="196"/>
        <v>-0.86807427307752549</v>
      </c>
      <c r="E6106">
        <v>-1.7346621804300646E-2</v>
      </c>
      <c r="G6106">
        <f t="shared" ca="1" si="197"/>
        <v>3.5035414567979671E-2</v>
      </c>
    </row>
    <row r="6107" spans="2:7">
      <c r="B6107" s="58">
        <v>43353</v>
      </c>
      <c r="C6107" s="43">
        <v>1496.484375</v>
      </c>
      <c r="D6107">
        <f t="shared" si="196"/>
        <v>3.0815504392564628</v>
      </c>
      <c r="E6107">
        <v>-1.7360745736544423E-2</v>
      </c>
      <c r="G6107">
        <f t="shared" ca="1" si="197"/>
        <v>5.6683922923986491E-3</v>
      </c>
    </row>
    <row r="6108" spans="2:7">
      <c r="B6108" s="58">
        <v>41092</v>
      </c>
      <c r="C6108" s="43">
        <v>366.64605699999998</v>
      </c>
      <c r="D6108">
        <f t="shared" si="196"/>
        <v>-0.23918836758982051</v>
      </c>
      <c r="E6108">
        <v>-1.7381682544411123E-2</v>
      </c>
      <c r="G6108">
        <f t="shared" ca="1" si="197"/>
        <v>1.0427643891225268E-2</v>
      </c>
    </row>
    <row r="6109" spans="2:7">
      <c r="B6109" s="58">
        <v>41641</v>
      </c>
      <c r="C6109" s="43">
        <v>481.91436800000002</v>
      </c>
      <c r="D6109">
        <f t="shared" si="196"/>
        <v>9.0923298892454624E-2</v>
      </c>
      <c r="E6109">
        <v>-1.738407194568236E-2</v>
      </c>
      <c r="G6109">
        <f t="shared" ca="1" si="197"/>
        <v>1.7786983319109839E-2</v>
      </c>
    </row>
    <row r="6110" spans="2:7">
      <c r="B6110" s="58">
        <v>41281</v>
      </c>
      <c r="C6110" s="43">
        <v>441.74908399999998</v>
      </c>
      <c r="D6110">
        <f t="shared" si="196"/>
        <v>-0.72091232371741798</v>
      </c>
      <c r="E6110">
        <v>-1.7392849926967401E-2</v>
      </c>
      <c r="G6110">
        <f t="shared" ca="1" si="197"/>
        <v>2.3065098140377164E-2</v>
      </c>
    </row>
    <row r="6111" spans="2:7">
      <c r="B6111" s="58">
        <v>43588</v>
      </c>
      <c r="C6111" s="43">
        <v>1582.8326420000001</v>
      </c>
      <c r="D6111">
        <f t="shared" si="196"/>
        <v>0.57875115032859459</v>
      </c>
      <c r="E6111">
        <v>-1.7405993399374022E-2</v>
      </c>
      <c r="G6111">
        <f t="shared" ca="1" si="197"/>
        <v>-2.8322984937176011E-3</v>
      </c>
    </row>
    <row r="6112" spans="2:7">
      <c r="B6112" s="58">
        <v>42908</v>
      </c>
      <c r="C6112" s="43">
        <v>1002.585266</v>
      </c>
      <c r="D6112">
        <f t="shared" si="196"/>
        <v>3.916023951813</v>
      </c>
      <c r="E6112">
        <v>-1.7423103571696037E-2</v>
      </c>
      <c r="G6112">
        <f t="shared" ca="1" si="197"/>
        <v>1.3935431011064623E-2</v>
      </c>
    </row>
    <row r="6113" spans="2:7">
      <c r="B6113" s="58">
        <v>40205</v>
      </c>
      <c r="C6113" s="43">
        <v>203.942307</v>
      </c>
      <c r="D6113">
        <f t="shared" si="196"/>
        <v>0.73101070945724711</v>
      </c>
      <c r="E6113">
        <v>-1.7427229804289276E-2</v>
      </c>
      <c r="G6113">
        <f t="shared" ca="1" si="197"/>
        <v>-3.1015788891891348E-2</v>
      </c>
    </row>
    <row r="6114" spans="2:7">
      <c r="B6114" s="58">
        <v>37917</v>
      </c>
      <c r="C6114" s="43">
        <v>117.816895</v>
      </c>
      <c r="D6114">
        <f t="shared" si="196"/>
        <v>-0.37245747898542697</v>
      </c>
      <c r="E6114">
        <v>-1.7482672897835387E-2</v>
      </c>
      <c r="G6114">
        <f t="shared" ca="1" si="197"/>
        <v>-6.9840174088226471E-3</v>
      </c>
    </row>
    <row r="6115" spans="2:7">
      <c r="B6115" s="58">
        <v>40245</v>
      </c>
      <c r="C6115" s="43">
        <v>187.74328600000001</v>
      </c>
      <c r="D6115">
        <f t="shared" si="196"/>
        <v>-0.17761393937759393</v>
      </c>
      <c r="E6115">
        <v>-1.7489783503889834E-2</v>
      </c>
      <c r="G6115">
        <f t="shared" ca="1" si="197"/>
        <v>-1.1495448187544808E-2</v>
      </c>
    </row>
    <row r="6116" spans="2:7">
      <c r="B6116" s="58">
        <v>40659</v>
      </c>
      <c r="C6116" s="43">
        <v>228.29093900000001</v>
      </c>
      <c r="D6116">
        <f t="shared" si="196"/>
        <v>0.50463152599439143</v>
      </c>
      <c r="E6116">
        <v>-1.7495302974190684E-2</v>
      </c>
      <c r="G6116">
        <f t="shared" ca="1" si="197"/>
        <v>-1.4183552424474284E-2</v>
      </c>
    </row>
    <row r="6117" spans="2:7">
      <c r="B6117" s="58">
        <v>38896</v>
      </c>
      <c r="C6117" s="43">
        <v>151.72547900000001</v>
      </c>
      <c r="D6117">
        <f t="shared" si="196"/>
        <v>-0.93194950246257424</v>
      </c>
      <c r="E6117">
        <v>-1.7499672679001432E-2</v>
      </c>
      <c r="G6117">
        <f t="shared" ca="1" si="197"/>
        <v>-7.5429019454986918E-4</v>
      </c>
    </row>
    <row r="6118" spans="2:7">
      <c r="B6118" s="58">
        <v>44585</v>
      </c>
      <c r="C6118" s="43">
        <v>2229.601318</v>
      </c>
      <c r="D6118">
        <f t="shared" si="196"/>
        <v>16.128397034041889</v>
      </c>
      <c r="E6118">
        <v>-1.7545295939177023E-2</v>
      </c>
      <c r="G6118">
        <f t="shared" ca="1" si="197"/>
        <v>6.3997052462126513E-3</v>
      </c>
    </row>
    <row r="6119" spans="2:7">
      <c r="B6119" s="58">
        <v>36985</v>
      </c>
      <c r="C6119" s="43">
        <v>130.16987599999999</v>
      </c>
      <c r="D6119">
        <f t="shared" si="196"/>
        <v>0.15471800733928351</v>
      </c>
      <c r="E6119">
        <v>-1.7548056036932585E-2</v>
      </c>
      <c r="G6119">
        <f t="shared" ca="1" si="197"/>
        <v>2.2520564831800368E-2</v>
      </c>
    </row>
    <row r="6120" spans="2:7">
      <c r="B6120" s="58">
        <v>38588</v>
      </c>
      <c r="C6120" s="43">
        <v>112.728714</v>
      </c>
      <c r="D6120">
        <f t="shared" si="196"/>
        <v>-0.51713229286013374</v>
      </c>
      <c r="E6120">
        <v>-1.7586080807686793E-2</v>
      </c>
      <c r="G6120">
        <f t="shared" ca="1" si="197"/>
        <v>1.0084086408221617E-2</v>
      </c>
    </row>
    <row r="6121" spans="2:7">
      <c r="B6121" s="58">
        <v>40478</v>
      </c>
      <c r="C6121" s="43">
        <v>233.456726</v>
      </c>
      <c r="D6121">
        <f t="shared" si="196"/>
        <v>1.4734931025752775</v>
      </c>
      <c r="E6121">
        <v>-1.7602647866046123E-2</v>
      </c>
      <c r="G6121">
        <f t="shared" ca="1" si="197"/>
        <v>2.8594911524926709E-3</v>
      </c>
    </row>
    <row r="6122" spans="2:7">
      <c r="B6122" s="58">
        <v>35999</v>
      </c>
      <c r="C6122" s="43">
        <v>94.383414999999999</v>
      </c>
      <c r="D6122">
        <f t="shared" si="196"/>
        <v>-0.62079528340720191</v>
      </c>
      <c r="E6122">
        <v>-1.7607668120116899E-2</v>
      </c>
      <c r="G6122">
        <f t="shared" ca="1" si="197"/>
        <v>1.9310987159914163E-3</v>
      </c>
    </row>
    <row r="6123" spans="2:7">
      <c r="B6123" s="58">
        <v>40493</v>
      </c>
      <c r="C6123" s="43">
        <v>248.898315</v>
      </c>
      <c r="D6123">
        <f t="shared" si="196"/>
        <v>-0.68842683317222719</v>
      </c>
      <c r="E6123">
        <v>-1.7632723937198443E-2</v>
      </c>
      <c r="G6123">
        <f t="shared" ca="1" si="197"/>
        <v>-2.7806566279986594E-3</v>
      </c>
    </row>
    <row r="6124" spans="2:7">
      <c r="B6124" s="58">
        <v>42208</v>
      </c>
      <c r="C6124" s="43">
        <v>798.84387200000003</v>
      </c>
      <c r="D6124">
        <f t="shared" si="196"/>
        <v>7.0047001081757569</v>
      </c>
      <c r="E6124">
        <v>-1.7653369805888334E-2</v>
      </c>
      <c r="G6124">
        <f t="shared" ca="1" si="197"/>
        <v>-1.8435984703273966E-2</v>
      </c>
    </row>
    <row r="6125" spans="2:7">
      <c r="B6125" s="58">
        <v>37690</v>
      </c>
      <c r="C6125" s="43">
        <v>99.796852000000001</v>
      </c>
      <c r="D6125">
        <f t="shared" si="196"/>
        <v>-0.88773507415393571</v>
      </c>
      <c r="E6125">
        <v>-1.7655956711713185E-2</v>
      </c>
      <c r="G6125">
        <f t="shared" ca="1" si="197"/>
        <v>-3.252863513289031E-3</v>
      </c>
    </row>
    <row r="6126" spans="2:7">
      <c r="B6126" s="58">
        <v>42866</v>
      </c>
      <c r="C6126" s="43">
        <v>888.94061299999998</v>
      </c>
      <c r="D6126">
        <f t="shared" si="196"/>
        <v>6.0785296687128723</v>
      </c>
      <c r="E6126">
        <v>-1.7664419080782871E-2</v>
      </c>
      <c r="G6126">
        <f t="shared" ca="1" si="197"/>
        <v>3.3037581600802286E-2</v>
      </c>
    </row>
    <row r="6127" spans="2:7">
      <c r="B6127" s="58">
        <v>37172</v>
      </c>
      <c r="C6127" s="43">
        <v>125.58266399999999</v>
      </c>
      <c r="D6127">
        <f t="shared" si="196"/>
        <v>-0.95201257708771114</v>
      </c>
      <c r="E6127">
        <v>-1.7684856536260892E-2</v>
      </c>
      <c r="G6127">
        <f t="shared" ca="1" si="197"/>
        <v>-3.0355844851889999E-2</v>
      </c>
    </row>
    <row r="6128" spans="2:7">
      <c r="B6128" s="58">
        <v>44792</v>
      </c>
      <c r="C6128" s="43">
        <v>2616.991211</v>
      </c>
      <c r="D6128">
        <f t="shared" si="196"/>
        <v>15.250174461763478</v>
      </c>
      <c r="E6128">
        <v>-1.7710397197454198E-2</v>
      </c>
      <c r="G6128">
        <f t="shared" ca="1" si="197"/>
        <v>8.6779343765715326E-3</v>
      </c>
    </row>
    <row r="6129" spans="2:7">
      <c r="B6129" s="58">
        <v>39500</v>
      </c>
      <c r="C6129" s="43">
        <v>161.04388399999999</v>
      </c>
      <c r="D6129">
        <f t="shared" si="196"/>
        <v>-0.92753466894018843</v>
      </c>
      <c r="E6129">
        <v>-1.7710794963205583E-2</v>
      </c>
      <c r="G6129">
        <f t="shared" ca="1" si="197"/>
        <v>-1.4126684657488819E-2</v>
      </c>
    </row>
    <row r="6130" spans="2:7">
      <c r="B6130" s="58">
        <v>44309</v>
      </c>
      <c r="C6130" s="43">
        <v>2222.3576659999999</v>
      </c>
      <c r="D6130">
        <f t="shared" si="196"/>
        <v>15.103984110548941</v>
      </c>
      <c r="E6130">
        <v>-1.7727841002736465E-2</v>
      </c>
      <c r="G6130">
        <f t="shared" ca="1" si="197"/>
        <v>-9.1004030594756674E-4</v>
      </c>
    </row>
    <row r="6131" spans="2:7">
      <c r="B6131" s="58">
        <v>39211</v>
      </c>
      <c r="C6131" s="43">
        <v>138.00048799999999</v>
      </c>
      <c r="D6131">
        <f t="shared" si="196"/>
        <v>-0.19422536761790291</v>
      </c>
      <c r="E6131">
        <v>-1.7732834895723432E-2</v>
      </c>
      <c r="G6131">
        <f t="shared" ca="1" si="197"/>
        <v>-9.4450688032848536E-4</v>
      </c>
    </row>
    <row r="6132" spans="2:7">
      <c r="B6132" s="58">
        <v>39044</v>
      </c>
      <c r="C6132" s="43">
        <v>171.264374</v>
      </c>
      <c r="D6132">
        <f t="shared" si="196"/>
        <v>-0.91002534418772896</v>
      </c>
      <c r="E6132">
        <v>-1.7755167567858641E-2</v>
      </c>
      <c r="G6132">
        <f t="shared" ca="1" si="197"/>
        <v>-2.3709625160367467E-2</v>
      </c>
    </row>
    <row r="6133" spans="2:7">
      <c r="B6133" s="58">
        <v>43963</v>
      </c>
      <c r="C6133" s="43">
        <v>1903.4735109999999</v>
      </c>
      <c r="D6133">
        <f t="shared" si="196"/>
        <v>42.994382947368834</v>
      </c>
      <c r="E6133">
        <v>-1.7797893802231957E-2</v>
      </c>
      <c r="G6133">
        <f t="shared" ca="1" si="197"/>
        <v>3.8396354973978461E-2</v>
      </c>
    </row>
    <row r="6134" spans="2:7">
      <c r="B6134" s="58">
        <v>35177</v>
      </c>
      <c r="C6134" s="43">
        <v>43.266285000000003</v>
      </c>
      <c r="D6134">
        <f t="shared" si="196"/>
        <v>-0.94457099692124435</v>
      </c>
      <c r="E6134">
        <v>-1.7856368625818221E-2</v>
      </c>
      <c r="G6134">
        <f t="shared" ca="1" si="197"/>
        <v>7.9265477556402803E-3</v>
      </c>
    </row>
    <row r="6135" spans="2:7">
      <c r="B6135" s="58">
        <v>42488</v>
      </c>
      <c r="C6135" s="43">
        <v>780.57122800000002</v>
      </c>
      <c r="D6135">
        <f t="shared" si="196"/>
        <v>5.0429812393354112</v>
      </c>
      <c r="E6135">
        <v>-1.7876973874564571E-2</v>
      </c>
      <c r="G6135">
        <f t="shared" ca="1" si="197"/>
        <v>-2.9552382608654455E-2</v>
      </c>
    </row>
    <row r="6136" spans="2:7">
      <c r="B6136" s="58">
        <v>37186</v>
      </c>
      <c r="C6136" s="43">
        <v>129.16989100000001</v>
      </c>
      <c r="D6136">
        <f t="shared" si="196"/>
        <v>-0.92494203059872693</v>
      </c>
      <c r="E6136">
        <v>-1.7877637790944551E-2</v>
      </c>
      <c r="G6136">
        <f t="shared" ca="1" si="197"/>
        <v>-2.4806150159264038E-2</v>
      </c>
    </row>
    <row r="6137" spans="2:7">
      <c r="B6137" s="58">
        <v>43705</v>
      </c>
      <c r="C6137" s="43">
        <v>1720.9350589999999</v>
      </c>
      <c r="D6137">
        <f t="shared" si="196"/>
        <v>12.316405144962896</v>
      </c>
      <c r="E6137">
        <v>-1.788974767972961E-2</v>
      </c>
      <c r="G6137">
        <f t="shared" ca="1" si="197"/>
        <v>1.6357220561547349E-2</v>
      </c>
    </row>
    <row r="6138" spans="2:7">
      <c r="B6138" s="58">
        <v>38007</v>
      </c>
      <c r="C6138" s="43">
        <v>129.234207</v>
      </c>
      <c r="D6138">
        <f t="shared" si="196"/>
        <v>-0.22389091087594606</v>
      </c>
      <c r="E6138">
        <v>-1.7892245897276504E-2</v>
      </c>
      <c r="G6138">
        <f t="shared" ca="1" si="197"/>
        <v>-2.2944849128403326E-2</v>
      </c>
    </row>
    <row r="6139" spans="2:7">
      <c r="B6139" s="58">
        <v>36707</v>
      </c>
      <c r="C6139" s="43">
        <v>166.51551799999999</v>
      </c>
      <c r="D6139">
        <f t="shared" si="196"/>
        <v>0.81282808313941302</v>
      </c>
      <c r="E6139">
        <v>-1.7927162948463787E-2</v>
      </c>
      <c r="G6139">
        <f t="shared" ca="1" si="197"/>
        <v>-3.4403524670306405E-2</v>
      </c>
    </row>
    <row r="6140" spans="2:7">
      <c r="B6140" s="58">
        <v>38117</v>
      </c>
      <c r="C6140" s="43">
        <v>91.854004000000003</v>
      </c>
      <c r="D6140">
        <f t="shared" si="196"/>
        <v>-0.96487553035914431</v>
      </c>
      <c r="E6140">
        <v>-1.7930943935709872E-2</v>
      </c>
      <c r="G6140">
        <f t="shared" ca="1" si="197"/>
        <v>-1.427479717671103E-2</v>
      </c>
    </row>
    <row r="6141" spans="2:7">
      <c r="B6141" s="58">
        <v>44897</v>
      </c>
      <c r="C6141" s="43">
        <v>2615.1000979999999</v>
      </c>
      <c r="D6141">
        <f t="shared" si="196"/>
        <v>13.217951339703554</v>
      </c>
      <c r="E6141">
        <v>-1.7931914393477813E-2</v>
      </c>
      <c r="G6141">
        <f t="shared" ca="1" si="197"/>
        <v>-2.2420372915729358E-2</v>
      </c>
    </row>
    <row r="6142" spans="2:7">
      <c r="B6142" s="58">
        <v>40312</v>
      </c>
      <c r="C6142" s="43">
        <v>183.92945900000001</v>
      </c>
      <c r="D6142">
        <f t="shared" si="196"/>
        <v>0.46150122847354452</v>
      </c>
      <c r="E6142">
        <v>-1.805198719170422E-2</v>
      </c>
      <c r="G6142">
        <f t="shared" ca="1" si="197"/>
        <v>2.5594409609688975E-2</v>
      </c>
    </row>
    <row r="6143" spans="2:7">
      <c r="B6143" s="58">
        <v>37390</v>
      </c>
      <c r="C6143" s="43">
        <v>125.849678</v>
      </c>
      <c r="D6143">
        <f t="shared" si="196"/>
        <v>0.37553088140856117</v>
      </c>
      <c r="E6143">
        <v>-1.8073417352081424E-2</v>
      </c>
      <c r="G6143">
        <f t="shared" ca="1" si="197"/>
        <v>3.7948694908752131E-3</v>
      </c>
    </row>
    <row r="6144" spans="2:7">
      <c r="B6144" s="58">
        <v>38426</v>
      </c>
      <c r="C6144" s="43">
        <v>91.491714000000002</v>
      </c>
      <c r="D6144">
        <f t="shared" si="196"/>
        <v>-0.96277495639353361</v>
      </c>
      <c r="E6144">
        <v>-1.8076983211223287E-2</v>
      </c>
      <c r="G6144">
        <f t="shared" ca="1" si="197"/>
        <v>-2.0412089339770035E-4</v>
      </c>
    </row>
    <row r="6145" spans="2:7">
      <c r="B6145" s="58">
        <v>44879</v>
      </c>
      <c r="C6145" s="43">
        <v>2457.8000489999999</v>
      </c>
      <c r="D6145">
        <f t="shared" si="196"/>
        <v>18.979501777828514</v>
      </c>
      <c r="E6145">
        <v>-1.8077944553317241E-2</v>
      </c>
      <c r="G6145">
        <f t="shared" ca="1" si="197"/>
        <v>3.3605669844599902E-2</v>
      </c>
    </row>
    <row r="6146" spans="2:7">
      <c r="B6146" s="58">
        <v>36997</v>
      </c>
      <c r="C6146" s="43">
        <v>123.01608299999999</v>
      </c>
      <c r="D6146">
        <f t="shared" si="196"/>
        <v>-0.76896394143433688</v>
      </c>
      <c r="E6146">
        <v>-1.8081853696992861E-2</v>
      </c>
      <c r="G6146">
        <f t="shared" ca="1" si="197"/>
        <v>-1.9453816929392753E-2</v>
      </c>
    </row>
    <row r="6147" spans="2:7">
      <c r="B6147" s="58">
        <v>41485</v>
      </c>
      <c r="C6147" s="43">
        <v>532.45404099999996</v>
      </c>
      <c r="D6147">
        <f t="shared" si="196"/>
        <v>2.7172856976100914</v>
      </c>
      <c r="E6147">
        <v>-1.8087607378944517E-2</v>
      </c>
      <c r="G6147">
        <f t="shared" ca="1" si="197"/>
        <v>1.7772431260285323E-2</v>
      </c>
    </row>
    <row r="6148" spans="2:7">
      <c r="B6148" s="58">
        <v>36762</v>
      </c>
      <c r="C6148" s="43">
        <v>143.23732000000001</v>
      </c>
      <c r="D6148">
        <f t="shared" ref="D6148:D6211" si="198">(C6148-C6149)/C6149</f>
        <v>0.34045921207355229</v>
      </c>
      <c r="E6148">
        <v>-1.8101194832247387E-2</v>
      </c>
      <c r="G6148">
        <f t="shared" ca="1" si="197"/>
        <v>3.6967674121670367E-3</v>
      </c>
    </row>
    <row r="6149" spans="2:7">
      <c r="B6149" s="58">
        <v>37816</v>
      </c>
      <c r="C6149" s="43">
        <v>106.856903</v>
      </c>
      <c r="D6149">
        <f t="shared" si="198"/>
        <v>-0.18865202593409322</v>
      </c>
      <c r="E6149">
        <v>-1.8112616613302934E-2</v>
      </c>
      <c r="G6149">
        <f t="shared" ref="G6149:G6212" ca="1" si="199">_xlfn.NORM.INV(RAND(),$N$5,$N$6)</f>
        <v>-5.7714338543510746E-3</v>
      </c>
    </row>
    <row r="6150" spans="2:7">
      <c r="B6150" s="58">
        <v>36459</v>
      </c>
      <c r="C6150" s="43">
        <v>131.70292699999999</v>
      </c>
      <c r="D6150">
        <f t="shared" si="198"/>
        <v>-0.14482118400583385</v>
      </c>
      <c r="E6150">
        <v>-1.8118201761251212E-2</v>
      </c>
      <c r="G6150">
        <f t="shared" ca="1" si="199"/>
        <v>5.0746350814101565E-3</v>
      </c>
    </row>
    <row r="6151" spans="2:7">
      <c r="B6151" s="58">
        <v>39080</v>
      </c>
      <c r="C6151" s="43">
        <v>154.00630200000001</v>
      </c>
      <c r="D6151">
        <f t="shared" si="198"/>
        <v>-0.69092472349390788</v>
      </c>
      <c r="E6151">
        <v>-1.8148808466821854E-2</v>
      </c>
      <c r="G6151">
        <f t="shared" ca="1" si="199"/>
        <v>-2.3190826405948828E-3</v>
      </c>
    </row>
    <row r="6152" spans="2:7">
      <c r="B6152" s="58">
        <v>41598</v>
      </c>
      <c r="C6152" s="43">
        <v>498.28088400000001</v>
      </c>
      <c r="D6152">
        <f t="shared" si="198"/>
        <v>1.6771015848162898</v>
      </c>
      <c r="E6152">
        <v>-1.8151222189605885E-2</v>
      </c>
      <c r="G6152">
        <f t="shared" ca="1" si="199"/>
        <v>9.2692262940620128E-3</v>
      </c>
    </row>
    <row r="6153" spans="2:7">
      <c r="B6153" s="58">
        <v>39818</v>
      </c>
      <c r="C6153" s="43">
        <v>186.12699900000001</v>
      </c>
      <c r="D6153">
        <f t="shared" si="198"/>
        <v>6.5745974718538297E-2</v>
      </c>
      <c r="E6153">
        <v>-1.8181718340621104E-2</v>
      </c>
      <c r="G6153">
        <f t="shared" ca="1" si="199"/>
        <v>3.0712569995030452E-2</v>
      </c>
    </row>
    <row r="6154" spans="2:7">
      <c r="B6154" s="58">
        <v>38996</v>
      </c>
      <c r="C6154" s="43">
        <v>174.64480599999999</v>
      </c>
      <c r="D6154">
        <f t="shared" si="198"/>
        <v>-0.46260118914369808</v>
      </c>
      <c r="E6154">
        <v>-1.8203873541235521E-2</v>
      </c>
      <c r="G6154">
        <f t="shared" ca="1" si="199"/>
        <v>-1.958362443932775E-3</v>
      </c>
    </row>
    <row r="6155" spans="2:7">
      <c r="B6155" s="58">
        <v>40990</v>
      </c>
      <c r="C6155" s="43">
        <v>324.98174999999998</v>
      </c>
      <c r="D6155">
        <f t="shared" si="198"/>
        <v>-0.39433623526306566</v>
      </c>
      <c r="E6155">
        <v>-1.8229092817299439E-2</v>
      </c>
      <c r="G6155">
        <f t="shared" ca="1" si="199"/>
        <v>1.6902599945291381E-2</v>
      </c>
    </row>
    <row r="6156" spans="2:7">
      <c r="B6156" s="58">
        <v>41808</v>
      </c>
      <c r="C6156" s="43">
        <v>536.57122800000002</v>
      </c>
      <c r="D6156">
        <f t="shared" si="198"/>
        <v>3.2224253403928689</v>
      </c>
      <c r="E6156">
        <v>-1.8243801381161662E-2</v>
      </c>
      <c r="G6156">
        <f t="shared" ca="1" si="199"/>
        <v>-1.2788016412101866E-2</v>
      </c>
    </row>
    <row r="6157" spans="2:7">
      <c r="B6157" s="58">
        <v>36973</v>
      </c>
      <c r="C6157" s="43">
        <v>127.07654599999999</v>
      </c>
      <c r="D6157">
        <f t="shared" si="198"/>
        <v>1.7186035171616083</v>
      </c>
      <c r="E6157">
        <v>-1.8248208679193748E-2</v>
      </c>
      <c r="G6157">
        <f t="shared" ca="1" si="199"/>
        <v>-5.3918056880869543E-2</v>
      </c>
    </row>
    <row r="6158" spans="2:7">
      <c r="B6158" s="58">
        <v>35296</v>
      </c>
      <c r="C6158" s="43">
        <v>46.743316999999998</v>
      </c>
      <c r="D6158">
        <f t="shared" si="198"/>
        <v>-0.75283020660791533</v>
      </c>
      <c r="E6158">
        <v>-1.8257373815224302E-2</v>
      </c>
      <c r="G6158">
        <f t="shared" ca="1" si="199"/>
        <v>-9.0081080823954714E-3</v>
      </c>
    </row>
    <row r="6159" spans="2:7">
      <c r="B6159" s="58">
        <v>39763</v>
      </c>
      <c r="C6159" s="43">
        <v>189.11419699999999</v>
      </c>
      <c r="D6159">
        <f t="shared" si="198"/>
        <v>-0.58200066834202779</v>
      </c>
      <c r="E6159">
        <v>-1.8290104155078743E-2</v>
      </c>
      <c r="G6159">
        <f t="shared" ca="1" si="199"/>
        <v>-1.1745819983120074E-2</v>
      </c>
    </row>
    <row r="6160" spans="2:7">
      <c r="B6160" s="58">
        <v>41243</v>
      </c>
      <c r="C6160" s="43">
        <v>452.427032</v>
      </c>
      <c r="D6160">
        <f t="shared" si="198"/>
        <v>3.7649054799921529</v>
      </c>
      <c r="E6160">
        <v>-1.8334636301966422E-2</v>
      </c>
      <c r="G6160">
        <f t="shared" ca="1" si="199"/>
        <v>-1.2344000378345951E-2</v>
      </c>
    </row>
    <row r="6161" spans="2:7">
      <c r="B6161" s="58">
        <v>36056</v>
      </c>
      <c r="C6161" s="43">
        <v>94.949843999999999</v>
      </c>
      <c r="D6161">
        <f t="shared" si="198"/>
        <v>-0.21283704308908089</v>
      </c>
      <c r="E6161">
        <v>-1.8370094063871138E-2</v>
      </c>
      <c r="G6161">
        <f t="shared" ca="1" si="199"/>
        <v>7.4139261384214873E-3</v>
      </c>
    </row>
    <row r="6162" spans="2:7">
      <c r="B6162" s="58">
        <v>37861</v>
      </c>
      <c r="C6162" s="43">
        <v>120.622856</v>
      </c>
      <c r="D6162">
        <f t="shared" si="198"/>
        <v>-0.33099773396516302</v>
      </c>
      <c r="E6162">
        <v>-1.8372870870895664E-2</v>
      </c>
      <c r="G6162">
        <f t="shared" ca="1" si="199"/>
        <v>1.7448709268482611E-2</v>
      </c>
    </row>
    <row r="6163" spans="2:7">
      <c r="B6163" s="58">
        <v>38985</v>
      </c>
      <c r="C6163" s="43">
        <v>180.30261200000001</v>
      </c>
      <c r="D6163">
        <f t="shared" si="198"/>
        <v>0.52668301387721217</v>
      </c>
      <c r="E6163">
        <v>-1.8404106515254509E-2</v>
      </c>
      <c r="G6163">
        <f t="shared" ca="1" si="199"/>
        <v>3.4467849128804955E-2</v>
      </c>
    </row>
    <row r="6164" spans="2:7">
      <c r="B6164" s="58">
        <v>36924</v>
      </c>
      <c r="C6164" s="43">
        <v>118.100883</v>
      </c>
      <c r="D6164">
        <f t="shared" si="198"/>
        <v>2.4529445862191173E-2</v>
      </c>
      <c r="E6164">
        <v>-1.8405050290697906E-2</v>
      </c>
      <c r="G6164">
        <f t="shared" ca="1" si="199"/>
        <v>3.0857535280101427E-2</v>
      </c>
    </row>
    <row r="6165" spans="2:7">
      <c r="B6165" s="58">
        <v>37431</v>
      </c>
      <c r="C6165" s="43">
        <v>115.273293</v>
      </c>
      <c r="D6165">
        <f t="shared" si="198"/>
        <v>2.0682652760868496E-2</v>
      </c>
      <c r="E6165">
        <v>-1.8427440336854374E-2</v>
      </c>
      <c r="G6165">
        <f t="shared" ca="1" si="199"/>
        <v>8.2851598900372542E-3</v>
      </c>
    </row>
    <row r="6166" spans="2:7">
      <c r="B6166" s="58">
        <v>38652</v>
      </c>
      <c r="C6166" s="43">
        <v>112.93744700000001</v>
      </c>
      <c r="D6166">
        <f t="shared" si="198"/>
        <v>1.7790712893668936</v>
      </c>
      <c r="E6166">
        <v>-1.8445907663864957E-2</v>
      </c>
      <c r="G6166">
        <f t="shared" ca="1" si="199"/>
        <v>1.4760339152999184E-2</v>
      </c>
    </row>
    <row r="6167" spans="2:7">
      <c r="B6167" s="58">
        <v>35166</v>
      </c>
      <c r="C6167" s="43">
        <v>40.638556999999999</v>
      </c>
      <c r="D6167">
        <f t="shared" si="198"/>
        <v>-0.87166053691331291</v>
      </c>
      <c r="E6167">
        <v>-1.8448367306957876E-2</v>
      </c>
      <c r="G6167">
        <f t="shared" ca="1" si="199"/>
        <v>-6.8001737236028179E-3</v>
      </c>
    </row>
    <row r="6168" spans="2:7">
      <c r="B6168" s="58">
        <v>40886</v>
      </c>
      <c r="C6168" s="43">
        <v>316.648956</v>
      </c>
      <c r="D6168">
        <f t="shared" si="198"/>
        <v>1.2585051024908926</v>
      </c>
      <c r="E6168">
        <v>-1.844984054926244E-2</v>
      </c>
      <c r="G6168">
        <f t="shared" ca="1" si="199"/>
        <v>2.2355589703713104E-2</v>
      </c>
    </row>
    <row r="6169" spans="2:7">
      <c r="B6169" s="58">
        <v>39283</v>
      </c>
      <c r="C6169" s="43">
        <v>140.20289600000001</v>
      </c>
      <c r="D6169">
        <f t="shared" si="198"/>
        <v>0.11531987970322352</v>
      </c>
      <c r="E6169">
        <v>-1.8453532533770703E-2</v>
      </c>
      <c r="G6169">
        <f t="shared" ca="1" si="199"/>
        <v>-4.9348476598624399E-3</v>
      </c>
    </row>
    <row r="6170" spans="2:7">
      <c r="B6170" s="58">
        <v>38630</v>
      </c>
      <c r="C6170" s="43">
        <v>125.706444</v>
      </c>
      <c r="D6170">
        <f t="shared" si="198"/>
        <v>-0.18764797078629417</v>
      </c>
      <c r="E6170">
        <v>-1.8473022669448308E-2</v>
      </c>
      <c r="G6170">
        <f t="shared" ca="1" si="199"/>
        <v>2.4012733223427975E-2</v>
      </c>
    </row>
    <row r="6171" spans="2:7">
      <c r="B6171" s="58">
        <v>38875</v>
      </c>
      <c r="C6171" s="43">
        <v>154.74380500000001</v>
      </c>
      <c r="D6171">
        <f t="shared" si="198"/>
        <v>-0.87092190555825955</v>
      </c>
      <c r="E6171">
        <v>-1.8477185198284337E-2</v>
      </c>
      <c r="G6171">
        <f t="shared" ca="1" si="199"/>
        <v>-1.9503068182359529E-3</v>
      </c>
    </row>
    <row r="6172" spans="2:7">
      <c r="B6172" s="58">
        <v>43164</v>
      </c>
      <c r="C6172" s="43">
        <v>1198.8386230000001</v>
      </c>
      <c r="D6172">
        <f t="shared" si="198"/>
        <v>9.7735462835706972</v>
      </c>
      <c r="E6172">
        <v>-1.850079013175962E-2</v>
      </c>
      <c r="G6172">
        <f t="shared" ca="1" si="199"/>
        <v>8.6160853118175153E-3</v>
      </c>
    </row>
    <row r="6173" spans="2:7">
      <c r="B6173" s="58">
        <v>37799</v>
      </c>
      <c r="C6173" s="43">
        <v>111.276138</v>
      </c>
      <c r="D6173">
        <f t="shared" si="198"/>
        <v>-0.851654801791772</v>
      </c>
      <c r="E6173">
        <v>-1.8508339863901623E-2</v>
      </c>
      <c r="G6173">
        <f t="shared" ca="1" si="199"/>
        <v>-8.824544969514304E-3</v>
      </c>
    </row>
    <row r="6174" spans="2:7">
      <c r="B6174" s="58">
        <v>42747</v>
      </c>
      <c r="C6174" s="43">
        <v>750.11621100000002</v>
      </c>
      <c r="D6174">
        <f t="shared" si="198"/>
        <v>-0.53351073982395014</v>
      </c>
      <c r="E6174">
        <v>-1.8538115082043029E-2</v>
      </c>
      <c r="G6174">
        <f t="shared" ca="1" si="199"/>
        <v>-1.5846253695520045E-2</v>
      </c>
    </row>
    <row r="6175" spans="2:7">
      <c r="B6175" s="58">
        <v>43318</v>
      </c>
      <c r="C6175" s="43">
        <v>1608.0031739999999</v>
      </c>
      <c r="D6175">
        <f t="shared" si="198"/>
        <v>1.3055495550767708</v>
      </c>
      <c r="E6175">
        <v>-1.8547938828762597E-2</v>
      </c>
      <c r="G6175">
        <f t="shared" ca="1" si="199"/>
        <v>4.4483755066010442E-3</v>
      </c>
    </row>
    <row r="6176" spans="2:7">
      <c r="B6176" s="58">
        <v>41983</v>
      </c>
      <c r="C6176" s="43">
        <v>697.44897500000002</v>
      </c>
      <c r="D6176">
        <f t="shared" si="198"/>
        <v>6.2863771490351894</v>
      </c>
      <c r="E6176">
        <v>-1.8635778664680764E-2</v>
      </c>
      <c r="G6176">
        <f t="shared" ca="1" si="199"/>
        <v>1.70590353143803E-2</v>
      </c>
    </row>
    <row r="6177" spans="2:7">
      <c r="B6177" s="58">
        <v>36010</v>
      </c>
      <c r="C6177" s="43">
        <v>95.719582000000003</v>
      </c>
      <c r="D6177">
        <f t="shared" si="198"/>
        <v>-0.2171312805338638</v>
      </c>
      <c r="E6177">
        <v>-1.8636977182000292E-2</v>
      </c>
      <c r="G6177">
        <f t="shared" ca="1" si="199"/>
        <v>9.7893789007068958E-3</v>
      </c>
    </row>
    <row r="6178" spans="2:7">
      <c r="B6178" s="58">
        <v>37854</v>
      </c>
      <c r="C6178" s="43">
        <v>122.267731</v>
      </c>
      <c r="D6178">
        <f t="shared" si="198"/>
        <v>-0.68943790725819987</v>
      </c>
      <c r="E6178">
        <v>-1.8637697767196027E-2</v>
      </c>
      <c r="G6178">
        <f t="shared" ca="1" si="199"/>
        <v>-1.6372250424588018E-3</v>
      </c>
    </row>
    <row r="6179" spans="2:7">
      <c r="B6179" s="58">
        <v>41326</v>
      </c>
      <c r="C6179" s="43">
        <v>393.69818099999998</v>
      </c>
      <c r="D6179">
        <f t="shared" si="198"/>
        <v>3.119571906591367</v>
      </c>
      <c r="E6179">
        <v>-1.8652349350649505E-2</v>
      </c>
      <c r="G6179">
        <f t="shared" ca="1" si="199"/>
        <v>1.5346353394956503E-2</v>
      </c>
    </row>
    <row r="6180" spans="2:7">
      <c r="B6180" s="58">
        <v>38358</v>
      </c>
      <c r="C6180" s="43">
        <v>95.567740999999998</v>
      </c>
      <c r="D6180">
        <f t="shared" si="198"/>
        <v>0.34689117920453472</v>
      </c>
      <c r="E6180">
        <v>-1.8678963826175024E-2</v>
      </c>
      <c r="G6180">
        <f t="shared" ca="1" si="199"/>
        <v>-5.3166877748352364E-3</v>
      </c>
    </row>
    <row r="6181" spans="2:7">
      <c r="B6181" s="58">
        <v>35775</v>
      </c>
      <c r="C6181" s="43">
        <v>70.954314999999994</v>
      </c>
      <c r="D6181">
        <f t="shared" si="198"/>
        <v>-0.54157639840528427</v>
      </c>
      <c r="E6181">
        <v>-1.8683693260201261E-2</v>
      </c>
      <c r="G6181">
        <f t="shared" ca="1" si="199"/>
        <v>-2.0073070473736179E-3</v>
      </c>
    </row>
    <row r="6182" spans="2:7">
      <c r="B6182" s="58">
        <v>38933</v>
      </c>
      <c r="C6182" s="43">
        <v>154.778931</v>
      </c>
      <c r="D6182">
        <f t="shared" si="198"/>
        <v>0.16090539695730871</v>
      </c>
      <c r="E6182">
        <v>-1.8691463642822367E-2</v>
      </c>
      <c r="G6182">
        <f t="shared" ca="1" si="199"/>
        <v>1.9456851409597971E-2</v>
      </c>
    </row>
    <row r="6183" spans="2:7">
      <c r="B6183" s="58">
        <v>38749</v>
      </c>
      <c r="C6183" s="43">
        <v>133.32605000000001</v>
      </c>
      <c r="D6183">
        <f t="shared" si="198"/>
        <v>-0.10286547858932067</v>
      </c>
      <c r="E6183">
        <v>-1.8693619718711408E-2</v>
      </c>
      <c r="G6183">
        <f t="shared" ca="1" si="199"/>
        <v>2.4309436599410844E-2</v>
      </c>
    </row>
    <row r="6184" spans="2:7">
      <c r="B6184" s="58">
        <v>37323</v>
      </c>
      <c r="C6184" s="43">
        <v>148.61322000000001</v>
      </c>
      <c r="D6184">
        <f t="shared" si="198"/>
        <v>0.63052466504887517</v>
      </c>
      <c r="E6184">
        <v>-1.8709822267444675E-2</v>
      </c>
      <c r="G6184">
        <f t="shared" ca="1" si="199"/>
        <v>-5.544789253841614E-3</v>
      </c>
    </row>
    <row r="6185" spans="2:7">
      <c r="B6185" s="58">
        <v>38107</v>
      </c>
      <c r="C6185" s="43">
        <v>91.144417000000004</v>
      </c>
      <c r="D6185">
        <f t="shared" si="198"/>
        <v>-0.43079805227708523</v>
      </c>
      <c r="E6185">
        <v>-1.8750263427594106E-2</v>
      </c>
      <c r="G6185">
        <f t="shared" ca="1" si="199"/>
        <v>1.4120194728698151E-2</v>
      </c>
    </row>
    <row r="6186" spans="2:7">
      <c r="B6186" s="58">
        <v>39016</v>
      </c>
      <c r="C6186" s="43">
        <v>160.126678</v>
      </c>
      <c r="D6186">
        <f t="shared" si="198"/>
        <v>0.14883839073538205</v>
      </c>
      <c r="E6186">
        <v>-1.875289564441459E-2</v>
      </c>
      <c r="G6186">
        <f t="shared" ca="1" si="199"/>
        <v>-2.5134861277482812E-2</v>
      </c>
    </row>
    <row r="6187" spans="2:7">
      <c r="B6187" s="58">
        <v>39134</v>
      </c>
      <c r="C6187" s="43">
        <v>139.38137800000001</v>
      </c>
      <c r="D6187">
        <f t="shared" si="198"/>
        <v>-0.23096336015832925</v>
      </c>
      <c r="E6187">
        <v>-1.8787782509485658E-2</v>
      </c>
      <c r="G6187">
        <f t="shared" ca="1" si="199"/>
        <v>2.8974645352403624E-2</v>
      </c>
    </row>
    <row r="6188" spans="2:7">
      <c r="B6188" s="58">
        <v>39548</v>
      </c>
      <c r="C6188" s="43">
        <v>181.24153100000001</v>
      </c>
      <c r="D6188">
        <f t="shared" si="198"/>
        <v>-0.15408212973548513</v>
      </c>
      <c r="E6188">
        <v>-1.8791000583431149E-2</v>
      </c>
      <c r="G6188">
        <f t="shared" ca="1" si="199"/>
        <v>-2.7735220371544134E-2</v>
      </c>
    </row>
    <row r="6189" spans="2:7">
      <c r="B6189" s="58">
        <v>40410</v>
      </c>
      <c r="C6189" s="43">
        <v>214.254288</v>
      </c>
      <c r="D6189">
        <f t="shared" si="198"/>
        <v>1.7537063631745848</v>
      </c>
      <c r="E6189">
        <v>-1.879248420435212E-2</v>
      </c>
      <c r="G6189">
        <f t="shared" ca="1" si="199"/>
        <v>8.0084456790119433E-3</v>
      </c>
    </row>
    <row r="6190" spans="2:7">
      <c r="B6190" s="58">
        <v>35794</v>
      </c>
      <c r="C6190" s="43">
        <v>77.805785999999998</v>
      </c>
      <c r="D6190">
        <f t="shared" si="198"/>
        <v>-0.34841142879079401</v>
      </c>
      <c r="E6190">
        <v>-1.8832772735062613E-2</v>
      </c>
      <c r="G6190">
        <f t="shared" ca="1" si="199"/>
        <v>1.1172077466393206E-2</v>
      </c>
    </row>
    <row r="6191" spans="2:7">
      <c r="B6191" s="58">
        <v>37067</v>
      </c>
      <c r="C6191" s="43">
        <v>119.409378</v>
      </c>
      <c r="D6191">
        <f t="shared" si="198"/>
        <v>-0.84071275226425557</v>
      </c>
      <c r="E6191">
        <v>-1.8858627966434678E-2</v>
      </c>
      <c r="G6191">
        <f t="shared" ca="1" si="199"/>
        <v>-7.6040144602665142E-3</v>
      </c>
    </row>
    <row r="6192" spans="2:7">
      <c r="B6192" s="58">
        <v>42668</v>
      </c>
      <c r="C6192" s="43">
        <v>749.64807099999996</v>
      </c>
      <c r="D6192">
        <f t="shared" si="198"/>
        <v>3.4726790916716852</v>
      </c>
      <c r="E6192">
        <v>-1.8860259624836482E-2</v>
      </c>
      <c r="G6192">
        <f t="shared" ca="1" si="199"/>
        <v>-2.3695957601067356E-2</v>
      </c>
    </row>
    <row r="6193" spans="2:7">
      <c r="B6193" s="58">
        <v>36579</v>
      </c>
      <c r="C6193" s="43">
        <v>167.60604900000001</v>
      </c>
      <c r="D6193">
        <f t="shared" si="198"/>
        <v>-0.6164609789400558</v>
      </c>
      <c r="E6193">
        <v>-1.8865625747202547E-2</v>
      </c>
      <c r="G6193">
        <f t="shared" ca="1" si="199"/>
        <v>-2.2383882605776981E-2</v>
      </c>
    </row>
    <row r="6194" spans="2:7">
      <c r="B6194" s="58">
        <v>41256</v>
      </c>
      <c r="C6194" s="43">
        <v>436.99868800000002</v>
      </c>
      <c r="D6194">
        <f t="shared" si="198"/>
        <v>4.2093901960126567</v>
      </c>
      <c r="E6194">
        <v>-1.8876837140396396E-2</v>
      </c>
      <c r="G6194">
        <f t="shared" ca="1" si="199"/>
        <v>1.4590830472323228E-2</v>
      </c>
    </row>
    <row r="6195" spans="2:7">
      <c r="B6195" s="58">
        <v>38168</v>
      </c>
      <c r="C6195" s="43">
        <v>83.886725999999996</v>
      </c>
      <c r="D6195">
        <f t="shared" si="198"/>
        <v>0.89564244867266973</v>
      </c>
      <c r="E6195">
        <v>-1.8882712797750632E-2</v>
      </c>
      <c r="G6195">
        <f t="shared" ca="1" si="199"/>
        <v>1.1809792865249155E-2</v>
      </c>
    </row>
    <row r="6196" spans="2:7">
      <c r="B6196" s="58">
        <v>35347</v>
      </c>
      <c r="C6196" s="43">
        <v>44.252398999999997</v>
      </c>
      <c r="D6196">
        <f t="shared" si="198"/>
        <v>-0.73955719059651737</v>
      </c>
      <c r="E6196">
        <v>-1.8893186162430454E-2</v>
      </c>
      <c r="G6196">
        <f t="shared" ca="1" si="199"/>
        <v>-1.4016924401040581E-2</v>
      </c>
    </row>
    <row r="6197" spans="2:7">
      <c r="B6197" s="58">
        <v>39000</v>
      </c>
      <c r="C6197" s="43">
        <v>169.91215500000001</v>
      </c>
      <c r="D6197">
        <f t="shared" si="198"/>
        <v>-0.91602502128068541</v>
      </c>
      <c r="E6197">
        <v>-1.8903142543700922E-2</v>
      </c>
      <c r="G6197">
        <f t="shared" ca="1" si="199"/>
        <v>8.5780747465000386E-3</v>
      </c>
    </row>
    <row r="6198" spans="2:7">
      <c r="B6198" s="58">
        <v>43776</v>
      </c>
      <c r="C6198" s="43">
        <v>2023.3664550000001</v>
      </c>
      <c r="D6198">
        <f t="shared" si="198"/>
        <v>6.4438825549679732</v>
      </c>
      <c r="E6198">
        <v>-1.8903579225779198E-2</v>
      </c>
      <c r="G6198">
        <f t="shared" ca="1" si="199"/>
        <v>-1.9403179636395328E-2</v>
      </c>
    </row>
    <row r="6199" spans="2:7">
      <c r="B6199" s="58">
        <v>40819</v>
      </c>
      <c r="C6199" s="43">
        <v>271.81601000000001</v>
      </c>
      <c r="D6199">
        <f t="shared" si="198"/>
        <v>-0.69777583801370802</v>
      </c>
      <c r="E6199">
        <v>-1.8936882282904448E-2</v>
      </c>
      <c r="G6199">
        <f t="shared" ca="1" si="199"/>
        <v>8.4435811006870389E-3</v>
      </c>
    </row>
    <row r="6200" spans="2:7">
      <c r="B6200" s="58">
        <v>42873</v>
      </c>
      <c r="C6200" s="43">
        <v>899.38543700000002</v>
      </c>
      <c r="D6200">
        <f t="shared" si="198"/>
        <v>8.0796893036287472</v>
      </c>
      <c r="E6200">
        <v>-1.8971678079464604E-2</v>
      </c>
      <c r="G6200">
        <f t="shared" ca="1" si="199"/>
        <v>-1.6549969456630571E-2</v>
      </c>
    </row>
    <row r="6201" spans="2:7">
      <c r="B6201" s="58">
        <v>37560</v>
      </c>
      <c r="C6201" s="43">
        <v>99.054648999999998</v>
      </c>
      <c r="D6201">
        <f t="shared" si="198"/>
        <v>-0.86585078037886132</v>
      </c>
      <c r="E6201">
        <v>-1.8989015252623326E-2</v>
      </c>
      <c r="G6201">
        <f t="shared" ca="1" si="199"/>
        <v>4.0870595831797498E-3</v>
      </c>
    </row>
    <row r="6202" spans="2:7">
      <c r="B6202" s="58">
        <v>42408</v>
      </c>
      <c r="C6202" s="43">
        <v>738.39154099999996</v>
      </c>
      <c r="D6202">
        <f t="shared" si="198"/>
        <v>4.257600920120571E-2</v>
      </c>
      <c r="E6202">
        <v>-1.8994970010469597E-2</v>
      </c>
      <c r="G6202">
        <f t="shared" ca="1" si="199"/>
        <v>-2.2183441101152137E-2</v>
      </c>
    </row>
    <row r="6203" spans="2:7">
      <c r="B6203" s="58">
        <v>42389</v>
      </c>
      <c r="C6203" s="43">
        <v>708.23761000000002</v>
      </c>
      <c r="D6203">
        <f t="shared" si="198"/>
        <v>-0.52082571447549875</v>
      </c>
      <c r="E6203">
        <v>-1.9001772898767328E-2</v>
      </c>
      <c r="G6203">
        <f t="shared" ca="1" si="199"/>
        <v>-1.2868970325850403E-3</v>
      </c>
    </row>
    <row r="6204" spans="2:7">
      <c r="B6204" s="58">
        <v>43367</v>
      </c>
      <c r="C6204" s="43">
        <v>1478.0375979999999</v>
      </c>
      <c r="D6204">
        <f t="shared" si="198"/>
        <v>8.4811481786350154</v>
      </c>
      <c r="E6204">
        <v>-1.9027954399045831E-2</v>
      </c>
      <c r="G6204">
        <f t="shared" ca="1" si="199"/>
        <v>-2.5428966569375835E-3</v>
      </c>
    </row>
    <row r="6205" spans="2:7">
      <c r="B6205" s="58">
        <v>39064</v>
      </c>
      <c r="C6205" s="43">
        <v>155.892258</v>
      </c>
      <c r="D6205">
        <f t="shared" si="198"/>
        <v>-0.9308030304129975</v>
      </c>
      <c r="E6205">
        <v>-1.9032383884037309E-2</v>
      </c>
      <c r="G6205">
        <f t="shared" ca="1" si="199"/>
        <v>7.5850998205975228E-3</v>
      </c>
    </row>
    <row r="6206" spans="2:7">
      <c r="B6206" s="58">
        <v>44713</v>
      </c>
      <c r="C6206" s="43">
        <v>2252.876953</v>
      </c>
      <c r="D6206">
        <f t="shared" si="198"/>
        <v>17.072829547207014</v>
      </c>
      <c r="E6206">
        <v>-1.9037475689877906E-2</v>
      </c>
      <c r="G6206">
        <f t="shared" ca="1" si="199"/>
        <v>2.1755729455764993E-2</v>
      </c>
    </row>
    <row r="6207" spans="2:7">
      <c r="B6207" s="58">
        <v>36976</v>
      </c>
      <c r="C6207" s="43">
        <v>124.65546399999999</v>
      </c>
      <c r="D6207">
        <f t="shared" si="198"/>
        <v>-9.7765976847250663E-2</v>
      </c>
      <c r="E6207">
        <v>-1.9052154596647587E-2</v>
      </c>
      <c r="G6207">
        <f t="shared" ca="1" si="199"/>
        <v>2.101785619344136E-3</v>
      </c>
    </row>
    <row r="6208" spans="2:7">
      <c r="B6208" s="58">
        <v>36350</v>
      </c>
      <c r="C6208" s="43">
        <v>138.163116</v>
      </c>
      <c r="D6208">
        <f t="shared" si="198"/>
        <v>-0.81553454640461276</v>
      </c>
      <c r="E6208">
        <v>-1.9071890838284089E-2</v>
      </c>
      <c r="G6208">
        <f t="shared" ca="1" si="199"/>
        <v>3.0460384914591597E-2</v>
      </c>
    </row>
    <row r="6209" spans="2:7">
      <c r="B6209" s="58">
        <v>42444</v>
      </c>
      <c r="C6209" s="43">
        <v>748.99182099999996</v>
      </c>
      <c r="D6209">
        <f t="shared" si="198"/>
        <v>4.5408466204261568</v>
      </c>
      <c r="E6209">
        <v>-1.9074969973314728E-2</v>
      </c>
      <c r="G6209">
        <f t="shared" ca="1" si="199"/>
        <v>-1.5916598229075304E-2</v>
      </c>
    </row>
    <row r="6210" spans="2:7">
      <c r="B6210" s="58">
        <v>36462</v>
      </c>
      <c r="C6210" s="43">
        <v>135.176422</v>
      </c>
      <c r="D6210">
        <f t="shared" si="198"/>
        <v>-0.94787374067290076</v>
      </c>
      <c r="E6210">
        <v>-1.9114209838285125E-2</v>
      </c>
      <c r="G6210">
        <f t="shared" ca="1" si="199"/>
        <v>-2.1181569317677694E-2</v>
      </c>
    </row>
    <row r="6211" spans="2:7">
      <c r="B6211" s="58">
        <v>44937</v>
      </c>
      <c r="C6211" s="43">
        <v>2593.25</v>
      </c>
      <c r="D6211">
        <f t="shared" si="198"/>
        <v>0.21894423686339975</v>
      </c>
      <c r="E6211">
        <v>-1.9138792338596458E-2</v>
      </c>
      <c r="G6211">
        <f t="shared" ca="1" si="199"/>
        <v>4.9318422668595888E-3</v>
      </c>
    </row>
    <row r="6212" spans="2:7">
      <c r="B6212" s="58">
        <v>43881</v>
      </c>
      <c r="C6212" s="43">
        <v>2127.4558109999998</v>
      </c>
      <c r="D6212">
        <f t="shared" ref="D6212:D6275" si="200">(C6212-C6213)/C6213</f>
        <v>4.4432981588415696</v>
      </c>
      <c r="E6212">
        <v>-1.9152399466733673E-2</v>
      </c>
      <c r="G6212">
        <f t="shared" ca="1" si="199"/>
        <v>-1.0541671628351117E-2</v>
      </c>
    </row>
    <row r="6213" spans="2:7">
      <c r="B6213" s="58">
        <v>41306</v>
      </c>
      <c r="C6213" s="43">
        <v>390.83947799999999</v>
      </c>
      <c r="D6213">
        <f t="shared" si="200"/>
        <v>3.2305532731974238</v>
      </c>
      <c r="E6213">
        <v>-1.9200333470324481E-2</v>
      </c>
      <c r="G6213">
        <f t="shared" ref="G6213:G6276" ca="1" si="201">_xlfn.NORM.INV(RAND(),$N$5,$N$6)</f>
        <v>-2.2202558548410703E-2</v>
      </c>
    </row>
    <row r="6214" spans="2:7">
      <c r="B6214" s="58">
        <v>35908</v>
      </c>
      <c r="C6214" s="43">
        <v>92.384956000000003</v>
      </c>
      <c r="D6214">
        <f t="shared" si="200"/>
        <v>-0.48598273671211467</v>
      </c>
      <c r="E6214">
        <v>-1.9207500810745334E-2</v>
      </c>
      <c r="G6214">
        <f t="shared" ca="1" si="201"/>
        <v>-1.6386278189859327E-2</v>
      </c>
    </row>
    <row r="6215" spans="2:7">
      <c r="B6215" s="58">
        <v>39897</v>
      </c>
      <c r="C6215" s="43">
        <v>179.73123200000001</v>
      </c>
      <c r="D6215">
        <f t="shared" si="200"/>
        <v>0.21313109256626267</v>
      </c>
      <c r="E6215">
        <v>-1.9226997157709532E-2</v>
      </c>
      <c r="G6215">
        <f t="shared" ca="1" si="201"/>
        <v>3.1780379775648612E-2</v>
      </c>
    </row>
    <row r="6216" spans="2:7">
      <c r="B6216" s="58">
        <v>39632</v>
      </c>
      <c r="C6216" s="43">
        <v>148.154831</v>
      </c>
      <c r="D6216">
        <f t="shared" si="200"/>
        <v>0.3844188667291496</v>
      </c>
      <c r="E6216">
        <v>-1.923048559370379E-2</v>
      </c>
      <c r="G6216">
        <f t="shared" ca="1" si="201"/>
        <v>1.658003611946512E-3</v>
      </c>
    </row>
    <row r="6217" spans="2:7">
      <c r="B6217" s="58">
        <v>37809</v>
      </c>
      <c r="C6217" s="43">
        <v>107.0159</v>
      </c>
      <c r="D6217">
        <f t="shared" si="200"/>
        <v>0.17859650188583776</v>
      </c>
      <c r="E6217">
        <v>-1.9231039060780719E-2</v>
      </c>
      <c r="G6217">
        <f t="shared" ca="1" si="201"/>
        <v>2.828727333466775E-2</v>
      </c>
    </row>
    <row r="6218" spans="2:7">
      <c r="B6218" s="58">
        <v>35989</v>
      </c>
      <c r="C6218" s="43">
        <v>90.799437999999995</v>
      </c>
      <c r="D6218">
        <f t="shared" si="200"/>
        <v>-0.37721482862591599</v>
      </c>
      <c r="E6218">
        <v>-1.9262526868241765E-2</v>
      </c>
      <c r="G6218">
        <f t="shared" ca="1" si="201"/>
        <v>3.0213668631846186E-3</v>
      </c>
    </row>
    <row r="6219" spans="2:7">
      <c r="B6219" s="58">
        <v>36692</v>
      </c>
      <c r="C6219" s="43">
        <v>145.795761</v>
      </c>
      <c r="D6219">
        <f t="shared" si="200"/>
        <v>1.177518487311306E-2</v>
      </c>
      <c r="E6219">
        <v>-1.9262539730355337E-2</v>
      </c>
      <c r="G6219">
        <f t="shared" ca="1" si="201"/>
        <v>-1.5083419373195772E-2</v>
      </c>
    </row>
    <row r="6220" spans="2:7">
      <c r="B6220" s="58">
        <v>36420</v>
      </c>
      <c r="C6220" s="43">
        <v>144.09896900000001</v>
      </c>
      <c r="D6220">
        <f t="shared" si="200"/>
        <v>-0.80845436914961488</v>
      </c>
      <c r="E6220">
        <v>-1.9277207439041794E-2</v>
      </c>
      <c r="G6220">
        <f t="shared" ca="1" si="201"/>
        <v>6.4861058141023175E-3</v>
      </c>
    </row>
    <row r="6221" spans="2:7">
      <c r="B6221" s="58">
        <v>42683</v>
      </c>
      <c r="C6221" s="43">
        <v>752.29577600000005</v>
      </c>
      <c r="D6221">
        <f t="shared" si="200"/>
        <v>6.8188545853136842E-2</v>
      </c>
      <c r="E6221">
        <v>-1.9299152563465857E-2</v>
      </c>
      <c r="G6221">
        <f t="shared" ca="1" si="201"/>
        <v>6.9175309524184192E-3</v>
      </c>
    </row>
    <row r="6222" spans="2:7">
      <c r="B6222" s="58">
        <v>42291</v>
      </c>
      <c r="C6222" s="43">
        <v>704.27246100000002</v>
      </c>
      <c r="D6222">
        <f t="shared" si="200"/>
        <v>-0.15832907588506476</v>
      </c>
      <c r="E6222">
        <v>-1.9313459911027998E-2</v>
      </c>
      <c r="G6222">
        <f t="shared" ca="1" si="201"/>
        <v>4.126097997493963E-4</v>
      </c>
    </row>
    <row r="6223" spans="2:7">
      <c r="B6223" s="58">
        <v>42073</v>
      </c>
      <c r="C6223" s="43">
        <v>836.75512700000002</v>
      </c>
      <c r="D6223">
        <f t="shared" si="200"/>
        <v>16.751694133448432</v>
      </c>
      <c r="E6223">
        <v>-1.9313578068761095E-2</v>
      </c>
      <c r="G6223">
        <f t="shared" ca="1" si="201"/>
        <v>3.0060001198500826E-2</v>
      </c>
    </row>
    <row r="6224" spans="2:7">
      <c r="B6224" s="58">
        <v>35310</v>
      </c>
      <c r="C6224" s="43">
        <v>47.136634999999998</v>
      </c>
      <c r="D6224">
        <f t="shared" si="200"/>
        <v>-0.98085899735069371</v>
      </c>
      <c r="E6224">
        <v>-1.9329921090160261E-2</v>
      </c>
      <c r="G6224">
        <f t="shared" ca="1" si="201"/>
        <v>-1.4607976727288138E-2</v>
      </c>
    </row>
    <row r="6225" spans="2:7">
      <c r="B6225" s="58">
        <v>45006</v>
      </c>
      <c r="C6225" s="43">
        <v>2462.6000979999999</v>
      </c>
      <c r="D6225">
        <f t="shared" si="200"/>
        <v>9.0070854111735912</v>
      </c>
      <c r="E6225">
        <v>-1.9353239068297577E-2</v>
      </c>
      <c r="G6225">
        <f t="shared" ca="1" si="201"/>
        <v>3.6093259852227333E-2</v>
      </c>
    </row>
    <row r="6226" spans="2:7">
      <c r="B6226" s="58">
        <v>40448</v>
      </c>
      <c r="C6226" s="43">
        <v>246.08564799999999</v>
      </c>
      <c r="D6226">
        <f t="shared" si="200"/>
        <v>0.48928117682272948</v>
      </c>
      <c r="E6226">
        <v>-1.9368056513707817E-2</v>
      </c>
      <c r="G6226">
        <f t="shared" ca="1" si="201"/>
        <v>1.9066904875312565E-2</v>
      </c>
    </row>
    <row r="6227" spans="2:7">
      <c r="B6227" s="58">
        <v>38909</v>
      </c>
      <c r="C6227" s="43">
        <v>165.23786899999999</v>
      </c>
      <c r="D6227">
        <f t="shared" si="200"/>
        <v>0.2823342114455919</v>
      </c>
      <c r="E6227">
        <v>-1.9371106580388448E-2</v>
      </c>
      <c r="G6227">
        <f t="shared" ca="1" si="201"/>
        <v>4.8125643904530111E-3</v>
      </c>
    </row>
    <row r="6228" spans="2:7">
      <c r="B6228" s="58">
        <v>36251</v>
      </c>
      <c r="C6228" s="43">
        <v>128.857101</v>
      </c>
      <c r="D6228">
        <f t="shared" si="200"/>
        <v>-0.92000783166150324</v>
      </c>
      <c r="E6228">
        <v>-1.9426208057982123E-2</v>
      </c>
      <c r="G6228">
        <f t="shared" ca="1" si="201"/>
        <v>1.0634797748427328E-2</v>
      </c>
    </row>
    <row r="6229" spans="2:7">
      <c r="B6229" s="58">
        <v>43587</v>
      </c>
      <c r="C6229" s="43">
        <v>1610.8714600000001</v>
      </c>
      <c r="D6229">
        <f t="shared" si="200"/>
        <v>11.231374786160703</v>
      </c>
      <c r="E6229">
        <v>-1.9428765067233324E-2</v>
      </c>
      <c r="G6229">
        <f t="shared" ca="1" si="201"/>
        <v>2.9853489540090147E-2</v>
      </c>
    </row>
    <row r="6230" spans="2:7">
      <c r="B6230" s="58">
        <v>36307</v>
      </c>
      <c r="C6230" s="43">
        <v>131.699951</v>
      </c>
      <c r="D6230">
        <f t="shared" si="200"/>
        <v>-0.29349375311986725</v>
      </c>
      <c r="E6230">
        <v>-1.943879550229137E-2</v>
      </c>
      <c r="G6230">
        <f t="shared" ca="1" si="201"/>
        <v>-4.1330772392261385E-2</v>
      </c>
    </row>
    <row r="6231" spans="2:7">
      <c r="B6231" s="58">
        <v>39580</v>
      </c>
      <c r="C6231" s="43">
        <v>186.41017199999999</v>
      </c>
      <c r="D6231">
        <f t="shared" si="200"/>
        <v>0.44014396080154394</v>
      </c>
      <c r="E6231">
        <v>-1.9448452177586326E-2</v>
      </c>
      <c r="G6231">
        <f t="shared" ca="1" si="201"/>
        <v>-1.6740930004239811E-2</v>
      </c>
    </row>
    <row r="6232" spans="2:7">
      <c r="B6232" s="58">
        <v>36972</v>
      </c>
      <c r="C6232" s="43">
        <v>129.438568</v>
      </c>
      <c r="D6232">
        <f t="shared" si="200"/>
        <v>7.7406261892209186E-2</v>
      </c>
      <c r="E6232">
        <v>-1.9458739933120129E-2</v>
      </c>
      <c r="G6232">
        <f t="shared" ca="1" si="201"/>
        <v>-6.3997405981877165E-3</v>
      </c>
    </row>
    <row r="6233" spans="2:7">
      <c r="B6233" s="58">
        <v>37902</v>
      </c>
      <c r="C6233" s="43">
        <v>120.139053</v>
      </c>
      <c r="D6233">
        <f t="shared" si="200"/>
        <v>-0.61726805530199713</v>
      </c>
      <c r="E6233">
        <v>-1.9478954158574025E-2</v>
      </c>
      <c r="G6233">
        <f t="shared" ca="1" si="201"/>
        <v>-4.4466307861782593E-2</v>
      </c>
    </row>
    <row r="6234" spans="2:7">
      <c r="B6234" s="58">
        <v>40938</v>
      </c>
      <c r="C6234" s="43">
        <v>313.89868200000001</v>
      </c>
      <c r="D6234">
        <f t="shared" si="200"/>
        <v>0.80766711954129833</v>
      </c>
      <c r="E6234">
        <v>-1.948965381067367E-2</v>
      </c>
      <c r="G6234">
        <f t="shared" ca="1" si="201"/>
        <v>-2.3360555162704081E-2</v>
      </c>
    </row>
    <row r="6235" spans="2:7">
      <c r="B6235" s="58">
        <v>39036</v>
      </c>
      <c r="C6235" s="43">
        <v>173.64849899999999</v>
      </c>
      <c r="D6235">
        <f t="shared" si="200"/>
        <v>-0.91502720725848308</v>
      </c>
      <c r="E6235">
        <v>-1.9489703587340295E-2</v>
      </c>
      <c r="G6235">
        <f t="shared" ca="1" si="201"/>
        <v>2.1083343531539199E-2</v>
      </c>
    </row>
    <row r="6236" spans="2:7">
      <c r="B6236" s="58">
        <v>44133</v>
      </c>
      <c r="C6236" s="43">
        <v>2043.5776370000001</v>
      </c>
      <c r="D6236">
        <f t="shared" si="200"/>
        <v>1.8641864637186991</v>
      </c>
      <c r="E6236">
        <v>-1.9520809204913871E-2</v>
      </c>
      <c r="G6236">
        <f t="shared" ca="1" si="201"/>
        <v>3.8180803840676836E-3</v>
      </c>
    </row>
    <row r="6237" spans="2:7">
      <c r="B6237" s="58">
        <v>42401</v>
      </c>
      <c r="C6237" s="43">
        <v>713.49322500000005</v>
      </c>
      <c r="D6237">
        <f t="shared" si="200"/>
        <v>3.0152647069400138</v>
      </c>
      <c r="E6237">
        <v>-1.9525000384120271E-2</v>
      </c>
      <c r="G6237">
        <f t="shared" ca="1" si="201"/>
        <v>-2.1686685053960179E-3</v>
      </c>
    </row>
    <row r="6238" spans="2:7">
      <c r="B6238" s="58">
        <v>39549</v>
      </c>
      <c r="C6238" s="43">
        <v>177.69519</v>
      </c>
      <c r="D6238">
        <f t="shared" si="200"/>
        <v>0.54473273735519656</v>
      </c>
      <c r="E6238">
        <v>-1.9566933585437502E-2</v>
      </c>
      <c r="G6238">
        <f t="shared" ca="1" si="201"/>
        <v>2.9512311404496722E-3</v>
      </c>
    </row>
    <row r="6239" spans="2:7">
      <c r="B6239" s="58">
        <v>38567</v>
      </c>
      <c r="C6239" s="43">
        <v>115.032967</v>
      </c>
      <c r="D6239">
        <f t="shared" si="200"/>
        <v>6.0944276554320082E-2</v>
      </c>
      <c r="E6239">
        <v>-1.9567865504033485E-2</v>
      </c>
      <c r="G6239">
        <f t="shared" ca="1" si="201"/>
        <v>-1.7287701002476202E-2</v>
      </c>
    </row>
    <row r="6240" spans="2:7">
      <c r="B6240" s="58">
        <v>37519</v>
      </c>
      <c r="C6240" s="43">
        <v>108.425079</v>
      </c>
      <c r="D6240">
        <f t="shared" si="200"/>
        <v>4.5318901473937641E-2</v>
      </c>
      <c r="E6240">
        <v>-1.9575187776872574E-2</v>
      </c>
      <c r="G6240">
        <f t="shared" ca="1" si="201"/>
        <v>1.5647019925870691E-2</v>
      </c>
    </row>
    <row r="6241" spans="2:7">
      <c r="B6241" s="58">
        <v>37553</v>
      </c>
      <c r="C6241" s="43">
        <v>103.724403</v>
      </c>
      <c r="D6241">
        <f t="shared" si="200"/>
        <v>-0.26502943736133128</v>
      </c>
      <c r="E6241">
        <v>-1.9585055571628356E-2</v>
      </c>
      <c r="G6241">
        <f t="shared" ca="1" si="201"/>
        <v>-1.692702626085271E-3</v>
      </c>
    </row>
    <row r="6242" spans="2:7">
      <c r="B6242" s="58">
        <v>39311</v>
      </c>
      <c r="C6242" s="43">
        <v>141.12728899999999</v>
      </c>
      <c r="D6242">
        <f t="shared" si="200"/>
        <v>-0.20393068144442184</v>
      </c>
      <c r="E6242">
        <v>-1.9607599452084141E-2</v>
      </c>
      <c r="G6242">
        <f t="shared" ca="1" si="201"/>
        <v>-2.8619166304783467E-2</v>
      </c>
    </row>
    <row r="6243" spans="2:7">
      <c r="B6243" s="58">
        <v>39661</v>
      </c>
      <c r="C6243" s="43">
        <v>177.28015099999999</v>
      </c>
      <c r="D6243">
        <f t="shared" si="200"/>
        <v>-0.78465779960361548</v>
      </c>
      <c r="E6243">
        <v>-1.9612424386746322E-2</v>
      </c>
      <c r="G6243">
        <f t="shared" ca="1" si="201"/>
        <v>-6.2446568029925972E-3</v>
      </c>
    </row>
    <row r="6244" spans="2:7">
      <c r="B6244" s="58">
        <v>42076</v>
      </c>
      <c r="C6244" s="43">
        <v>823.24853499999995</v>
      </c>
      <c r="D6244">
        <f t="shared" si="200"/>
        <v>3.8846934392092693</v>
      </c>
      <c r="E6244">
        <v>-1.962408475225479E-2</v>
      </c>
      <c r="G6244">
        <f t="shared" ca="1" si="201"/>
        <v>4.702952195199177E-3</v>
      </c>
    </row>
    <row r="6245" spans="2:7">
      <c r="B6245" s="58">
        <v>38772</v>
      </c>
      <c r="C6245" s="43">
        <v>168.53637699999999</v>
      </c>
      <c r="D6245">
        <f t="shared" si="200"/>
        <v>-0.77681939698464342</v>
      </c>
      <c r="E6245">
        <v>-1.9631427241174022E-2</v>
      </c>
      <c r="G6245">
        <f t="shared" ca="1" si="201"/>
        <v>-1.4644168547588824E-3</v>
      </c>
    </row>
    <row r="6246" spans="2:7">
      <c r="B6246" s="58">
        <v>42706</v>
      </c>
      <c r="C6246" s="43">
        <v>755.15692100000001</v>
      </c>
      <c r="D6246">
        <f t="shared" si="200"/>
        <v>0.1039467557040379</v>
      </c>
      <c r="E6246">
        <v>-1.9631940059453165E-2</v>
      </c>
      <c r="G6246">
        <f t="shared" ca="1" si="201"/>
        <v>1.1887347667973537E-2</v>
      </c>
    </row>
    <row r="6247" spans="2:7">
      <c r="B6247" s="58">
        <v>42396</v>
      </c>
      <c r="C6247" s="43">
        <v>684.05194100000006</v>
      </c>
      <c r="D6247">
        <f t="shared" si="200"/>
        <v>16.898267665589774</v>
      </c>
      <c r="E6247">
        <v>-1.9660400147735669E-2</v>
      </c>
      <c r="G6247">
        <f t="shared" ca="1" si="201"/>
        <v>1.8586088735886578E-2</v>
      </c>
    </row>
    <row r="6248" spans="2:7">
      <c r="B6248" s="58">
        <v>35132</v>
      </c>
      <c r="C6248" s="43">
        <v>38.218890999999999</v>
      </c>
      <c r="D6248">
        <f t="shared" si="200"/>
        <v>-0.84622393938172979</v>
      </c>
      <c r="E6248">
        <v>-1.966463092829291E-2</v>
      </c>
      <c r="G6248">
        <f t="shared" ca="1" si="201"/>
        <v>5.5162751125422923E-4</v>
      </c>
    </row>
    <row r="6249" spans="2:7">
      <c r="B6249" s="58">
        <v>40701</v>
      </c>
      <c r="C6249" s="43">
        <v>248.53602599999999</v>
      </c>
      <c r="D6249">
        <f t="shared" si="200"/>
        <v>0.24050636588493254</v>
      </c>
      <c r="E6249">
        <v>-1.9685722799435156E-2</v>
      </c>
      <c r="G6249">
        <f t="shared" ca="1" si="201"/>
        <v>2.2947328430883363E-2</v>
      </c>
    </row>
    <row r="6250" spans="2:7">
      <c r="B6250" s="58">
        <v>40389</v>
      </c>
      <c r="C6250" s="43">
        <v>200.35046399999999</v>
      </c>
      <c r="D6250">
        <f t="shared" si="200"/>
        <v>-0.75078048535885011</v>
      </c>
      <c r="E6250">
        <v>-1.9688259435556965E-2</v>
      </c>
      <c r="G6250">
        <f t="shared" ca="1" si="201"/>
        <v>1.7889368840319622E-2</v>
      </c>
    </row>
    <row r="6251" spans="2:7">
      <c r="B6251" s="58">
        <v>42639</v>
      </c>
      <c r="C6251" s="43">
        <v>803.91162099999997</v>
      </c>
      <c r="D6251">
        <f t="shared" si="200"/>
        <v>7.6347613927364826</v>
      </c>
      <c r="E6251">
        <v>-1.9713370601124169E-2</v>
      </c>
      <c r="G6251">
        <f t="shared" ca="1" si="201"/>
        <v>2.1959200837519552E-2</v>
      </c>
    </row>
    <row r="6252" spans="2:7">
      <c r="B6252" s="58">
        <v>35941</v>
      </c>
      <c r="C6252" s="43">
        <v>93.101776000000001</v>
      </c>
      <c r="D6252">
        <f t="shared" si="200"/>
        <v>-0.95180604341422081</v>
      </c>
      <c r="E6252">
        <v>-1.9743556961009805E-2</v>
      </c>
      <c r="G6252">
        <f t="shared" ca="1" si="201"/>
        <v>-2.6823438567335624E-2</v>
      </c>
    </row>
    <row r="6253" spans="2:7">
      <c r="B6253" s="58">
        <v>43956</v>
      </c>
      <c r="C6253" s="43">
        <v>1931.814331</v>
      </c>
      <c r="D6253">
        <f t="shared" si="200"/>
        <v>-0.14678225538669537</v>
      </c>
      <c r="E6253">
        <v>-1.9758356101472863E-2</v>
      </c>
      <c r="G6253">
        <f t="shared" ca="1" si="201"/>
        <v>5.559160775870208E-3</v>
      </c>
    </row>
    <row r="6254" spans="2:7">
      <c r="B6254" s="58">
        <v>44211</v>
      </c>
      <c r="C6254" s="43">
        <v>2264.1516109999998</v>
      </c>
      <c r="D6254">
        <f t="shared" si="200"/>
        <v>16.222999055430439</v>
      </c>
      <c r="E6254">
        <v>-1.9762213960202279E-2</v>
      </c>
      <c r="G6254">
        <f t="shared" ca="1" si="201"/>
        <v>-4.1210862095820084E-3</v>
      </c>
    </row>
    <row r="6255" spans="2:7">
      <c r="B6255" s="58">
        <v>37349</v>
      </c>
      <c r="C6255" s="43">
        <v>131.460938</v>
      </c>
      <c r="D6255">
        <f t="shared" si="200"/>
        <v>-0.37515713407374357</v>
      </c>
      <c r="E6255">
        <v>-1.9779114697596703E-2</v>
      </c>
      <c r="G6255">
        <f t="shared" ca="1" si="201"/>
        <v>-5.4487397784485159E-3</v>
      </c>
    </row>
    <row r="6256" spans="2:7">
      <c r="B6256" s="58">
        <v>40161</v>
      </c>
      <c r="C6256" s="43">
        <v>210.39039600000001</v>
      </c>
      <c r="D6256">
        <f t="shared" si="200"/>
        <v>0.69933353199643</v>
      </c>
      <c r="E6256">
        <v>-1.9784114834551069E-2</v>
      </c>
      <c r="G6256">
        <f t="shared" ca="1" si="201"/>
        <v>7.3505875102626208E-3</v>
      </c>
    </row>
    <row r="6257" spans="2:7">
      <c r="B6257" s="58">
        <v>37375</v>
      </c>
      <c r="C6257" s="43">
        <v>123.80759399999999</v>
      </c>
      <c r="D6257">
        <f t="shared" si="200"/>
        <v>0.61548394137828377</v>
      </c>
      <c r="E6257">
        <v>-1.9787627134376626E-2</v>
      </c>
      <c r="G6257">
        <f t="shared" ca="1" si="201"/>
        <v>2.2200468878666696E-2</v>
      </c>
    </row>
    <row r="6258" spans="2:7">
      <c r="B6258" s="58">
        <v>38198</v>
      </c>
      <c r="C6258" s="43">
        <v>76.638084000000006</v>
      </c>
      <c r="D6258">
        <f t="shared" si="200"/>
        <v>-0.90233016884344819</v>
      </c>
      <c r="E6258">
        <v>-1.9805865037962059E-2</v>
      </c>
      <c r="G6258">
        <f t="shared" ca="1" si="201"/>
        <v>-4.0883782700030053E-3</v>
      </c>
    </row>
    <row r="6259" spans="2:7">
      <c r="B6259" s="58">
        <v>42227</v>
      </c>
      <c r="C6259" s="43">
        <v>784.66485599999999</v>
      </c>
      <c r="D6259">
        <f t="shared" si="200"/>
        <v>4.8553825135955515</v>
      </c>
      <c r="E6259">
        <v>-1.9808994726443586E-2</v>
      </c>
      <c r="G6259">
        <f t="shared" ca="1" si="201"/>
        <v>-2.0075385860323876E-2</v>
      </c>
    </row>
    <row r="6260" spans="2:7">
      <c r="B6260" s="58">
        <v>37998</v>
      </c>
      <c r="C6260" s="43">
        <v>134.00744599999999</v>
      </c>
      <c r="D6260">
        <f t="shared" si="200"/>
        <v>-0.93085146972272015</v>
      </c>
      <c r="E6260">
        <v>-1.9816268185603739E-2</v>
      </c>
      <c r="G6260">
        <f t="shared" ca="1" si="201"/>
        <v>3.4672194547993064E-2</v>
      </c>
    </row>
    <row r="6261" spans="2:7">
      <c r="B6261" s="58">
        <v>43962</v>
      </c>
      <c r="C6261" s="43">
        <v>1937.9652100000001</v>
      </c>
      <c r="D6261">
        <f t="shared" si="200"/>
        <v>4.6271136753349618</v>
      </c>
      <c r="E6261">
        <v>-1.9837778399239381E-2</v>
      </c>
      <c r="G6261">
        <f t="shared" ca="1" si="201"/>
        <v>3.1194900347912286E-4</v>
      </c>
    </row>
    <row r="6262" spans="2:7">
      <c r="B6262" s="58">
        <v>41061</v>
      </c>
      <c r="C6262" s="43">
        <v>344.39773600000001</v>
      </c>
      <c r="D6262">
        <f t="shared" si="200"/>
        <v>1.8257302911647042</v>
      </c>
      <c r="E6262">
        <v>-1.985992567882499E-2</v>
      </c>
      <c r="G6262">
        <f t="shared" ca="1" si="201"/>
        <v>-1.8593611715331269E-2</v>
      </c>
    </row>
    <row r="6263" spans="2:7">
      <c r="B6263" s="58">
        <v>38638</v>
      </c>
      <c r="C6263" s="43">
        <v>121.87919599999999</v>
      </c>
      <c r="D6263">
        <f t="shared" si="200"/>
        <v>-0.32976401906676672</v>
      </c>
      <c r="E6263">
        <v>-1.9865837340741165E-2</v>
      </c>
      <c r="G6263">
        <f t="shared" ca="1" si="201"/>
        <v>1.0514433891345697E-2</v>
      </c>
    </row>
    <row r="6264" spans="2:7">
      <c r="B6264" s="58">
        <v>39554</v>
      </c>
      <c r="C6264" s="43">
        <v>181.84520000000001</v>
      </c>
      <c r="D6264">
        <f t="shared" si="200"/>
        <v>0.16860558134331624</v>
      </c>
      <c r="E6264">
        <v>-1.9926706799441297E-2</v>
      </c>
      <c r="G6264">
        <f t="shared" ca="1" si="201"/>
        <v>9.2420489192175962E-4</v>
      </c>
    </row>
    <row r="6265" spans="2:7">
      <c r="B6265" s="58">
        <v>39483</v>
      </c>
      <c r="C6265" s="43">
        <v>155.60870399999999</v>
      </c>
      <c r="D6265">
        <f t="shared" si="200"/>
        <v>0.21914488492225492</v>
      </c>
      <c r="E6265">
        <v>-1.9930031453195735E-2</v>
      </c>
      <c r="G6265">
        <f t="shared" ca="1" si="201"/>
        <v>3.4081668288058857E-3</v>
      </c>
    </row>
    <row r="6266" spans="2:7">
      <c r="B6266" s="58">
        <v>36938</v>
      </c>
      <c r="C6266" s="43">
        <v>127.637581</v>
      </c>
      <c r="D6266">
        <f t="shared" si="200"/>
        <v>-0.47841807857796914</v>
      </c>
      <c r="E6266">
        <v>-1.9949722252910189E-2</v>
      </c>
      <c r="G6266">
        <f t="shared" ca="1" si="201"/>
        <v>9.8294441612882463E-3</v>
      </c>
    </row>
    <row r="6267" spans="2:7">
      <c r="B6267" s="58">
        <v>40686</v>
      </c>
      <c r="C6267" s="43">
        <v>244.712433</v>
      </c>
      <c r="D6267">
        <f t="shared" si="200"/>
        <v>-0.21299927605722441</v>
      </c>
      <c r="E6267">
        <v>-1.998740072990764E-2</v>
      </c>
      <c r="G6267">
        <f t="shared" ca="1" si="201"/>
        <v>-2.5271331579991081E-2</v>
      </c>
    </row>
    <row r="6268" spans="2:7">
      <c r="B6268" s="58">
        <v>40850</v>
      </c>
      <c r="C6268" s="43">
        <v>310.943085</v>
      </c>
      <c r="D6268">
        <f t="shared" si="200"/>
        <v>2.4898211454665895</v>
      </c>
      <c r="E6268">
        <v>-1.9997695091738026E-2</v>
      </c>
      <c r="G6268">
        <f t="shared" ca="1" si="201"/>
        <v>1.0732750467098744E-2</v>
      </c>
    </row>
    <row r="6269" spans="2:7">
      <c r="B6269" s="58">
        <v>38457</v>
      </c>
      <c r="C6269" s="43">
        <v>89.100005999999993</v>
      </c>
      <c r="D6269">
        <f t="shared" si="200"/>
        <v>-0.96061819544204308</v>
      </c>
      <c r="E6269">
        <v>-2.0007475439667733E-2</v>
      </c>
      <c r="G6269">
        <f t="shared" ca="1" si="201"/>
        <v>2.3697937343337022E-3</v>
      </c>
    </row>
    <row r="6270" spans="2:7">
      <c r="B6270" s="58">
        <v>44308</v>
      </c>
      <c r="C6270" s="43">
        <v>2262.4663089999999</v>
      </c>
      <c r="D6270">
        <f t="shared" si="200"/>
        <v>-8.2110202739477667E-3</v>
      </c>
      <c r="E6270">
        <v>-2.0042207248220235E-2</v>
      </c>
      <c r="G6270">
        <f t="shared" ca="1" si="201"/>
        <v>2.125976037756247E-2</v>
      </c>
    </row>
    <row r="6271" spans="2:7">
      <c r="B6271" s="58">
        <v>44203</v>
      </c>
      <c r="C6271" s="43">
        <v>2281.1972660000001</v>
      </c>
      <c r="D6271">
        <f t="shared" si="200"/>
        <v>7.4153613759786037</v>
      </c>
      <c r="E6271">
        <v>-2.0042811069692704E-2</v>
      </c>
      <c r="G6271">
        <f t="shared" ca="1" si="201"/>
        <v>-1.6309239542713776E-2</v>
      </c>
    </row>
    <row r="6272" spans="2:7">
      <c r="B6272" s="58">
        <v>40725</v>
      </c>
      <c r="C6272" s="43">
        <v>271.075378</v>
      </c>
      <c r="D6272">
        <f t="shared" si="200"/>
        <v>0.70639053522026685</v>
      </c>
      <c r="E6272">
        <v>-2.0078435621451646E-2</v>
      </c>
      <c r="G6272">
        <f t="shared" ca="1" si="201"/>
        <v>2.9635295221892236E-2</v>
      </c>
    </row>
    <row r="6273" spans="2:7">
      <c r="B6273" s="58">
        <v>39750</v>
      </c>
      <c r="C6273" s="43">
        <v>158.85893200000001</v>
      </c>
      <c r="D6273">
        <f t="shared" si="200"/>
        <v>-2.609665910346682E-2</v>
      </c>
      <c r="E6273">
        <v>-2.0080810998564444E-2</v>
      </c>
      <c r="G6273">
        <f t="shared" ca="1" si="201"/>
        <v>4.3001466139255991E-3</v>
      </c>
    </row>
    <row r="6274" spans="2:7">
      <c r="B6274" s="58">
        <v>39062</v>
      </c>
      <c r="C6274" s="43">
        <v>163.11570699999999</v>
      </c>
      <c r="D6274">
        <f t="shared" si="200"/>
        <v>9.7047298557736573E-3</v>
      </c>
      <c r="E6274">
        <v>-2.0094302546049238E-2</v>
      </c>
      <c r="G6274">
        <f t="shared" ca="1" si="201"/>
        <v>-1.2854947117445714E-3</v>
      </c>
    </row>
    <row r="6275" spans="2:7">
      <c r="B6275" s="58">
        <v>39640</v>
      </c>
      <c r="C6275" s="43">
        <v>161.54792800000001</v>
      </c>
      <c r="D6275">
        <f t="shared" si="200"/>
        <v>-0.90046183411588809</v>
      </c>
      <c r="E6275">
        <v>-2.0137372376259677E-2</v>
      </c>
      <c r="G6275">
        <f t="shared" ca="1" si="201"/>
        <v>-2.5072910177635216E-2</v>
      </c>
    </row>
    <row r="6276" spans="2:7">
      <c r="B6276" s="58">
        <v>43523</v>
      </c>
      <c r="C6276" s="43">
        <v>1622.974731</v>
      </c>
      <c r="D6276">
        <f t="shared" ref="D6276:D6339" si="202">(C6276-C6277)/C6277</f>
        <v>5.0113361898329076</v>
      </c>
      <c r="E6276">
        <v>-2.0172188009401914E-2</v>
      </c>
      <c r="G6276">
        <f t="shared" ca="1" si="201"/>
        <v>2.2735877487784269E-3</v>
      </c>
    </row>
    <row r="6277" spans="2:7">
      <c r="B6277" s="58">
        <v>40808</v>
      </c>
      <c r="C6277" s="43">
        <v>269.98568699999998</v>
      </c>
      <c r="D6277">
        <f t="shared" si="202"/>
        <v>-0.89602250577382503</v>
      </c>
      <c r="E6277">
        <v>-2.022132334174178E-2</v>
      </c>
      <c r="G6277">
        <f t="shared" ref="G6277:G6340" ca="1" si="203">_xlfn.NORM.INV(RAND(),$N$5,$N$6)</f>
        <v>2.6947519442153744E-2</v>
      </c>
    </row>
    <row r="6278" spans="2:7">
      <c r="B6278" s="58">
        <v>44840</v>
      </c>
      <c r="C6278" s="43">
        <v>2596.578125</v>
      </c>
      <c r="D6278">
        <f t="shared" si="202"/>
        <v>19.179988148684135</v>
      </c>
      <c r="E6278">
        <v>-2.0221481339591771E-2</v>
      </c>
      <c r="G6278">
        <f t="shared" ca="1" si="203"/>
        <v>-9.5598781986749089E-3</v>
      </c>
    </row>
    <row r="6279" spans="2:7">
      <c r="B6279" s="58">
        <v>36944</v>
      </c>
      <c r="C6279" s="43">
        <v>128.67094399999999</v>
      </c>
      <c r="D6279">
        <f t="shared" si="202"/>
        <v>-0.14512087548015845</v>
      </c>
      <c r="E6279">
        <v>-2.0233488213279131E-2</v>
      </c>
      <c r="G6279">
        <f t="shared" ca="1" si="203"/>
        <v>2.3780414561374991E-2</v>
      </c>
    </row>
    <row r="6280" spans="2:7">
      <c r="B6280" s="58">
        <v>36728</v>
      </c>
      <c r="C6280" s="43">
        <v>150.513611</v>
      </c>
      <c r="D6280">
        <f t="shared" si="202"/>
        <v>-0.94185591666842339</v>
      </c>
      <c r="E6280">
        <v>-2.0244188269098941E-2</v>
      </c>
      <c r="G6280">
        <f t="shared" ca="1" si="203"/>
        <v>1.4861716182913411E-2</v>
      </c>
    </row>
    <row r="6281" spans="2:7">
      <c r="B6281" s="58">
        <v>44805</v>
      </c>
      <c r="C6281" s="43">
        <v>2588.6315920000002</v>
      </c>
      <c r="D6281">
        <f t="shared" si="202"/>
        <v>17.072495794823954</v>
      </c>
      <c r="E6281">
        <v>-2.024554306834769E-2</v>
      </c>
      <c r="G6281">
        <f t="shared" ca="1" si="203"/>
        <v>1.6201331603681916E-2</v>
      </c>
    </row>
    <row r="6282" spans="2:7">
      <c r="B6282" s="58">
        <v>39279</v>
      </c>
      <c r="C6282" s="43">
        <v>143.23597699999999</v>
      </c>
      <c r="D6282">
        <f t="shared" si="202"/>
        <v>-0.30833177183702454</v>
      </c>
      <c r="E6282">
        <v>-2.0251747652115647E-2</v>
      </c>
      <c r="G6282">
        <f t="shared" ca="1" si="203"/>
        <v>-3.549450933358054E-3</v>
      </c>
    </row>
    <row r="6283" spans="2:7">
      <c r="B6283" s="58">
        <v>40165</v>
      </c>
      <c r="C6283" s="43">
        <v>207.087692</v>
      </c>
      <c r="D6283">
        <f t="shared" si="202"/>
        <v>-0.49775193525970907</v>
      </c>
      <c r="E6283">
        <v>-2.0275239350552469E-2</v>
      </c>
      <c r="G6283">
        <f t="shared" ca="1" si="203"/>
        <v>1.6333583698617406E-2</v>
      </c>
    </row>
    <row r="6284" spans="2:7">
      <c r="B6284" s="58">
        <v>41292</v>
      </c>
      <c r="C6284" s="43">
        <v>412.32153299999999</v>
      </c>
      <c r="D6284">
        <f t="shared" si="202"/>
        <v>4.7654588272024778</v>
      </c>
      <c r="E6284">
        <v>-2.0277877216082929E-2</v>
      </c>
      <c r="G6284">
        <f t="shared" ca="1" si="203"/>
        <v>1.0276458325453416E-2</v>
      </c>
    </row>
    <row r="6285" spans="2:7">
      <c r="B6285" s="58">
        <v>38217</v>
      </c>
      <c r="C6285" s="43">
        <v>71.515822999999997</v>
      </c>
      <c r="D6285">
        <f t="shared" si="202"/>
        <v>-0.96765471006182879</v>
      </c>
      <c r="E6285">
        <v>-2.0304471591821069E-2</v>
      </c>
      <c r="G6285">
        <f t="shared" ca="1" si="203"/>
        <v>9.0280647499785889E-4</v>
      </c>
    </row>
    <row r="6286" spans="2:7">
      <c r="B6286" s="58">
        <v>43941</v>
      </c>
      <c r="C6286" s="43">
        <v>2211.0119629999999</v>
      </c>
      <c r="D6286">
        <f t="shared" si="202"/>
        <v>2.1137448150144849</v>
      </c>
      <c r="E6286">
        <v>-2.0314378192094907E-2</v>
      </c>
      <c r="G6286">
        <f t="shared" ca="1" si="203"/>
        <v>9.086703137964839E-3</v>
      </c>
    </row>
    <row r="6287" spans="2:7">
      <c r="B6287" s="58">
        <v>42163</v>
      </c>
      <c r="C6287" s="43">
        <v>710.08129899999994</v>
      </c>
      <c r="D6287">
        <f t="shared" si="202"/>
        <v>0.91907596477558273</v>
      </c>
      <c r="E6287">
        <v>-2.0323329684892456E-2</v>
      </c>
      <c r="G6287">
        <f t="shared" ca="1" si="203"/>
        <v>2.1656263832453591E-2</v>
      </c>
    </row>
    <row r="6288" spans="2:7">
      <c r="B6288" s="58">
        <v>41086</v>
      </c>
      <c r="C6288" s="43">
        <v>370.01208500000001</v>
      </c>
      <c r="D6288">
        <f t="shared" si="202"/>
        <v>1.4848393152565253</v>
      </c>
      <c r="E6288">
        <v>-2.0323952295443894E-2</v>
      </c>
      <c r="G6288">
        <f t="shared" ca="1" si="203"/>
        <v>-9.8703260825502431E-3</v>
      </c>
    </row>
    <row r="6289" spans="2:7">
      <c r="B6289" s="58">
        <v>39485</v>
      </c>
      <c r="C6289" s="43">
        <v>148.90785199999999</v>
      </c>
      <c r="D6289">
        <f t="shared" si="202"/>
        <v>-1.3037661636884071E-2</v>
      </c>
      <c r="E6289">
        <v>-2.0328325865381081E-2</v>
      </c>
      <c r="G6289">
        <f t="shared" ca="1" si="203"/>
        <v>-3.2184385427539283E-3</v>
      </c>
    </row>
    <row r="6290" spans="2:7">
      <c r="B6290" s="58">
        <v>39085</v>
      </c>
      <c r="C6290" s="43">
        <v>150.874908</v>
      </c>
      <c r="D6290">
        <f t="shared" si="202"/>
        <v>2.3127674409489924</v>
      </c>
      <c r="E6290">
        <v>-2.0332895208405175E-2</v>
      </c>
      <c r="G6290">
        <f t="shared" ca="1" si="203"/>
        <v>-3.1631324013522196E-3</v>
      </c>
    </row>
    <row r="6291" spans="2:7">
      <c r="B6291" s="58">
        <v>35342</v>
      </c>
      <c r="C6291" s="43">
        <v>45.543464999999998</v>
      </c>
      <c r="D6291">
        <f t="shared" si="202"/>
        <v>-0.62722877458360538</v>
      </c>
      <c r="E6291">
        <v>-2.0353163563601499E-2</v>
      </c>
      <c r="G6291">
        <f t="shared" ca="1" si="203"/>
        <v>-1.0518450919785221E-2</v>
      </c>
    </row>
    <row r="6292" spans="2:7">
      <c r="B6292" s="58">
        <v>36922</v>
      </c>
      <c r="C6292" s="43">
        <v>122.175377</v>
      </c>
      <c r="D6292">
        <f t="shared" si="202"/>
        <v>-0.24678302593318502</v>
      </c>
      <c r="E6292">
        <v>-2.0360089903524333E-2</v>
      </c>
      <c r="G6292">
        <f t="shared" ca="1" si="203"/>
        <v>6.4979506697260721E-3</v>
      </c>
    </row>
    <row r="6293" spans="2:7">
      <c r="B6293" s="58">
        <v>39367</v>
      </c>
      <c r="C6293" s="43">
        <v>162.204758</v>
      </c>
      <c r="D6293">
        <f t="shared" si="202"/>
        <v>0.29968492218773435</v>
      </c>
      <c r="E6293">
        <v>-2.0367484527514607E-2</v>
      </c>
      <c r="G6293">
        <f t="shared" ca="1" si="203"/>
        <v>-3.2851897049942971E-2</v>
      </c>
    </row>
    <row r="6294" spans="2:7">
      <c r="B6294" s="58">
        <v>36963</v>
      </c>
      <c r="C6294" s="43">
        <v>124.803139</v>
      </c>
      <c r="D6294">
        <f t="shared" si="202"/>
        <v>-0.17493527106899207</v>
      </c>
      <c r="E6294">
        <v>-2.0394035489430751E-2</v>
      </c>
      <c r="G6294">
        <f t="shared" ca="1" si="203"/>
        <v>-3.6531102623885911E-3</v>
      </c>
    </row>
    <row r="6295" spans="2:7">
      <c r="B6295" s="58">
        <v>36629</v>
      </c>
      <c r="C6295" s="43">
        <v>151.26466400000001</v>
      </c>
      <c r="D6295">
        <f t="shared" si="202"/>
        <v>-3.8736473751677124E-2</v>
      </c>
      <c r="E6295">
        <v>-2.0425613825345759E-2</v>
      </c>
      <c r="G6295">
        <f t="shared" ca="1" si="203"/>
        <v>6.9540871949702815E-3</v>
      </c>
    </row>
    <row r="6296" spans="2:7">
      <c r="B6296" s="58">
        <v>39626</v>
      </c>
      <c r="C6296" s="43">
        <v>157.36024499999999</v>
      </c>
      <c r="D6296">
        <f t="shared" si="202"/>
        <v>-0.67271410034873313</v>
      </c>
      <c r="E6296">
        <v>-2.0431967042442493E-2</v>
      </c>
      <c r="G6296">
        <f t="shared" ca="1" si="203"/>
        <v>2.3170637740033039E-2</v>
      </c>
    </row>
    <row r="6297" spans="2:7">
      <c r="B6297" s="58">
        <v>41396</v>
      </c>
      <c r="C6297" s="43">
        <v>480.80361900000003</v>
      </c>
      <c r="D6297">
        <f t="shared" si="202"/>
        <v>0.4964906701994537</v>
      </c>
      <c r="E6297">
        <v>-2.0469335366330388E-2</v>
      </c>
      <c r="G6297">
        <f t="shared" ca="1" si="203"/>
        <v>-1.2729513413230942E-2</v>
      </c>
    </row>
    <row r="6298" spans="2:7">
      <c r="B6298" s="58">
        <v>40862</v>
      </c>
      <c r="C6298" s="43">
        <v>321.28741500000001</v>
      </c>
      <c r="D6298">
        <f t="shared" si="202"/>
        <v>-0.55878155300667265</v>
      </c>
      <c r="E6298">
        <v>-2.0522885789305827E-2</v>
      </c>
      <c r="G6298">
        <f t="shared" ca="1" si="203"/>
        <v>1.4187061012405433E-2</v>
      </c>
    </row>
    <row r="6299" spans="2:7">
      <c r="B6299" s="58">
        <v>42685</v>
      </c>
      <c r="C6299" s="43">
        <v>728.18218999999999</v>
      </c>
      <c r="D6299">
        <f t="shared" si="202"/>
        <v>4.6268958445146025</v>
      </c>
      <c r="E6299">
        <v>-2.0523984007802729E-2</v>
      </c>
      <c r="G6299">
        <f t="shared" ca="1" si="203"/>
        <v>1.8508846690265132E-2</v>
      </c>
    </row>
    <row r="6300" spans="2:7">
      <c r="B6300" s="58">
        <v>37200</v>
      </c>
      <c r="C6300" s="43">
        <v>129.41099500000001</v>
      </c>
      <c r="D6300">
        <f t="shared" si="202"/>
        <v>-0.22553851290581872</v>
      </c>
      <c r="E6300">
        <v>-2.0534290387317529E-2</v>
      </c>
      <c r="G6300">
        <f t="shared" ca="1" si="203"/>
        <v>1.1897148573072168E-2</v>
      </c>
    </row>
    <row r="6301" spans="2:7">
      <c r="B6301" s="58">
        <v>38859</v>
      </c>
      <c r="C6301" s="43">
        <v>167.098038</v>
      </c>
      <c r="D6301">
        <f t="shared" si="202"/>
        <v>-0.8522587525356401</v>
      </c>
      <c r="E6301">
        <v>-2.0571952486596295E-2</v>
      </c>
      <c r="G6301">
        <f t="shared" ca="1" si="203"/>
        <v>-1.392859165061529E-2</v>
      </c>
    </row>
    <row r="6302" spans="2:7">
      <c r="B6302" s="58">
        <v>43038</v>
      </c>
      <c r="C6302" s="43">
        <v>1131.018188</v>
      </c>
      <c r="D6302">
        <f t="shared" si="202"/>
        <v>5.7785550249375488</v>
      </c>
      <c r="E6302">
        <v>-2.0592885464895839E-2</v>
      </c>
      <c r="G6302">
        <f t="shared" ca="1" si="203"/>
        <v>-1.4264134464574986E-2</v>
      </c>
    </row>
    <row r="6303" spans="2:7">
      <c r="B6303" s="58">
        <v>38905</v>
      </c>
      <c r="C6303" s="43">
        <v>166.85240200000001</v>
      </c>
      <c r="D6303">
        <f t="shared" si="202"/>
        <v>0.24455282510654991</v>
      </c>
      <c r="E6303">
        <v>-2.0601177159978119E-2</v>
      </c>
      <c r="G6303">
        <f t="shared" ca="1" si="203"/>
        <v>2.2059005646253873E-2</v>
      </c>
    </row>
    <row r="6304" spans="2:7">
      <c r="B6304" s="58">
        <v>36479</v>
      </c>
      <c r="C6304" s="43">
        <v>134.066147</v>
      </c>
      <c r="D6304">
        <f t="shared" si="202"/>
        <v>-0.94184219637916655</v>
      </c>
      <c r="E6304">
        <v>-2.0669013977763873E-2</v>
      </c>
      <c r="G6304">
        <f t="shared" ca="1" si="203"/>
        <v>-1.3110120052252728E-2</v>
      </c>
    </row>
    <row r="6305" spans="2:7">
      <c r="B6305" s="58">
        <v>43937</v>
      </c>
      <c r="C6305" s="43">
        <v>2305.2133789999998</v>
      </c>
      <c r="D6305">
        <f t="shared" si="202"/>
        <v>15.665147753150686</v>
      </c>
      <c r="E6305">
        <v>-2.0683040132088722E-2</v>
      </c>
      <c r="G6305">
        <f t="shared" ca="1" si="203"/>
        <v>-2.9559679833862904E-2</v>
      </c>
    </row>
    <row r="6306" spans="2:7">
      <c r="B6306" s="58">
        <v>39240</v>
      </c>
      <c r="C6306" s="43">
        <v>138.32540900000001</v>
      </c>
      <c r="D6306">
        <f t="shared" si="202"/>
        <v>0.29610146668404103</v>
      </c>
      <c r="E6306">
        <v>-2.0705491943114846E-2</v>
      </c>
      <c r="G6306">
        <f t="shared" ca="1" si="203"/>
        <v>-3.8473880574027126E-2</v>
      </c>
    </row>
    <row r="6307" spans="2:7">
      <c r="B6307" s="58">
        <v>37529</v>
      </c>
      <c r="C6307" s="43">
        <v>106.72421300000001</v>
      </c>
      <c r="D6307">
        <f t="shared" si="202"/>
        <v>-0.92600679630559668</v>
      </c>
      <c r="E6307">
        <v>-2.0715095489217523E-2</v>
      </c>
      <c r="G6307">
        <f t="shared" ca="1" si="203"/>
        <v>1.7395035828494296E-3</v>
      </c>
    </row>
    <row r="6308" spans="2:7">
      <c r="B6308" s="58">
        <v>43396</v>
      </c>
      <c r="C6308" s="43">
        <v>1442.3515629999999</v>
      </c>
      <c r="D6308">
        <f t="shared" si="202"/>
        <v>18.285234805150747</v>
      </c>
      <c r="E6308">
        <v>-2.0726796128926632E-2</v>
      </c>
      <c r="G6308">
        <f t="shared" ca="1" si="203"/>
        <v>-6.3636789505312451E-3</v>
      </c>
    </row>
    <row r="6309" spans="2:7">
      <c r="B6309" s="58">
        <v>35632</v>
      </c>
      <c r="C6309" s="43">
        <v>74.790458999999998</v>
      </c>
      <c r="D6309">
        <f t="shared" si="202"/>
        <v>-0.90992850903802081</v>
      </c>
      <c r="E6309">
        <v>-2.0747636456879607E-2</v>
      </c>
      <c r="G6309">
        <f t="shared" ca="1" si="203"/>
        <v>-8.4909049463255514E-3</v>
      </c>
    </row>
    <row r="6310" spans="2:7">
      <c r="B6310" s="58">
        <v>42569</v>
      </c>
      <c r="C6310" s="43">
        <v>830.34551999999996</v>
      </c>
      <c r="D6310">
        <f t="shared" si="202"/>
        <v>10.483890711993171</v>
      </c>
      <c r="E6310">
        <v>-2.076462162920362E-2</v>
      </c>
      <c r="G6310">
        <f t="shared" ca="1" si="203"/>
        <v>1.2319904543343549E-2</v>
      </c>
    </row>
    <row r="6311" spans="2:7">
      <c r="B6311" s="58">
        <v>35774</v>
      </c>
      <c r="C6311" s="43">
        <v>72.305244000000002</v>
      </c>
      <c r="D6311">
        <f t="shared" si="202"/>
        <v>-0.62554989098569602</v>
      </c>
      <c r="E6311">
        <v>-2.0765404988893961E-2</v>
      </c>
      <c r="G6311">
        <f t="shared" ca="1" si="203"/>
        <v>-3.2706290081374275E-4</v>
      </c>
    </row>
    <row r="6312" spans="2:7">
      <c r="B6312" s="58">
        <v>39808</v>
      </c>
      <c r="C6312" s="43">
        <v>193.097137</v>
      </c>
      <c r="D6312">
        <f t="shared" si="202"/>
        <v>0.18398166293628238</v>
      </c>
      <c r="E6312">
        <v>-2.0780799992567763E-2</v>
      </c>
      <c r="G6312">
        <f t="shared" ca="1" si="203"/>
        <v>-2.5136433516201352E-3</v>
      </c>
    </row>
    <row r="6313" spans="2:7">
      <c r="B6313" s="58">
        <v>39461</v>
      </c>
      <c r="C6313" s="43">
        <v>163.09132399999999</v>
      </c>
      <c r="D6313">
        <f t="shared" si="202"/>
        <v>0.32001509963932762</v>
      </c>
      <c r="E6313">
        <v>-2.0787064661908519E-2</v>
      </c>
      <c r="G6313">
        <f t="shared" ca="1" si="203"/>
        <v>2.3411929781977685E-2</v>
      </c>
    </row>
    <row r="6314" spans="2:7">
      <c r="B6314" s="58">
        <v>37029</v>
      </c>
      <c r="C6314" s="43">
        <v>123.55262</v>
      </c>
      <c r="D6314">
        <f t="shared" si="202"/>
        <v>-4.1631817800502742E-2</v>
      </c>
      <c r="E6314">
        <v>-2.0789206873750712E-2</v>
      </c>
      <c r="G6314">
        <f t="shared" ca="1" si="203"/>
        <v>7.6809447004812532E-3</v>
      </c>
    </row>
    <row r="6315" spans="2:7">
      <c r="B6315" s="58">
        <v>39154</v>
      </c>
      <c r="C6315" s="43">
        <v>128.91978499999999</v>
      </c>
      <c r="D6315">
        <f t="shared" si="202"/>
        <v>-0.94159523182749938</v>
      </c>
      <c r="E6315">
        <v>-2.0810686251376921E-2</v>
      </c>
      <c r="G6315">
        <f t="shared" ca="1" si="203"/>
        <v>-1.1090608513524172E-3</v>
      </c>
    </row>
    <row r="6316" spans="2:7">
      <c r="B6316" s="58">
        <v>44581</v>
      </c>
      <c r="C6316" s="43">
        <v>2207.3503420000002</v>
      </c>
      <c r="D6316">
        <f t="shared" si="202"/>
        <v>2.0917924425057208</v>
      </c>
      <c r="E6316">
        <v>-2.0823340137697922E-2</v>
      </c>
      <c r="G6316">
        <f t="shared" ca="1" si="203"/>
        <v>-2.8323070276649025E-3</v>
      </c>
    </row>
    <row r="6317" spans="2:7">
      <c r="B6317" s="58">
        <v>42306</v>
      </c>
      <c r="C6317" s="43">
        <v>713.93872099999999</v>
      </c>
      <c r="D6317">
        <f t="shared" si="202"/>
        <v>2.8267834207369216</v>
      </c>
      <c r="E6317">
        <v>-2.0830627928615765E-2</v>
      </c>
      <c r="G6317">
        <f t="shared" ca="1" si="203"/>
        <v>-1.6730102665742897E-3</v>
      </c>
    </row>
    <row r="6318" spans="2:7">
      <c r="B6318" s="58">
        <v>40210</v>
      </c>
      <c r="C6318" s="43">
        <v>186.56366</v>
      </c>
      <c r="D6318">
        <f t="shared" si="202"/>
        <v>-0.49627262691827878</v>
      </c>
      <c r="E6318">
        <v>-2.084233398329844E-2</v>
      </c>
      <c r="G6318">
        <f t="shared" ca="1" si="203"/>
        <v>6.7849549967757975E-3</v>
      </c>
    </row>
    <row r="6319" spans="2:7">
      <c r="B6319" s="58">
        <v>41339</v>
      </c>
      <c r="C6319" s="43">
        <v>370.366333</v>
      </c>
      <c r="D6319">
        <f t="shared" si="202"/>
        <v>-0.81961569027960335</v>
      </c>
      <c r="E6319">
        <v>-2.0893745349582618E-2</v>
      </c>
      <c r="G6319">
        <f t="shared" ca="1" si="203"/>
        <v>1.6141463406089497E-2</v>
      </c>
    </row>
    <row r="6320" spans="2:7">
      <c r="B6320" s="58">
        <v>44153</v>
      </c>
      <c r="C6320" s="43">
        <v>2053.2070309999999</v>
      </c>
      <c r="D6320">
        <f t="shared" si="202"/>
        <v>12.484640067672537</v>
      </c>
      <c r="E6320">
        <v>-2.0894571899391545E-2</v>
      </c>
      <c r="G6320">
        <f t="shared" ca="1" si="203"/>
        <v>-2.4069288519898285E-2</v>
      </c>
    </row>
    <row r="6321" spans="2:7">
      <c r="B6321" s="58">
        <v>39199</v>
      </c>
      <c r="C6321" s="43">
        <v>152.26265000000001</v>
      </c>
      <c r="D6321">
        <f t="shared" si="202"/>
        <v>0.27961044649870481</v>
      </c>
      <c r="E6321">
        <v>-2.0896411543629773E-2</v>
      </c>
      <c r="G6321">
        <f t="shared" ca="1" si="203"/>
        <v>1.8465806653446281E-2</v>
      </c>
    </row>
    <row r="6322" spans="2:7">
      <c r="B6322" s="58">
        <v>38616</v>
      </c>
      <c r="C6322" s="43">
        <v>118.991409</v>
      </c>
      <c r="D6322">
        <f t="shared" si="202"/>
        <v>-0.9484170408371998</v>
      </c>
      <c r="E6322">
        <v>-2.0898851277563715E-2</v>
      </c>
      <c r="G6322">
        <f t="shared" ca="1" si="203"/>
        <v>4.3125325560462646E-3</v>
      </c>
    </row>
    <row r="6323" spans="2:7">
      <c r="B6323" s="58">
        <v>44575</v>
      </c>
      <c r="C6323" s="43">
        <v>2306.796875</v>
      </c>
      <c r="D6323">
        <f t="shared" si="202"/>
        <v>2.2127319384796743E-2</v>
      </c>
      <c r="E6323">
        <v>-2.0917964087622067E-2</v>
      </c>
      <c r="G6323">
        <f t="shared" ca="1" si="203"/>
        <v>4.2533281492392388E-3</v>
      </c>
    </row>
    <row r="6324" spans="2:7">
      <c r="B6324" s="58">
        <v>43938</v>
      </c>
      <c r="C6324" s="43">
        <v>2256.858643</v>
      </c>
      <c r="D6324">
        <f t="shared" si="202"/>
        <v>16.112598281714732</v>
      </c>
      <c r="E6324">
        <v>-2.0976251673923578E-2</v>
      </c>
      <c r="G6324">
        <f t="shared" ca="1" si="203"/>
        <v>2.6814481170297732E-2</v>
      </c>
    </row>
    <row r="6325" spans="2:7">
      <c r="B6325" s="58">
        <v>37098</v>
      </c>
      <c r="C6325" s="43">
        <v>131.88287399999999</v>
      </c>
      <c r="D6325">
        <f t="shared" si="202"/>
        <v>-0.20175056861321858</v>
      </c>
      <c r="E6325">
        <v>-2.1033935473913627E-2</v>
      </c>
      <c r="G6325">
        <f t="shared" ca="1" si="203"/>
        <v>2.1317384474812691E-2</v>
      </c>
    </row>
    <row r="6326" spans="2:7">
      <c r="B6326" s="58">
        <v>39007</v>
      </c>
      <c r="C6326" s="43">
        <v>165.21511799999999</v>
      </c>
      <c r="D6326">
        <f t="shared" si="202"/>
        <v>-0.93479166715862805</v>
      </c>
      <c r="E6326">
        <v>-2.1084120048187723E-2</v>
      </c>
      <c r="G6326">
        <f t="shared" ca="1" si="203"/>
        <v>-4.7495642299321952E-3</v>
      </c>
    </row>
    <row r="6327" spans="2:7">
      <c r="B6327" s="58">
        <v>44845</v>
      </c>
      <c r="C6327" s="43">
        <v>2533.6503910000001</v>
      </c>
      <c r="D6327">
        <f t="shared" si="202"/>
        <v>17.891824956496205</v>
      </c>
      <c r="E6327">
        <v>-2.1089274034543287E-2</v>
      </c>
      <c r="G6327">
        <f t="shared" ca="1" si="203"/>
        <v>1.7670360282030739E-2</v>
      </c>
    </row>
    <row r="6328" spans="2:7">
      <c r="B6328" s="58">
        <v>37348</v>
      </c>
      <c r="C6328" s="43">
        <v>134.113586</v>
      </c>
      <c r="D6328">
        <f t="shared" si="202"/>
        <v>2.7081329716096111E-2</v>
      </c>
      <c r="E6328">
        <v>-2.1122246365914171E-2</v>
      </c>
      <c r="G6328">
        <f t="shared" ca="1" si="203"/>
        <v>3.5863627890431751E-2</v>
      </c>
    </row>
    <row r="6329" spans="2:7">
      <c r="B6329" s="58">
        <v>38685</v>
      </c>
      <c r="C6329" s="43">
        <v>130.57737700000001</v>
      </c>
      <c r="D6329">
        <f t="shared" si="202"/>
        <v>-0.92089840851409832</v>
      </c>
      <c r="E6329">
        <v>-2.1126688871499679E-2</v>
      </c>
      <c r="G6329">
        <f t="shared" ca="1" si="203"/>
        <v>-2.7534834106781959E-2</v>
      </c>
    </row>
    <row r="6330" spans="2:7">
      <c r="B6330" s="58">
        <v>43654</v>
      </c>
      <c r="C6330" s="43">
        <v>1650.755371</v>
      </c>
      <c r="D6330">
        <f t="shared" si="202"/>
        <v>10.467576769593126</v>
      </c>
      <c r="E6330">
        <v>-2.1128670401605331E-2</v>
      </c>
      <c r="G6330">
        <f t="shared" ca="1" si="203"/>
        <v>-1.0684114885177417E-2</v>
      </c>
    </row>
    <row r="6331" spans="2:7">
      <c r="B6331" s="58">
        <v>39310</v>
      </c>
      <c r="C6331" s="43">
        <v>143.94979900000001</v>
      </c>
      <c r="D6331">
        <f t="shared" si="202"/>
        <v>-0.19757268156544655</v>
      </c>
      <c r="E6331">
        <v>-2.1186863209173786E-2</v>
      </c>
      <c r="G6331">
        <f t="shared" ca="1" si="203"/>
        <v>-2.3497455060489798E-2</v>
      </c>
    </row>
    <row r="6332" spans="2:7">
      <c r="B6332" s="58">
        <v>39583</v>
      </c>
      <c r="C6332" s="43">
        <v>179.392944</v>
      </c>
      <c r="D6332">
        <f t="shared" si="202"/>
        <v>2.7371168609283498</v>
      </c>
      <c r="E6332">
        <v>-2.1202012950497687E-2</v>
      </c>
      <c r="G6332">
        <f t="shared" ca="1" si="203"/>
        <v>2.5093117172821634E-2</v>
      </c>
    </row>
    <row r="6333" spans="2:7">
      <c r="B6333" s="58">
        <v>35262</v>
      </c>
      <c r="C6333" s="43">
        <v>48.003033000000002</v>
      </c>
      <c r="D6333">
        <f t="shared" si="202"/>
        <v>-0.71178607361688184</v>
      </c>
      <c r="E6333">
        <v>-2.1210975471078201E-2</v>
      </c>
      <c r="G6333">
        <f t="shared" ca="1" si="203"/>
        <v>-2.1742022793359531E-2</v>
      </c>
    </row>
    <row r="6334" spans="2:7">
      <c r="B6334" s="58">
        <v>39458</v>
      </c>
      <c r="C6334" s="43">
        <v>166.553482</v>
      </c>
      <c r="D6334">
        <f t="shared" si="202"/>
        <v>-0.862968686658795</v>
      </c>
      <c r="E6334">
        <v>-2.1220339769130066E-2</v>
      </c>
      <c r="G6334">
        <f t="shared" ca="1" si="203"/>
        <v>4.9922632819502811E-3</v>
      </c>
    </row>
    <row r="6335" spans="2:7">
      <c r="B6335" s="58">
        <v>43159</v>
      </c>
      <c r="C6335" s="43">
        <v>1215.4410399999999</v>
      </c>
      <c r="D6335">
        <f t="shared" si="202"/>
        <v>-0.4483421165000791</v>
      </c>
      <c r="E6335">
        <v>-2.124242350028302E-2</v>
      </c>
      <c r="G6335">
        <f t="shared" ca="1" si="203"/>
        <v>-2.2467085974502973E-2</v>
      </c>
    </row>
    <row r="6336" spans="2:7">
      <c r="B6336" s="58">
        <v>44599</v>
      </c>
      <c r="C6336" s="43">
        <v>2203.2514649999998</v>
      </c>
      <c r="D6336">
        <f t="shared" si="202"/>
        <v>11.67900951188933</v>
      </c>
      <c r="E6336">
        <v>-2.1243352828016145E-2</v>
      </c>
      <c r="G6336">
        <f t="shared" ca="1" si="203"/>
        <v>2.9431447864847492E-2</v>
      </c>
    </row>
    <row r="6337" spans="2:7">
      <c r="B6337" s="58">
        <v>39603</v>
      </c>
      <c r="C6337" s="43">
        <v>173.77157600000001</v>
      </c>
      <c r="D6337">
        <f t="shared" si="202"/>
        <v>-0.65971380833769977</v>
      </c>
      <c r="E6337">
        <v>-2.1249457656471221E-2</v>
      </c>
      <c r="G6337">
        <f t="shared" ca="1" si="203"/>
        <v>-2.6881293989785273E-3</v>
      </c>
    </row>
    <row r="6338" spans="2:7">
      <c r="B6338" s="58">
        <v>41583</v>
      </c>
      <c r="C6338" s="43">
        <v>510.663025</v>
      </c>
      <c r="D6338">
        <f t="shared" si="202"/>
        <v>2.3793490596512656E-2</v>
      </c>
      <c r="E6338">
        <v>-2.1267797979915001E-2</v>
      </c>
      <c r="G6338">
        <f t="shared" ca="1" si="203"/>
        <v>3.7845164903990633E-3</v>
      </c>
    </row>
    <row r="6339" spans="2:7">
      <c r="B6339" s="58">
        <v>41610</v>
      </c>
      <c r="C6339" s="43">
        <v>498.79495200000002</v>
      </c>
      <c r="D6339">
        <f t="shared" si="202"/>
        <v>-0.70007890866677791</v>
      </c>
      <c r="E6339">
        <v>-2.126959281424402E-2</v>
      </c>
      <c r="G6339">
        <f t="shared" ca="1" si="203"/>
        <v>-1.9285248797409133E-2</v>
      </c>
    </row>
    <row r="6340" spans="2:7">
      <c r="B6340" s="58">
        <v>43637</v>
      </c>
      <c r="C6340" s="43">
        <v>1663.08728</v>
      </c>
      <c r="D6340">
        <f t="shared" ref="D6340:D6403" si="204">(C6340-C6341)/C6341</f>
        <v>2.2883830415055444</v>
      </c>
      <c r="E6340">
        <v>-2.1273702429930624E-2</v>
      </c>
      <c r="G6340">
        <f t="shared" ca="1" si="203"/>
        <v>-1.4685230352939345E-2</v>
      </c>
    </row>
    <row r="6341" spans="2:7">
      <c r="B6341" s="58">
        <v>41513</v>
      </c>
      <c r="C6341" s="43">
        <v>505.746216</v>
      </c>
      <c r="D6341">
        <f t="shared" si="204"/>
        <v>-0.7083151252169656</v>
      </c>
      <c r="E6341">
        <v>-2.1281842267463665E-2</v>
      </c>
      <c r="G6341">
        <f t="shared" ref="G6341:G6404" ca="1" si="205">_xlfn.NORM.INV(RAND(),$N$5,$N$6)</f>
        <v>-1.6425594483028827E-2</v>
      </c>
    </row>
    <row r="6342" spans="2:7">
      <c r="B6342" s="58">
        <v>43711</v>
      </c>
      <c r="C6342" s="43">
        <v>1733.878784</v>
      </c>
      <c r="D6342">
        <f t="shared" si="204"/>
        <v>12.91602288923638</v>
      </c>
      <c r="E6342">
        <v>-2.128184296215014E-2</v>
      </c>
      <c r="G6342">
        <f t="shared" ca="1" si="205"/>
        <v>3.9055376459836984E-2</v>
      </c>
    </row>
    <row r="6343" spans="2:7">
      <c r="B6343" s="58">
        <v>37007</v>
      </c>
      <c r="C6343" s="43">
        <v>124.595856</v>
      </c>
      <c r="D6343">
        <f t="shared" si="204"/>
        <v>5.6051125016642243E-2</v>
      </c>
      <c r="E6343">
        <v>-2.1306781451038374E-2</v>
      </c>
      <c r="G6343">
        <f t="shared" ca="1" si="205"/>
        <v>1.3134837302043265E-2</v>
      </c>
    </row>
    <row r="6344" spans="2:7">
      <c r="B6344" s="58">
        <v>36909</v>
      </c>
      <c r="C6344" s="43">
        <v>117.982788</v>
      </c>
      <c r="D6344">
        <f t="shared" si="204"/>
        <v>-0.3331701057331648</v>
      </c>
      <c r="E6344">
        <v>-2.1307989055432526E-2</v>
      </c>
      <c r="G6344">
        <f t="shared" ca="1" si="205"/>
        <v>-5.8818585280792585E-3</v>
      </c>
    </row>
    <row r="6345" spans="2:7">
      <c r="B6345" s="58">
        <v>40275</v>
      </c>
      <c r="C6345" s="43">
        <v>176.93086199999999</v>
      </c>
      <c r="D6345">
        <f t="shared" si="204"/>
        <v>0.54427273422109945</v>
      </c>
      <c r="E6345">
        <v>-2.131363629818921E-2</v>
      </c>
      <c r="G6345">
        <f t="shared" ca="1" si="205"/>
        <v>-7.2106372174461269E-3</v>
      </c>
    </row>
    <row r="6346" spans="2:7">
      <c r="B6346" s="58">
        <v>37453</v>
      </c>
      <c r="C6346" s="43">
        <v>114.572289</v>
      </c>
      <c r="D6346">
        <f t="shared" si="204"/>
        <v>-0.94871893573904142</v>
      </c>
      <c r="E6346">
        <v>-2.1348584603805121E-2</v>
      </c>
      <c r="G6346">
        <f t="shared" ca="1" si="205"/>
        <v>-8.7507223700931808E-3</v>
      </c>
    </row>
    <row r="6347" spans="2:7">
      <c r="B6347" s="58">
        <v>44180</v>
      </c>
      <c r="C6347" s="43">
        <v>2234.2026369999999</v>
      </c>
      <c r="D6347">
        <f t="shared" si="204"/>
        <v>3.6789455460176832</v>
      </c>
      <c r="E6347">
        <v>-2.1385530498343155E-2</v>
      </c>
      <c r="G6347">
        <f t="shared" ca="1" si="205"/>
        <v>-1.8581180096524787E-2</v>
      </c>
    </row>
    <row r="6348" spans="2:7">
      <c r="B6348" s="58">
        <v>41683</v>
      </c>
      <c r="C6348" s="43">
        <v>477.50131199999998</v>
      </c>
      <c r="D6348">
        <f t="shared" si="204"/>
        <v>2.9064061047232523</v>
      </c>
      <c r="E6348">
        <v>-2.1424175256460436E-2</v>
      </c>
      <c r="G6348">
        <f t="shared" ca="1" si="205"/>
        <v>4.1358969858927433E-3</v>
      </c>
    </row>
    <row r="6349" spans="2:7">
      <c r="B6349" s="58">
        <v>38023</v>
      </c>
      <c r="C6349" s="43">
        <v>122.235451</v>
      </c>
      <c r="D6349">
        <f t="shared" si="204"/>
        <v>-0.67942158252302132</v>
      </c>
      <c r="E6349">
        <v>-2.1430250205676182E-2</v>
      </c>
      <c r="G6349">
        <f t="shared" ca="1" si="205"/>
        <v>-1.0660957239138867E-3</v>
      </c>
    </row>
    <row r="6350" spans="2:7">
      <c r="B6350" s="58">
        <v>41352</v>
      </c>
      <c r="C6350" s="43">
        <v>381.29656999999997</v>
      </c>
      <c r="D6350">
        <f t="shared" si="204"/>
        <v>1.8999904245455326</v>
      </c>
      <c r="E6350">
        <v>-2.1469390794467861E-2</v>
      </c>
      <c r="G6350">
        <f t="shared" ca="1" si="205"/>
        <v>-5.98118290719138E-3</v>
      </c>
    </row>
    <row r="6351" spans="2:7">
      <c r="B6351" s="58">
        <v>38712</v>
      </c>
      <c r="C6351" s="43">
        <v>131.48201</v>
      </c>
      <c r="D6351">
        <f t="shared" si="204"/>
        <v>-0.1441288094831473</v>
      </c>
      <c r="E6351">
        <v>-2.1491449284754476E-2</v>
      </c>
      <c r="G6351">
        <f t="shared" ca="1" si="205"/>
        <v>6.419678837621858E-3</v>
      </c>
    </row>
    <row r="6352" spans="2:7">
      <c r="B6352" s="58">
        <v>36727</v>
      </c>
      <c r="C6352" s="43">
        <v>153.62359599999999</v>
      </c>
      <c r="D6352">
        <f t="shared" si="204"/>
        <v>-0.30081470520562997</v>
      </c>
      <c r="E6352">
        <v>-2.1491585171112656E-2</v>
      </c>
      <c r="G6352">
        <f t="shared" ca="1" si="205"/>
        <v>-7.5692303961945933E-3</v>
      </c>
    </row>
    <row r="6353" spans="2:7">
      <c r="B6353" s="58">
        <v>40578</v>
      </c>
      <c r="C6353" s="43">
        <v>219.71800200000001</v>
      </c>
      <c r="D6353">
        <f t="shared" si="204"/>
        <v>-9.6042056231739323E-2</v>
      </c>
      <c r="E6353">
        <v>-2.1509223788967677E-2</v>
      </c>
      <c r="G6353">
        <f t="shared" ca="1" si="205"/>
        <v>-9.4031214403820264E-3</v>
      </c>
    </row>
    <row r="6354" spans="2:7">
      <c r="B6354" s="58">
        <v>40690</v>
      </c>
      <c r="C6354" s="43">
        <v>243.062195</v>
      </c>
      <c r="D6354">
        <f t="shared" si="204"/>
        <v>1.1021811597455575</v>
      </c>
      <c r="E6354">
        <v>-2.1549310303357869E-2</v>
      </c>
      <c r="G6354">
        <f t="shared" ca="1" si="205"/>
        <v>-7.0829126215257191E-3</v>
      </c>
    </row>
    <row r="6355" spans="2:7">
      <c r="B6355" s="58">
        <v>37944</v>
      </c>
      <c r="C6355" s="43">
        <v>115.62381000000001</v>
      </c>
      <c r="D6355">
        <f t="shared" si="204"/>
        <v>-0.10861459983352871</v>
      </c>
      <c r="E6355">
        <v>-2.1560848938339542E-2</v>
      </c>
      <c r="G6355">
        <f t="shared" ca="1" si="205"/>
        <v>2.7590676029645777E-2</v>
      </c>
    </row>
    <row r="6356" spans="2:7">
      <c r="B6356" s="58">
        <v>37139</v>
      </c>
      <c r="C6356" s="43">
        <v>129.712479</v>
      </c>
      <c r="D6356">
        <f t="shared" si="204"/>
        <v>-1.7180643609735428E-2</v>
      </c>
      <c r="E6356">
        <v>-2.1600581075629195E-2</v>
      </c>
      <c r="G6356">
        <f t="shared" ca="1" si="205"/>
        <v>-3.9072486351963802E-4</v>
      </c>
    </row>
    <row r="6357" spans="2:7">
      <c r="B6357" s="58">
        <v>39140</v>
      </c>
      <c r="C6357" s="43">
        <v>131.97998000000001</v>
      </c>
      <c r="D6357">
        <f t="shared" si="204"/>
        <v>0.45261623564912534</v>
      </c>
      <c r="E6357">
        <v>-2.1630276738715905E-2</v>
      </c>
      <c r="G6357">
        <f t="shared" ca="1" si="205"/>
        <v>1.8925676581832362E-2</v>
      </c>
    </row>
    <row r="6358" spans="2:7">
      <c r="B6358" s="58">
        <v>35898</v>
      </c>
      <c r="C6358" s="43">
        <v>90.856742999999994</v>
      </c>
      <c r="D6358">
        <f t="shared" si="204"/>
        <v>-0.12976444467048781</v>
      </c>
      <c r="E6358">
        <v>-2.1643136570344817E-2</v>
      </c>
      <c r="G6358">
        <f t="shared" ca="1" si="205"/>
        <v>-3.1614258529418356E-2</v>
      </c>
    </row>
    <row r="6359" spans="2:7">
      <c r="B6359" s="58">
        <v>37530</v>
      </c>
      <c r="C6359" s="43">
        <v>104.40477</v>
      </c>
      <c r="D6359">
        <f t="shared" si="204"/>
        <v>-0.20635873728322102</v>
      </c>
      <c r="E6359">
        <v>-2.1733053210708675E-2</v>
      </c>
      <c r="G6359">
        <f t="shared" ca="1" si="205"/>
        <v>4.3716809713313636E-3</v>
      </c>
    </row>
    <row r="6360" spans="2:7">
      <c r="B6360" s="58">
        <v>38727</v>
      </c>
      <c r="C6360" s="43">
        <v>131.55159</v>
      </c>
      <c r="D6360">
        <f t="shared" si="204"/>
        <v>-5.0711413939273382E-3</v>
      </c>
      <c r="E6360">
        <v>-2.1733480408901155E-2</v>
      </c>
      <c r="G6360">
        <f t="shared" ca="1" si="205"/>
        <v>2.3367488995302457E-2</v>
      </c>
    </row>
    <row r="6361" spans="2:7">
      <c r="B6361" s="58">
        <v>36294</v>
      </c>
      <c r="C6361" s="43">
        <v>132.22210699999999</v>
      </c>
      <c r="D6361">
        <f t="shared" si="204"/>
        <v>-0.94221025992014007</v>
      </c>
      <c r="E6361">
        <v>-2.1888712120188912E-2</v>
      </c>
      <c r="G6361">
        <f t="shared" ca="1" si="205"/>
        <v>-1.5814740845853797E-2</v>
      </c>
    </row>
    <row r="6362" spans="2:7">
      <c r="B6362" s="58">
        <v>44208</v>
      </c>
      <c r="C6362" s="43">
        <v>2287.9858399999998</v>
      </c>
      <c r="D6362">
        <f t="shared" si="204"/>
        <v>16.913281175193681</v>
      </c>
      <c r="E6362">
        <v>-2.1901309741801465E-2</v>
      </c>
      <c r="G6362">
        <f t="shared" ca="1" si="205"/>
        <v>8.9318676551772957E-3</v>
      </c>
    </row>
    <row r="6363" spans="2:7">
      <c r="B6363" s="58">
        <v>36990</v>
      </c>
      <c r="C6363" s="43">
        <v>127.72566999999999</v>
      </c>
      <c r="D6363">
        <f t="shared" si="204"/>
        <v>-0.42410513847559972</v>
      </c>
      <c r="E6363">
        <v>-2.1912708451056414E-2</v>
      </c>
      <c r="G6363">
        <f t="shared" ca="1" si="205"/>
        <v>-5.3093504390475392E-5</v>
      </c>
    </row>
    <row r="6364" spans="2:7">
      <c r="B6364" s="58">
        <v>40028</v>
      </c>
      <c r="C6364" s="43">
        <v>221.786438</v>
      </c>
      <c r="D6364">
        <f t="shared" si="204"/>
        <v>-0.71842111824289567</v>
      </c>
      <c r="E6364">
        <v>-2.1955241520586359E-2</v>
      </c>
      <c r="G6364">
        <f t="shared" ca="1" si="205"/>
        <v>5.0320666273815554E-2</v>
      </c>
    </row>
    <row r="6365" spans="2:7">
      <c r="B6365" s="58">
        <v>42482</v>
      </c>
      <c r="C6365" s="43">
        <v>787.65295400000002</v>
      </c>
      <c r="D6365">
        <f t="shared" si="204"/>
        <v>13.236163410191519</v>
      </c>
      <c r="E6365">
        <v>-2.1956756880123138E-2</v>
      </c>
      <c r="G6365">
        <f t="shared" ca="1" si="205"/>
        <v>-4.1300289976336481E-2</v>
      </c>
    </row>
    <row r="6366" spans="2:7">
      <c r="B6366" s="58">
        <v>35507</v>
      </c>
      <c r="C6366" s="43">
        <v>55.327613999999997</v>
      </c>
      <c r="D6366">
        <f t="shared" si="204"/>
        <v>-0.74621930847590823</v>
      </c>
      <c r="E6366">
        <v>-2.1965605821565592E-2</v>
      </c>
      <c r="G6366">
        <f t="shared" ca="1" si="205"/>
        <v>1.0184196261564254E-2</v>
      </c>
    </row>
    <row r="6367" spans="2:7">
      <c r="B6367" s="58">
        <v>40106</v>
      </c>
      <c r="C6367" s="43">
        <v>218.01348899999999</v>
      </c>
      <c r="D6367">
        <f t="shared" si="204"/>
        <v>3.831071087892775</v>
      </c>
      <c r="E6367">
        <v>-2.1985609920091447E-2</v>
      </c>
      <c r="G6367">
        <f t="shared" ca="1" si="205"/>
        <v>7.5339504207199452E-3</v>
      </c>
    </row>
    <row r="6368" spans="2:7">
      <c r="B6368" s="58">
        <v>35430</v>
      </c>
      <c r="C6368" s="43">
        <v>45.127361000000001</v>
      </c>
      <c r="D6368">
        <f t="shared" si="204"/>
        <v>-0.89485564646407634</v>
      </c>
      <c r="E6368">
        <v>-2.1988895489772349E-2</v>
      </c>
      <c r="G6368">
        <f t="shared" ca="1" si="205"/>
        <v>1.3069591216921569E-2</v>
      </c>
    </row>
    <row r="6369" spans="2:7">
      <c r="B6369" s="58">
        <v>41176</v>
      </c>
      <c r="C6369" s="43">
        <v>429.19433600000002</v>
      </c>
      <c r="D6369">
        <f t="shared" si="204"/>
        <v>2.4900297349253289</v>
      </c>
      <c r="E6369">
        <v>-2.1993777127697341E-2</v>
      </c>
      <c r="G6369">
        <f t="shared" ca="1" si="205"/>
        <v>3.95786721333789E-2</v>
      </c>
    </row>
    <row r="6370" spans="2:7">
      <c r="B6370" s="58">
        <v>37873</v>
      </c>
      <c r="C6370" s="43">
        <v>122.977272</v>
      </c>
      <c r="D6370">
        <f t="shared" si="204"/>
        <v>-0.90263349445923513</v>
      </c>
      <c r="E6370">
        <v>-2.2056650466069007E-2</v>
      </c>
      <c r="G6370">
        <f t="shared" ca="1" si="205"/>
        <v>-6.6316975570121237E-3</v>
      </c>
    </row>
    <row r="6371" spans="2:7">
      <c r="B6371" s="58">
        <v>43131</v>
      </c>
      <c r="C6371" s="43">
        <v>1263.034668</v>
      </c>
      <c r="D6371">
        <f t="shared" si="204"/>
        <v>7.3732711360224226</v>
      </c>
      <c r="E6371">
        <v>-2.2067603335680648E-2</v>
      </c>
      <c r="G6371">
        <f t="shared" ca="1" si="205"/>
        <v>1.7889356086003529E-2</v>
      </c>
    </row>
    <row r="6372" spans="2:7">
      <c r="B6372" s="58">
        <v>39374</v>
      </c>
      <c r="C6372" s="43">
        <v>150.84124800000001</v>
      </c>
      <c r="D6372">
        <f t="shared" si="204"/>
        <v>0.2657493338109419</v>
      </c>
      <c r="E6372">
        <v>-2.2100520427651225E-2</v>
      </c>
      <c r="G6372">
        <f t="shared" ca="1" si="205"/>
        <v>3.1395905489423177E-2</v>
      </c>
    </row>
    <row r="6373" spans="2:7">
      <c r="B6373" s="58">
        <v>37876</v>
      </c>
      <c r="C6373" s="43">
        <v>119.17150100000001</v>
      </c>
      <c r="D6373">
        <f t="shared" si="204"/>
        <v>7.4307683362233298E-2</v>
      </c>
      <c r="E6373">
        <v>-2.2228092991541888E-2</v>
      </c>
      <c r="G6373">
        <f t="shared" ca="1" si="205"/>
        <v>2.7143954245662004E-3</v>
      </c>
    </row>
    <row r="6374" spans="2:7">
      <c r="B6374" s="58">
        <v>38385</v>
      </c>
      <c r="C6374" s="43">
        <v>110.92865</v>
      </c>
      <c r="D6374">
        <f t="shared" si="204"/>
        <v>-5.4488682727655627E-2</v>
      </c>
      <c r="E6374">
        <v>-2.2268358139781865E-2</v>
      </c>
      <c r="G6374">
        <f t="shared" ca="1" si="205"/>
        <v>2.2106084348171871E-2</v>
      </c>
    </row>
    <row r="6375" spans="2:7">
      <c r="B6375" s="58">
        <v>38666</v>
      </c>
      <c r="C6375" s="43">
        <v>117.321335</v>
      </c>
      <c r="D6375">
        <f t="shared" si="204"/>
        <v>-0.94824032732391583</v>
      </c>
      <c r="E6375">
        <v>-2.2325377628567469E-2</v>
      </c>
      <c r="G6375">
        <f t="shared" ca="1" si="205"/>
        <v>-1.3118753823686073E-2</v>
      </c>
    </row>
    <row r="6376" spans="2:7">
      <c r="B6376" s="58">
        <v>44316</v>
      </c>
      <c r="C6376" s="43">
        <v>2266.6552729999999</v>
      </c>
      <c r="D6376">
        <f t="shared" si="204"/>
        <v>0.4279352353182308</v>
      </c>
      <c r="E6376">
        <v>-2.2366882085411537E-2</v>
      </c>
      <c r="G6376">
        <f t="shared" ca="1" si="205"/>
        <v>1.8403561676541634E-2</v>
      </c>
    </row>
    <row r="6377" spans="2:7">
      <c r="B6377" s="58">
        <v>43539</v>
      </c>
      <c r="C6377" s="43">
        <v>1587.365601</v>
      </c>
      <c r="D6377">
        <f t="shared" si="204"/>
        <v>11.592706936854123</v>
      </c>
      <c r="E6377">
        <v>-2.2391099611357629E-2</v>
      </c>
      <c r="G6377">
        <f t="shared" ca="1" si="205"/>
        <v>2.8419855097990221E-2</v>
      </c>
    </row>
    <row r="6378" spans="2:7">
      <c r="B6378" s="58">
        <v>38625</v>
      </c>
      <c r="C6378" s="43">
        <v>126.05435900000001</v>
      </c>
      <c r="D6378">
        <f t="shared" si="204"/>
        <v>-0.89688391074623164</v>
      </c>
      <c r="E6378">
        <v>-2.2396278009375058E-2</v>
      </c>
      <c r="G6378">
        <f t="shared" ca="1" si="205"/>
        <v>4.5975872105518324E-2</v>
      </c>
    </row>
    <row r="6379" spans="2:7">
      <c r="B6379" s="58">
        <v>43137</v>
      </c>
      <c r="C6379" s="43">
        <v>1222.450928</v>
      </c>
      <c r="D6379">
        <f t="shared" si="204"/>
        <v>9.1129215516175623</v>
      </c>
      <c r="E6379">
        <v>-2.2423033201502539E-2</v>
      </c>
      <c r="G6379">
        <f t="shared" ca="1" si="205"/>
        <v>-3.7203058362632345E-2</v>
      </c>
    </row>
    <row r="6380" spans="2:7">
      <c r="B6380" s="58">
        <v>37148</v>
      </c>
      <c r="C6380" s="43">
        <v>120.88009599999999</v>
      </c>
      <c r="D6380">
        <f t="shared" si="204"/>
        <v>-0.11280653718971062</v>
      </c>
      <c r="E6380">
        <v>-2.242825829647244E-2</v>
      </c>
      <c r="G6380">
        <f t="shared" ca="1" si="205"/>
        <v>-9.6246113085466413E-3</v>
      </c>
    </row>
    <row r="6381" spans="2:7">
      <c r="B6381" s="58">
        <v>39135</v>
      </c>
      <c r="C6381" s="43">
        <v>136.24998500000001</v>
      </c>
      <c r="D6381">
        <f t="shared" si="204"/>
        <v>7.9735345703480259E-2</v>
      </c>
      <c r="E6381">
        <v>-2.2466365628843205E-2</v>
      </c>
      <c r="G6381">
        <f t="shared" ca="1" si="205"/>
        <v>-4.3073270579734556E-3</v>
      </c>
    </row>
    <row r="6382" spans="2:7">
      <c r="B6382" s="58">
        <v>36270</v>
      </c>
      <c r="C6382" s="43">
        <v>126.188316</v>
      </c>
      <c r="D6382">
        <f t="shared" si="204"/>
        <v>-0.24515993850080006</v>
      </c>
      <c r="E6382">
        <v>-2.2471494930224333E-2</v>
      </c>
      <c r="G6382">
        <f t="shared" ca="1" si="205"/>
        <v>-5.5655655098339665E-4</v>
      </c>
    </row>
    <row r="6383" spans="2:7">
      <c r="B6383" s="58">
        <v>38958</v>
      </c>
      <c r="C6383" s="43">
        <v>167.172256</v>
      </c>
      <c r="D6383">
        <f t="shared" si="204"/>
        <v>-0.55122788334911876</v>
      </c>
      <c r="E6383">
        <v>-2.2472045194547471E-2</v>
      </c>
      <c r="G6383">
        <f t="shared" ca="1" si="205"/>
        <v>-8.6598851761508118E-3</v>
      </c>
    </row>
    <row r="6384" spans="2:7">
      <c r="B6384" s="58">
        <v>41333</v>
      </c>
      <c r="C6384" s="43">
        <v>372.51034499999997</v>
      </c>
      <c r="D6384">
        <f t="shared" si="204"/>
        <v>-0.75614193217173375</v>
      </c>
      <c r="E6384">
        <v>-2.2504214562684689E-2</v>
      </c>
      <c r="G6384">
        <f t="shared" ca="1" si="205"/>
        <v>-1.2649536061019958E-2</v>
      </c>
    </row>
    <row r="6385" spans="2:7">
      <c r="B6385" s="58">
        <v>43299</v>
      </c>
      <c r="C6385" s="43">
        <v>1527.5703129999999</v>
      </c>
      <c r="D6385">
        <f t="shared" si="204"/>
        <v>16.252921976797261</v>
      </c>
      <c r="E6385">
        <v>-2.25664462385969E-2</v>
      </c>
      <c r="G6385">
        <f t="shared" ca="1" si="205"/>
        <v>-3.8295699370360425E-2</v>
      </c>
    </row>
    <row r="6386" spans="2:7">
      <c r="B6386" s="58">
        <v>37734</v>
      </c>
      <c r="C6386" s="43">
        <v>88.539803000000006</v>
      </c>
      <c r="D6386">
        <f t="shared" si="204"/>
        <v>-0.40495401149223598</v>
      </c>
      <c r="E6386">
        <v>-2.2577149209317277E-2</v>
      </c>
      <c r="G6386">
        <f t="shared" ca="1" si="205"/>
        <v>-2.0072823359758549E-2</v>
      </c>
    </row>
    <row r="6387" spans="2:7">
      <c r="B6387" s="58">
        <v>36385</v>
      </c>
      <c r="C6387" s="43">
        <v>148.79489100000001</v>
      </c>
      <c r="D6387">
        <f t="shared" si="204"/>
        <v>0.54508188171558047</v>
      </c>
      <c r="E6387">
        <v>-2.2580903700569397E-2</v>
      </c>
      <c r="G6387">
        <f t="shared" ca="1" si="205"/>
        <v>7.5504656245992847E-3</v>
      </c>
    </row>
    <row r="6388" spans="2:7">
      <c r="B6388" s="58">
        <v>37697</v>
      </c>
      <c r="C6388" s="43">
        <v>96.302268999999995</v>
      </c>
      <c r="D6388">
        <f t="shared" si="204"/>
        <v>-8.0592222136669556E-2</v>
      </c>
      <c r="E6388">
        <v>-2.259890916285846E-2</v>
      </c>
      <c r="G6388">
        <f t="shared" ca="1" si="205"/>
        <v>-2.950285964626443E-2</v>
      </c>
    </row>
    <row r="6389" spans="2:7">
      <c r="B6389" s="58">
        <v>37788</v>
      </c>
      <c r="C6389" s="43">
        <v>104.74380499999999</v>
      </c>
      <c r="D6389">
        <f t="shared" si="204"/>
        <v>0.10396442897390507</v>
      </c>
      <c r="E6389">
        <v>-2.260686790715883E-2</v>
      </c>
      <c r="G6389">
        <f t="shared" ca="1" si="205"/>
        <v>-2.1068934260977557E-2</v>
      </c>
    </row>
    <row r="6390" spans="2:7">
      <c r="B6390" s="58">
        <v>37707</v>
      </c>
      <c r="C6390" s="43">
        <v>94.879692000000006</v>
      </c>
      <c r="D6390">
        <f t="shared" si="204"/>
        <v>-0.29247546858775508</v>
      </c>
      <c r="E6390">
        <v>-2.2618905265340467E-2</v>
      </c>
      <c r="G6390">
        <f t="shared" ca="1" si="205"/>
        <v>9.4283564107994753E-4</v>
      </c>
    </row>
    <row r="6391" spans="2:7">
      <c r="B6391" s="58">
        <v>39213</v>
      </c>
      <c r="C6391" s="43">
        <v>134.100922</v>
      </c>
      <c r="D6391">
        <f t="shared" si="204"/>
        <v>0.26848065468210713</v>
      </c>
      <c r="E6391">
        <v>-2.2631272800102895E-2</v>
      </c>
      <c r="G6391">
        <f t="shared" ca="1" si="205"/>
        <v>-2.6946620665250873E-2</v>
      </c>
    </row>
    <row r="6392" spans="2:7">
      <c r="B6392" s="58">
        <v>36217</v>
      </c>
      <c r="C6392" s="43">
        <v>105.71775100000001</v>
      </c>
      <c r="D6392">
        <f t="shared" si="204"/>
        <v>1.2948256636690396</v>
      </c>
      <c r="E6392">
        <v>-2.2666719460303762E-2</v>
      </c>
      <c r="G6392">
        <f t="shared" ca="1" si="205"/>
        <v>2.2377105893742463E-2</v>
      </c>
    </row>
    <row r="6393" spans="2:7">
      <c r="B6393" s="58">
        <v>35311</v>
      </c>
      <c r="C6393" s="43">
        <v>46.067878999999998</v>
      </c>
      <c r="D6393">
        <f t="shared" si="204"/>
        <v>-0.94499690836633754</v>
      </c>
      <c r="E6393">
        <v>-2.2673574386461837E-2</v>
      </c>
      <c r="G6393">
        <f t="shared" ca="1" si="205"/>
        <v>-3.517370459028641E-2</v>
      </c>
    </row>
    <row r="6394" spans="2:7">
      <c r="B6394" s="58">
        <v>42622</v>
      </c>
      <c r="C6394" s="43">
        <v>837.55071999999996</v>
      </c>
      <c r="D6394">
        <f t="shared" si="204"/>
        <v>5.4569787460464765</v>
      </c>
      <c r="E6394">
        <v>-2.2699760169408778E-2</v>
      </c>
      <c r="G6394">
        <f t="shared" ca="1" si="205"/>
        <v>2.4995354468176408E-2</v>
      </c>
    </row>
    <row r="6395" spans="2:7">
      <c r="B6395" s="58">
        <v>37265</v>
      </c>
      <c r="C6395" s="43">
        <v>129.712479</v>
      </c>
      <c r="D6395">
        <f t="shared" si="204"/>
        <v>-0.42726681187375121</v>
      </c>
      <c r="E6395">
        <v>-2.271166840603997E-2</v>
      </c>
      <c r="G6395">
        <f t="shared" ca="1" si="205"/>
        <v>2.0533662599335131E-2</v>
      </c>
    </row>
    <row r="6396" spans="2:7">
      <c r="B6396" s="58">
        <v>40609</v>
      </c>
      <c r="C6396" s="43">
        <v>226.47976700000001</v>
      </c>
      <c r="D6396">
        <f t="shared" si="204"/>
        <v>0.24652901195786261</v>
      </c>
      <c r="E6396">
        <v>-2.2750936506145448E-2</v>
      </c>
      <c r="G6396">
        <f t="shared" ca="1" si="205"/>
        <v>2.7083484672491515E-2</v>
      </c>
    </row>
    <row r="6397" spans="2:7">
      <c r="B6397" s="58">
        <v>40213</v>
      </c>
      <c r="C6397" s="43">
        <v>181.68832399999999</v>
      </c>
      <c r="D6397">
        <f t="shared" si="204"/>
        <v>0.23776512996187094</v>
      </c>
      <c r="E6397">
        <v>-2.2837717813829598E-2</v>
      </c>
      <c r="G6397">
        <f t="shared" ca="1" si="205"/>
        <v>3.941166544071438E-2</v>
      </c>
    </row>
    <row r="6398" spans="2:7">
      <c r="B6398" s="58">
        <v>36746</v>
      </c>
      <c r="C6398" s="43">
        <v>146.78739899999999</v>
      </c>
      <c r="D6398">
        <f t="shared" si="204"/>
        <v>-0.79259050436759226</v>
      </c>
      <c r="E6398">
        <v>-2.2851793567043657E-2</v>
      </c>
      <c r="G6398">
        <f t="shared" ca="1" si="205"/>
        <v>2.9739993001116665E-2</v>
      </c>
    </row>
    <row r="6399" spans="2:7">
      <c r="B6399" s="58">
        <v>42255</v>
      </c>
      <c r="C6399" s="43">
        <v>707.71783400000004</v>
      </c>
      <c r="D6399">
        <f t="shared" si="204"/>
        <v>2.5523253193063207</v>
      </c>
      <c r="E6399">
        <v>-2.2870080726142123E-2</v>
      </c>
      <c r="G6399">
        <f t="shared" ca="1" si="205"/>
        <v>-1.0895744150456268E-2</v>
      </c>
    </row>
    <row r="6400" spans="2:7">
      <c r="B6400" s="58">
        <v>40067</v>
      </c>
      <c r="C6400" s="43">
        <v>199.22663900000001</v>
      </c>
      <c r="D6400">
        <f t="shared" si="204"/>
        <v>0.82424113909798191</v>
      </c>
      <c r="E6400">
        <v>-2.2891761943029894E-2</v>
      </c>
      <c r="G6400">
        <f t="shared" ca="1" si="205"/>
        <v>2.011878466752438E-2</v>
      </c>
    </row>
    <row r="6401" spans="2:7">
      <c r="B6401" s="58">
        <v>38390</v>
      </c>
      <c r="C6401" s="43">
        <v>109.21069300000001</v>
      </c>
      <c r="D6401">
        <f t="shared" si="204"/>
        <v>-0.28260563154487239</v>
      </c>
      <c r="E6401">
        <v>-2.2905216377210595E-2</v>
      </c>
      <c r="G6401">
        <f t="shared" ca="1" si="205"/>
        <v>4.5327339610105079E-2</v>
      </c>
    </row>
    <row r="6402" spans="2:7">
      <c r="B6402" s="58">
        <v>36384</v>
      </c>
      <c r="C6402" s="43">
        <v>152.232437</v>
      </c>
      <c r="D6402">
        <f t="shared" si="204"/>
        <v>-0.79420475260556733</v>
      </c>
      <c r="E6402">
        <v>-2.2937984800616529E-2</v>
      </c>
      <c r="G6402">
        <f t="shared" ca="1" si="205"/>
        <v>1.975845353950394E-2</v>
      </c>
    </row>
    <row r="6403" spans="2:7">
      <c r="B6403" s="58">
        <v>42429</v>
      </c>
      <c r="C6403" s="43">
        <v>739.72766100000001</v>
      </c>
      <c r="D6403">
        <f t="shared" si="204"/>
        <v>2.3759174278462742</v>
      </c>
      <c r="E6403">
        <v>-2.2943818468487042E-2</v>
      </c>
      <c r="G6403">
        <f t="shared" ca="1" si="205"/>
        <v>7.9938734066962863E-3</v>
      </c>
    </row>
    <row r="6404" spans="2:7">
      <c r="B6404" s="58">
        <v>40148</v>
      </c>
      <c r="C6404" s="43">
        <v>219.11900299999999</v>
      </c>
      <c r="D6404">
        <f t="shared" ref="D6404:D6467" si="206">(C6404-C6405)/C6405</f>
        <v>-0.71113987776004117</v>
      </c>
      <c r="E6404">
        <v>-2.2966260818595492E-2</v>
      </c>
      <c r="G6404">
        <f t="shared" ca="1" si="205"/>
        <v>4.6455634269193753E-2</v>
      </c>
    </row>
    <row r="6405" spans="2:7">
      <c r="B6405" s="58">
        <v>42657</v>
      </c>
      <c r="C6405" s="43">
        <v>758.564392</v>
      </c>
      <c r="D6405">
        <f t="shared" si="206"/>
        <v>2.9850730417379556</v>
      </c>
      <c r="E6405">
        <v>-2.2968457141220821E-2</v>
      </c>
      <c r="G6405">
        <f t="shared" ref="G6405:G6468" ca="1" si="207">_xlfn.NORM.INV(RAND(),$N$5,$N$6)</f>
        <v>1.0987200318309485E-2</v>
      </c>
    </row>
    <row r="6406" spans="2:7">
      <c r="B6406" s="58">
        <v>38819</v>
      </c>
      <c r="C6406" s="43">
        <v>190.35144</v>
      </c>
      <c r="D6406">
        <f t="shared" si="206"/>
        <v>-0.63406822048295042</v>
      </c>
      <c r="E6406">
        <v>-2.3035609310220018E-2</v>
      </c>
      <c r="G6406">
        <f t="shared" ca="1" si="207"/>
        <v>-9.3368055749307628E-3</v>
      </c>
    </row>
    <row r="6407" spans="2:7">
      <c r="B6407" s="58">
        <v>41486</v>
      </c>
      <c r="C6407" s="43">
        <v>520.182861</v>
      </c>
      <c r="D6407">
        <f t="shared" si="206"/>
        <v>1.939957544190072</v>
      </c>
      <c r="E6407">
        <v>-2.3046458576882055E-2</v>
      </c>
      <c r="G6407">
        <f t="shared" ca="1" si="207"/>
        <v>-1.6920343155037893E-2</v>
      </c>
    </row>
    <row r="6408" spans="2:7">
      <c r="B6408" s="58">
        <v>39905</v>
      </c>
      <c r="C6408" s="43">
        <v>176.93550099999999</v>
      </c>
      <c r="D6408">
        <f t="shared" si="206"/>
        <v>3.4148548023545881E-2</v>
      </c>
      <c r="E6408">
        <v>-2.3049360562535658E-2</v>
      </c>
      <c r="G6408">
        <f t="shared" ca="1" si="207"/>
        <v>4.4092102292149146E-3</v>
      </c>
    </row>
    <row r="6409" spans="2:7">
      <c r="B6409" s="58">
        <v>39612</v>
      </c>
      <c r="C6409" s="43">
        <v>171.09292600000001</v>
      </c>
      <c r="D6409">
        <f t="shared" si="206"/>
        <v>-0.89186226027359738</v>
      </c>
      <c r="E6409">
        <v>-2.3050447541050255E-2</v>
      </c>
      <c r="G6409">
        <f t="shared" ca="1" si="207"/>
        <v>-3.3669330663026733E-3</v>
      </c>
    </row>
    <row r="6410" spans="2:7">
      <c r="B6410" s="58">
        <v>43668</v>
      </c>
      <c r="C6410" s="43">
        <v>1582.1759030000001</v>
      </c>
      <c r="D6410">
        <f t="shared" si="206"/>
        <v>7.4987705816318009</v>
      </c>
      <c r="E6410">
        <v>-2.3076059930487804E-2</v>
      </c>
      <c r="G6410">
        <f t="shared" ca="1" si="207"/>
        <v>-6.172548032857301E-3</v>
      </c>
    </row>
    <row r="6411" spans="2:7">
      <c r="B6411" s="58">
        <v>39706</v>
      </c>
      <c r="C6411" s="43">
        <v>186.165268</v>
      </c>
      <c r="D6411">
        <f t="shared" si="206"/>
        <v>-0.76592116292949974</v>
      </c>
      <c r="E6411">
        <v>-2.3110917054178812E-2</v>
      </c>
      <c r="G6411">
        <f t="shared" ca="1" si="207"/>
        <v>-1.6974816736799663E-2</v>
      </c>
    </row>
    <row r="6412" spans="2:7">
      <c r="B6412" s="58">
        <v>42195</v>
      </c>
      <c r="C6412" s="43">
        <v>795.31011999999998</v>
      </c>
      <c r="D6412">
        <f t="shared" si="206"/>
        <v>5.119951021931092</v>
      </c>
      <c r="E6412">
        <v>-2.3113263700599497E-2</v>
      </c>
      <c r="G6412">
        <f t="shared" ca="1" si="207"/>
        <v>1.1952569288268366E-3</v>
      </c>
    </row>
    <row r="6413" spans="2:7">
      <c r="B6413" s="58">
        <v>37188</v>
      </c>
      <c r="C6413" s="43">
        <v>129.95367400000001</v>
      </c>
      <c r="D6413">
        <f t="shared" si="206"/>
        <v>-0.82832681978522349</v>
      </c>
      <c r="E6413">
        <v>-2.3113283098495169E-2</v>
      </c>
      <c r="G6413">
        <f t="shared" ca="1" si="207"/>
        <v>1.4108846741928804E-2</v>
      </c>
    </row>
    <row r="6414" spans="2:7">
      <c r="B6414" s="58">
        <v>42089</v>
      </c>
      <c r="C6414" s="43">
        <v>756.98297100000002</v>
      </c>
      <c r="D6414">
        <f t="shared" si="206"/>
        <v>-3.044052202205362E-2</v>
      </c>
      <c r="E6414">
        <v>-2.31273782286044E-2</v>
      </c>
      <c r="G6414">
        <f t="shared" ca="1" si="207"/>
        <v>-1.6113911170174456E-4</v>
      </c>
    </row>
    <row r="6415" spans="2:7">
      <c r="B6415" s="58">
        <v>42530</v>
      </c>
      <c r="C6415" s="43">
        <v>780.74938999999995</v>
      </c>
      <c r="D6415">
        <f t="shared" si="206"/>
        <v>3.4648521276133564</v>
      </c>
      <c r="E6415">
        <v>-2.3127396566276926E-2</v>
      </c>
      <c r="G6415">
        <f t="shared" ca="1" si="207"/>
        <v>2.2367324451979707E-4</v>
      </c>
    </row>
    <row r="6416" spans="2:7">
      <c r="B6416" s="58">
        <v>39608</v>
      </c>
      <c r="C6416" s="43">
        <v>174.86567700000001</v>
      </c>
      <c r="D6416">
        <f t="shared" si="206"/>
        <v>0.15044941038618664</v>
      </c>
      <c r="E6416">
        <v>-2.3181961617760618E-2</v>
      </c>
      <c r="G6416">
        <f t="shared" ca="1" si="207"/>
        <v>-3.2168070996185898E-3</v>
      </c>
    </row>
    <row r="6417" spans="2:7">
      <c r="B6417" s="58">
        <v>39484</v>
      </c>
      <c r="C6417" s="43">
        <v>151.99771100000001</v>
      </c>
      <c r="D6417">
        <f t="shared" si="206"/>
        <v>2.0392057244141912</v>
      </c>
      <c r="E6417">
        <v>-2.3205597805120076E-2</v>
      </c>
      <c r="G6417">
        <f t="shared" ca="1" si="207"/>
        <v>1.3390420252125564E-3</v>
      </c>
    </row>
    <row r="6418" spans="2:7">
      <c r="B6418" s="58">
        <v>35446</v>
      </c>
      <c r="C6418" s="43">
        <v>50.012314000000003</v>
      </c>
      <c r="D6418">
        <f t="shared" si="206"/>
        <v>-0.63466833440903103</v>
      </c>
      <c r="E6418">
        <v>-2.3211701245670686E-2</v>
      </c>
      <c r="G6418">
        <f t="shared" ca="1" si="207"/>
        <v>-8.6842064470045825E-3</v>
      </c>
    </row>
    <row r="6419" spans="2:7">
      <c r="B6419" s="58">
        <v>36476</v>
      </c>
      <c r="C6419" s="43">
        <v>136.895645</v>
      </c>
      <c r="D6419">
        <f t="shared" si="206"/>
        <v>-0.38170528136373649</v>
      </c>
      <c r="E6419">
        <v>-2.3245143429633432E-2</v>
      </c>
      <c r="G6419">
        <f t="shared" ca="1" si="207"/>
        <v>1.1742213563797938E-2</v>
      </c>
    </row>
    <row r="6420" spans="2:7">
      <c r="B6420" s="58">
        <v>40648</v>
      </c>
      <c r="C6420" s="43">
        <v>221.408401</v>
      </c>
      <c r="D6420">
        <f t="shared" si="206"/>
        <v>0.81659971265666431</v>
      </c>
      <c r="E6420">
        <v>-2.3260124590046175E-2</v>
      </c>
      <c r="G6420">
        <f t="shared" ca="1" si="207"/>
        <v>2.2890635149988695E-2</v>
      </c>
    </row>
    <row r="6421" spans="2:7">
      <c r="B6421" s="58">
        <v>37875</v>
      </c>
      <c r="C6421" s="43">
        <v>121.88067599999999</v>
      </c>
      <c r="D6421">
        <f t="shared" si="206"/>
        <v>-0.13180311084873811</v>
      </c>
      <c r="E6421">
        <v>-2.3262288427026996E-2</v>
      </c>
      <c r="G6421">
        <f t="shared" ca="1" si="207"/>
        <v>6.8247518767859845E-3</v>
      </c>
    </row>
    <row r="6422" spans="2:7">
      <c r="B6422" s="58">
        <v>37334</v>
      </c>
      <c r="C6422" s="43">
        <v>140.38368199999999</v>
      </c>
      <c r="D6422">
        <f t="shared" si="206"/>
        <v>-0.17501158835023045</v>
      </c>
      <c r="E6422">
        <v>-2.3280389788706859E-2</v>
      </c>
      <c r="G6422">
        <f t="shared" ca="1" si="207"/>
        <v>1.4498350976833487E-2</v>
      </c>
    </row>
    <row r="6423" spans="2:7">
      <c r="B6423" s="58">
        <v>39457</v>
      </c>
      <c r="C6423" s="43">
        <v>170.16442900000001</v>
      </c>
      <c r="D6423">
        <f t="shared" si="206"/>
        <v>-0.92623110780795925</v>
      </c>
      <c r="E6423">
        <v>-2.3290858879798159E-2</v>
      </c>
      <c r="G6423">
        <f t="shared" ca="1" si="207"/>
        <v>2.7829205992078422E-2</v>
      </c>
    </row>
    <row r="6424" spans="2:7">
      <c r="B6424" s="58">
        <v>44399</v>
      </c>
      <c r="C6424" s="43">
        <v>2306.7233890000002</v>
      </c>
      <c r="D6424">
        <f t="shared" si="206"/>
        <v>15.643503344655834</v>
      </c>
      <c r="E6424">
        <v>-2.3306857988515464E-2</v>
      </c>
      <c r="G6424">
        <f t="shared" ca="1" si="207"/>
        <v>4.0661072647857052E-2</v>
      </c>
    </row>
    <row r="6425" spans="2:7">
      <c r="B6425" s="58">
        <v>39471</v>
      </c>
      <c r="C6425" s="43">
        <v>138.596024</v>
      </c>
      <c r="D6425">
        <f t="shared" si="206"/>
        <v>-0.22069692666606744</v>
      </c>
      <c r="E6425">
        <v>-2.3347119966398308E-2</v>
      </c>
      <c r="G6425">
        <f t="shared" ca="1" si="207"/>
        <v>-2.9254097377238629E-2</v>
      </c>
    </row>
    <row r="6426" spans="2:7">
      <c r="B6426" s="58">
        <v>39589</v>
      </c>
      <c r="C6426" s="43">
        <v>177.846115</v>
      </c>
      <c r="D6426">
        <f t="shared" si="206"/>
        <v>-0.11543432802449868</v>
      </c>
      <c r="E6426">
        <v>-2.3410029160564699E-2</v>
      </c>
      <c r="G6426">
        <f t="shared" ca="1" si="207"/>
        <v>5.0316812486045073E-3</v>
      </c>
    </row>
    <row r="6427" spans="2:7">
      <c r="B6427" s="58">
        <v>40079</v>
      </c>
      <c r="C6427" s="43">
        <v>201.054733</v>
      </c>
      <c r="D6427">
        <f t="shared" si="206"/>
        <v>0.84241410882286916</v>
      </c>
      <c r="E6427">
        <v>-2.3426952596055029E-2</v>
      </c>
      <c r="G6427">
        <f t="shared" ca="1" si="207"/>
        <v>1.4659259257954502E-3</v>
      </c>
    </row>
    <row r="6428" spans="2:7">
      <c r="B6428" s="58">
        <v>37047</v>
      </c>
      <c r="C6428" s="43">
        <v>109.125702</v>
      </c>
      <c r="D6428">
        <f t="shared" si="206"/>
        <v>6.7021577516206313E-2</v>
      </c>
      <c r="E6428">
        <v>-2.3472920131954546E-2</v>
      </c>
      <c r="G6428">
        <f t="shared" ca="1" si="207"/>
        <v>-5.499962539514994E-3</v>
      </c>
    </row>
    <row r="6429" spans="2:7">
      <c r="B6429" s="58">
        <v>38397</v>
      </c>
      <c r="C6429" s="43">
        <v>102.271317</v>
      </c>
      <c r="D6429">
        <f t="shared" si="206"/>
        <v>0.2607974905583485</v>
      </c>
      <c r="E6429">
        <v>-2.3480265976220924E-2</v>
      </c>
      <c r="G6429">
        <f t="shared" ca="1" si="207"/>
        <v>6.7910852586258261E-3</v>
      </c>
    </row>
    <row r="6430" spans="2:7">
      <c r="B6430" s="58">
        <v>38253</v>
      </c>
      <c r="C6430" s="43">
        <v>81.116371000000001</v>
      </c>
      <c r="D6430">
        <f t="shared" si="206"/>
        <v>-0.61895577373359489</v>
      </c>
      <c r="E6430">
        <v>-2.351965119794162E-2</v>
      </c>
      <c r="G6430">
        <f t="shared" ca="1" si="207"/>
        <v>-6.2174231142422827E-2</v>
      </c>
    </row>
    <row r="6431" spans="2:7">
      <c r="B6431" s="58">
        <v>40107</v>
      </c>
      <c r="C6431" s="43">
        <v>212.87915000000001</v>
      </c>
      <c r="D6431">
        <f t="shared" si="206"/>
        <v>1.1836479239762525</v>
      </c>
      <c r="E6431">
        <v>-2.3550556543774148E-2</v>
      </c>
      <c r="G6431">
        <f t="shared" ca="1" si="207"/>
        <v>-4.0378805753966324E-2</v>
      </c>
    </row>
    <row r="6432" spans="2:7">
      <c r="B6432" s="58">
        <v>38342</v>
      </c>
      <c r="C6432" s="43">
        <v>97.487853999999999</v>
      </c>
      <c r="D6432">
        <f t="shared" si="206"/>
        <v>-0.79828096130182846</v>
      </c>
      <c r="E6432">
        <v>-2.3616648214394485E-2</v>
      </c>
      <c r="G6432">
        <f t="shared" ca="1" si="207"/>
        <v>3.051237473075695E-3</v>
      </c>
    </row>
    <row r="6433" spans="2:7">
      <c r="B6433" s="58">
        <v>41680</v>
      </c>
      <c r="C6433" s="43">
        <v>483.28533900000002</v>
      </c>
      <c r="D6433">
        <f t="shared" si="206"/>
        <v>0.82104023860246989</v>
      </c>
      <c r="E6433">
        <v>-2.3630587933878514E-2</v>
      </c>
      <c r="G6433">
        <f t="shared" ca="1" si="207"/>
        <v>-2.3496091044569897E-2</v>
      </c>
    </row>
    <row r="6434" spans="2:7">
      <c r="B6434" s="58">
        <v>40820</v>
      </c>
      <c r="C6434" s="43">
        <v>265.38970899999998</v>
      </c>
      <c r="D6434">
        <f t="shared" si="206"/>
        <v>1.5605444283600725</v>
      </c>
      <c r="E6434">
        <v>-2.3642098933024672E-2</v>
      </c>
      <c r="G6434">
        <f t="shared" ca="1" si="207"/>
        <v>-1.585464269876357E-2</v>
      </c>
    </row>
    <row r="6435" spans="2:7">
      <c r="B6435" s="58">
        <v>37838</v>
      </c>
      <c r="C6435" s="43">
        <v>103.645813</v>
      </c>
      <c r="D6435">
        <f t="shared" si="206"/>
        <v>-0.28894485767232769</v>
      </c>
      <c r="E6435">
        <v>-2.3659876421715579E-2</v>
      </c>
      <c r="G6435">
        <f t="shared" ca="1" si="207"/>
        <v>-2.3397153530482937E-3</v>
      </c>
    </row>
    <row r="6436" spans="2:7">
      <c r="B6436" s="58">
        <v>39295</v>
      </c>
      <c r="C6436" s="43">
        <v>145.763397</v>
      </c>
      <c r="D6436">
        <f t="shared" si="206"/>
        <v>0.50349331252971763</v>
      </c>
      <c r="E6436">
        <v>-2.3700386686278795E-2</v>
      </c>
      <c r="G6436">
        <f t="shared" ca="1" si="207"/>
        <v>2.8088096455582762E-2</v>
      </c>
    </row>
    <row r="6437" spans="2:7">
      <c r="B6437" s="58">
        <v>38062</v>
      </c>
      <c r="C6437" s="43">
        <v>96.949814000000003</v>
      </c>
      <c r="D6437">
        <f t="shared" si="206"/>
        <v>-0.87077689760644561</v>
      </c>
      <c r="E6437">
        <v>-2.370918977001955E-2</v>
      </c>
      <c r="G6437">
        <f t="shared" ca="1" si="207"/>
        <v>9.3355388800002936E-4</v>
      </c>
    </row>
    <row r="6438" spans="2:7">
      <c r="B6438" s="58">
        <v>42130</v>
      </c>
      <c r="C6438" s="43">
        <v>750.25140399999998</v>
      </c>
      <c r="D6438">
        <f t="shared" si="206"/>
        <v>4.9610193998659495</v>
      </c>
      <c r="E6438">
        <v>-2.3718828030005083E-2</v>
      </c>
      <c r="G6438">
        <f t="shared" ca="1" si="207"/>
        <v>-3.5909147798015337E-2</v>
      </c>
    </row>
    <row r="6439" spans="2:7">
      <c r="B6439" s="58">
        <v>39155</v>
      </c>
      <c r="C6439" s="43">
        <v>125.85958100000001</v>
      </c>
      <c r="D6439">
        <f t="shared" si="206"/>
        <v>-0.3850671988792766</v>
      </c>
      <c r="E6439">
        <v>-2.3737271978850918E-2</v>
      </c>
      <c r="G6439">
        <f t="shared" ca="1" si="207"/>
        <v>2.6214946897735101E-2</v>
      </c>
    </row>
    <row r="6440" spans="2:7">
      <c r="B6440" s="58">
        <v>40051</v>
      </c>
      <c r="C6440" s="43">
        <v>204.672089</v>
      </c>
      <c r="D6440">
        <f t="shared" si="206"/>
        <v>1.5547506612145738</v>
      </c>
      <c r="E6440">
        <v>-2.3747436313812112E-2</v>
      </c>
      <c r="G6440">
        <f t="shared" ca="1" si="207"/>
        <v>8.0086072187304583E-3</v>
      </c>
    </row>
    <row r="6441" spans="2:7">
      <c r="B6441" s="58">
        <v>35726</v>
      </c>
      <c r="C6441" s="43">
        <v>80.114311000000001</v>
      </c>
      <c r="D6441">
        <f t="shared" si="206"/>
        <v>-0.38946442862207753</v>
      </c>
      <c r="E6441">
        <v>-2.3755011592453027E-2</v>
      </c>
      <c r="G6441">
        <f t="shared" ca="1" si="207"/>
        <v>-3.1268800689733027E-2</v>
      </c>
    </row>
    <row r="6442" spans="2:7">
      <c r="B6442" s="58">
        <v>37263</v>
      </c>
      <c r="C6442" s="43">
        <v>131.21972700000001</v>
      </c>
      <c r="D6442">
        <f t="shared" si="206"/>
        <v>0.23094858265853824</v>
      </c>
      <c r="E6442">
        <v>-2.3772091777755727E-2</v>
      </c>
      <c r="G6442">
        <f t="shared" ca="1" si="207"/>
        <v>-2.4575339780447947E-2</v>
      </c>
    </row>
    <row r="6443" spans="2:7">
      <c r="B6443" s="58">
        <v>37650</v>
      </c>
      <c r="C6443" s="43">
        <v>106.600494</v>
      </c>
      <c r="D6443">
        <f t="shared" si="206"/>
        <v>-0.38227523491758242</v>
      </c>
      <c r="E6443">
        <v>-2.3789078464732077E-2</v>
      </c>
      <c r="G6443">
        <f t="shared" ca="1" si="207"/>
        <v>-2.9361473887524513E-3</v>
      </c>
    </row>
    <row r="6444" spans="2:7">
      <c r="B6444" s="58">
        <v>39931</v>
      </c>
      <c r="C6444" s="43">
        <v>172.56956500000001</v>
      </c>
      <c r="D6444">
        <f t="shared" si="206"/>
        <v>0.346069403472829</v>
      </c>
      <c r="E6444">
        <v>-2.3830254576400364E-2</v>
      </c>
      <c r="G6444">
        <f t="shared" ca="1" si="207"/>
        <v>-3.1740307233751576E-2</v>
      </c>
    </row>
    <row r="6445" spans="2:7">
      <c r="B6445" s="58">
        <v>37005</v>
      </c>
      <c r="C6445" s="43">
        <v>128.20257599999999</v>
      </c>
      <c r="D6445">
        <f t="shared" si="206"/>
        <v>-0.83718312718758625</v>
      </c>
      <c r="E6445">
        <v>-2.3831524686347836E-2</v>
      </c>
      <c r="G6445">
        <f t="shared" ca="1" si="207"/>
        <v>6.2393330359649061E-3</v>
      </c>
    </row>
    <row r="6446" spans="2:7">
      <c r="B6446" s="58">
        <v>42206</v>
      </c>
      <c r="C6446" s="43">
        <v>787.403503</v>
      </c>
      <c r="D6446">
        <f t="shared" si="206"/>
        <v>-0.29417371390829727</v>
      </c>
      <c r="E6446">
        <v>-2.3874587478981669E-2</v>
      </c>
      <c r="G6446">
        <f t="shared" ca="1" si="207"/>
        <v>4.022097691142138E-3</v>
      </c>
    </row>
    <row r="6447" spans="2:7">
      <c r="B6447" s="58">
        <v>43004</v>
      </c>
      <c r="C6447" s="43">
        <v>1115.576904</v>
      </c>
      <c r="D6447">
        <f t="shared" si="206"/>
        <v>2.6158832756785833</v>
      </c>
      <c r="E6447">
        <v>-2.3894426911347581E-2</v>
      </c>
      <c r="G6447">
        <f t="shared" ca="1" si="207"/>
        <v>2.4803057928242247E-2</v>
      </c>
    </row>
    <row r="6448" spans="2:7">
      <c r="B6448" s="58">
        <v>40872</v>
      </c>
      <c r="C6448" s="43">
        <v>308.52127100000001</v>
      </c>
      <c r="D6448">
        <f t="shared" si="206"/>
        <v>-0.79401503646650573</v>
      </c>
      <c r="E6448">
        <v>-2.3895933308157379E-2</v>
      </c>
      <c r="G6448">
        <f t="shared" ca="1" si="207"/>
        <v>-1.2760006745213221E-3</v>
      </c>
    </row>
    <row r="6449" spans="2:7">
      <c r="B6449" s="58">
        <v>43348</v>
      </c>
      <c r="C6449" s="43">
        <v>1497.7854</v>
      </c>
      <c r="D6449">
        <f t="shared" si="206"/>
        <v>5.1652098132771576</v>
      </c>
      <c r="E6449">
        <v>-2.392206181638875E-2</v>
      </c>
      <c r="G6449">
        <f t="shared" ca="1" si="207"/>
        <v>2.5749744518460967E-2</v>
      </c>
    </row>
    <row r="6450" spans="2:7">
      <c r="B6450" s="58">
        <v>40494</v>
      </c>
      <c r="C6450" s="43">
        <v>242.94151299999999</v>
      </c>
      <c r="D6450">
        <f t="shared" si="206"/>
        <v>1.0880741420367017</v>
      </c>
      <c r="E6450">
        <v>-2.3932673067714461E-2</v>
      </c>
      <c r="G6450">
        <f t="shared" ca="1" si="207"/>
        <v>1.7335833468318576E-3</v>
      </c>
    </row>
    <row r="6451" spans="2:7">
      <c r="B6451" s="58">
        <v>38649</v>
      </c>
      <c r="C6451" s="43">
        <v>116.347168</v>
      </c>
      <c r="D6451">
        <f t="shared" si="206"/>
        <v>-0.94167059201970982</v>
      </c>
      <c r="E6451">
        <v>-2.3934251617536009E-2</v>
      </c>
      <c r="G6451">
        <f t="shared" ca="1" si="207"/>
        <v>1.2171730937621771E-3</v>
      </c>
    </row>
    <row r="6452" spans="2:7">
      <c r="B6452" s="58">
        <v>44134</v>
      </c>
      <c r="C6452" s="43">
        <v>1994.6571039999999</v>
      </c>
      <c r="D6452">
        <f t="shared" si="206"/>
        <v>16.062134166551139</v>
      </c>
      <c r="E6452">
        <v>-2.3938671139412261E-2</v>
      </c>
      <c r="G6452">
        <f t="shared" ca="1" si="207"/>
        <v>-6.8842219394765411E-3</v>
      </c>
    </row>
    <row r="6453" spans="2:7">
      <c r="B6453" s="58">
        <v>36283</v>
      </c>
      <c r="C6453" s="43">
        <v>116.90548699999999</v>
      </c>
      <c r="D6453">
        <f t="shared" si="206"/>
        <v>-0.7331227677203912</v>
      </c>
      <c r="E6453">
        <v>-2.397675173318866E-2</v>
      </c>
      <c r="G6453">
        <f t="shared" ca="1" si="207"/>
        <v>-9.7419734966928181E-4</v>
      </c>
    </row>
    <row r="6454" spans="2:7">
      <c r="B6454" s="58">
        <v>41229</v>
      </c>
      <c r="C6454" s="43">
        <v>438.04968300000002</v>
      </c>
      <c r="D6454">
        <f t="shared" si="206"/>
        <v>-0.40627101950188516</v>
      </c>
      <c r="E6454">
        <v>-2.3978928874063429E-2</v>
      </c>
      <c r="G6454">
        <f t="shared" ca="1" si="207"/>
        <v>-2.3744235260799842E-2</v>
      </c>
    </row>
    <row r="6455" spans="2:7">
      <c r="B6455" s="58">
        <v>42136</v>
      </c>
      <c r="C6455" s="43">
        <v>737.79400599999997</v>
      </c>
      <c r="D6455">
        <f t="shared" si="206"/>
        <v>1.9277832466595837</v>
      </c>
      <c r="E6455">
        <v>-2.3996665613219219E-2</v>
      </c>
      <c r="G6455">
        <f t="shared" ca="1" si="207"/>
        <v>5.5042926117853948E-2</v>
      </c>
    </row>
    <row r="6456" spans="2:7">
      <c r="B6456" s="58">
        <v>40550</v>
      </c>
      <c r="C6456" s="43">
        <v>251.99748199999999</v>
      </c>
      <c r="D6456">
        <f t="shared" si="206"/>
        <v>1.1466523367672872</v>
      </c>
      <c r="E6456">
        <v>-2.4006156258872837E-2</v>
      </c>
      <c r="G6456">
        <f t="shared" ca="1" si="207"/>
        <v>1.3568929814906814E-3</v>
      </c>
    </row>
    <row r="6457" spans="2:7">
      <c r="B6457" s="58">
        <v>38582</v>
      </c>
      <c r="C6457" s="43">
        <v>117.39091500000001</v>
      </c>
      <c r="D6457">
        <f t="shared" si="206"/>
        <v>-0.89087623579294428</v>
      </c>
      <c r="E6457">
        <v>-2.4009251778101304E-2</v>
      </c>
      <c r="G6457">
        <f t="shared" ca="1" si="207"/>
        <v>1.4330521260372795E-2</v>
      </c>
    </row>
    <row r="6458" spans="2:7">
      <c r="B6458" s="58">
        <v>43007</v>
      </c>
      <c r="C6458" s="43">
        <v>1075.759399</v>
      </c>
      <c r="D6458">
        <f t="shared" si="206"/>
        <v>5.5520797505053165</v>
      </c>
      <c r="E6458">
        <v>-2.4027368916684885E-2</v>
      </c>
      <c r="G6458">
        <f t="shared" ca="1" si="207"/>
        <v>-1.664811635556095E-2</v>
      </c>
    </row>
    <row r="6459" spans="2:7">
      <c r="B6459" s="58">
        <v>36713</v>
      </c>
      <c r="C6459" s="43">
        <v>164.18594400000001</v>
      </c>
      <c r="D6459">
        <f t="shared" si="206"/>
        <v>2.5122630803250397E-2</v>
      </c>
      <c r="E6459">
        <v>-2.406732956951272E-2</v>
      </c>
      <c r="G6459">
        <f t="shared" ca="1" si="207"/>
        <v>1.473812158898483E-2</v>
      </c>
    </row>
    <row r="6460" spans="2:7">
      <c r="B6460" s="58">
        <v>39070</v>
      </c>
      <c r="C6460" s="43">
        <v>160.16224700000001</v>
      </c>
      <c r="D6460">
        <f t="shared" si="206"/>
        <v>2.25683617933089</v>
      </c>
      <c r="E6460">
        <v>-2.4067875419478541E-2</v>
      </c>
      <c r="G6460">
        <f t="shared" ca="1" si="207"/>
        <v>7.8715979361335172E-3</v>
      </c>
    </row>
    <row r="6461" spans="2:7">
      <c r="B6461" s="58">
        <v>35256</v>
      </c>
      <c r="C6461" s="43">
        <v>49.177250000000001</v>
      </c>
      <c r="D6461">
        <f t="shared" si="206"/>
        <v>-0.37974047990288401</v>
      </c>
      <c r="E6461">
        <v>-2.4093420795434174E-2</v>
      </c>
      <c r="G6461">
        <f t="shared" ca="1" si="207"/>
        <v>-6.2702083000802144E-3</v>
      </c>
    </row>
    <row r="6462" spans="2:7">
      <c r="B6462" s="58">
        <v>35614</v>
      </c>
      <c r="C6462" s="43">
        <v>79.284958000000003</v>
      </c>
      <c r="D6462">
        <f t="shared" si="206"/>
        <v>-0.90371812327725509</v>
      </c>
      <c r="E6462">
        <v>-2.416882241551804E-2</v>
      </c>
      <c r="G6462">
        <f t="shared" ca="1" si="207"/>
        <v>-4.8334658838853533E-3</v>
      </c>
    </row>
    <row r="6463" spans="2:7">
      <c r="B6463" s="58">
        <v>42031</v>
      </c>
      <c r="C6463" s="43">
        <v>823.46710199999995</v>
      </c>
      <c r="D6463">
        <f t="shared" si="206"/>
        <v>-0.58864077478824361</v>
      </c>
      <c r="E6463">
        <v>-2.4189202054956435E-2</v>
      </c>
      <c r="G6463">
        <f t="shared" ca="1" si="207"/>
        <v>-1.7308169996384942E-2</v>
      </c>
    </row>
    <row r="6464" spans="2:7">
      <c r="B6464" s="58">
        <v>44641</v>
      </c>
      <c r="C6464" s="43">
        <v>2001.8199460000001</v>
      </c>
      <c r="D6464">
        <f t="shared" si="206"/>
        <v>9.8196934749439713</v>
      </c>
      <c r="E6464">
        <v>-2.4190673219740489E-2</v>
      </c>
      <c r="G6464">
        <f t="shared" ca="1" si="207"/>
        <v>7.1198593633810727E-3</v>
      </c>
    </row>
    <row r="6465" spans="2:7">
      <c r="B6465" s="58">
        <v>39738</v>
      </c>
      <c r="C6465" s="43">
        <v>185.01632699999999</v>
      </c>
      <c r="D6465">
        <f t="shared" si="206"/>
        <v>0.60678581648750418</v>
      </c>
      <c r="E6465">
        <v>-2.423747921710356E-2</v>
      </c>
      <c r="G6465">
        <f t="shared" ca="1" si="207"/>
        <v>7.2551799126054336E-3</v>
      </c>
    </row>
    <row r="6466" spans="2:7">
      <c r="B6466" s="58">
        <v>37043</v>
      </c>
      <c r="C6466" s="43">
        <v>115.146851</v>
      </c>
      <c r="D6466">
        <f t="shared" si="206"/>
        <v>-0.9416771811005924</v>
      </c>
      <c r="E6466">
        <v>-2.4248374873638252E-2</v>
      </c>
      <c r="G6466">
        <f t="shared" ca="1" si="207"/>
        <v>-1.0837758847706132E-2</v>
      </c>
    </row>
    <row r="6467" spans="2:7">
      <c r="B6467" s="58">
        <v>43777</v>
      </c>
      <c r="C6467" s="43">
        <v>1974.30188</v>
      </c>
      <c r="D6467">
        <f t="shared" si="206"/>
        <v>13.84643087757498</v>
      </c>
      <c r="E6467">
        <v>-2.4248981136736351E-2</v>
      </c>
      <c r="G6467">
        <f t="shared" ca="1" si="207"/>
        <v>1.2062132195611289E-2</v>
      </c>
    </row>
    <row r="6468" spans="2:7">
      <c r="B6468" s="58">
        <v>36955</v>
      </c>
      <c r="C6468" s="43">
        <v>132.981583</v>
      </c>
      <c r="D6468">
        <f t="shared" ref="D6468:D6531" si="208">(C6468-C6469)/C6469</f>
        <v>0.46604546605094527</v>
      </c>
      <c r="E6468">
        <v>-2.4263750534051162E-2</v>
      </c>
      <c r="G6468">
        <f t="shared" ca="1" si="207"/>
        <v>2.6289501300756739E-2</v>
      </c>
    </row>
    <row r="6469" spans="2:7">
      <c r="B6469" s="58">
        <v>35927</v>
      </c>
      <c r="C6469" s="43">
        <v>90.707679999999996</v>
      </c>
      <c r="D6469">
        <f t="shared" si="208"/>
        <v>-0.54585358651088867</v>
      </c>
      <c r="E6469">
        <v>-2.4272873765110461E-2</v>
      </c>
      <c r="G6469">
        <f t="shared" ref="G6469:G6532" ca="1" si="209">_xlfn.NORM.INV(RAND(),$N$5,$N$6)</f>
        <v>-8.4158632685661303E-3</v>
      </c>
    </row>
    <row r="6470" spans="2:7">
      <c r="B6470" s="58">
        <v>40037</v>
      </c>
      <c r="C6470" s="43">
        <v>199.73223899999999</v>
      </c>
      <c r="D6470">
        <f t="shared" si="208"/>
        <v>0.59388905175445683</v>
      </c>
      <c r="E6470">
        <v>-2.4320844573346639E-2</v>
      </c>
      <c r="G6470">
        <f t="shared" ca="1" si="209"/>
        <v>9.2425803237061906E-3</v>
      </c>
    </row>
    <row r="6471" spans="2:7">
      <c r="B6471" s="58">
        <v>37021</v>
      </c>
      <c r="C6471" s="43">
        <v>125.311256</v>
      </c>
      <c r="D6471">
        <f t="shared" si="208"/>
        <v>-0.12837000195267925</v>
      </c>
      <c r="E6471">
        <v>-2.4367711789011738E-2</v>
      </c>
      <c r="G6471">
        <f t="shared" ca="1" si="209"/>
        <v>1.1633304244997155E-2</v>
      </c>
    </row>
    <row r="6472" spans="2:7">
      <c r="B6472" s="58">
        <v>39304</v>
      </c>
      <c r="C6472" s="43">
        <v>143.766571</v>
      </c>
      <c r="D6472">
        <f t="shared" si="208"/>
        <v>-0.79191742015249877</v>
      </c>
      <c r="E6472">
        <v>-2.4378106454674871E-2</v>
      </c>
      <c r="G6472">
        <f t="shared" ca="1" si="209"/>
        <v>2.2735536507482387E-2</v>
      </c>
    </row>
    <row r="6473" spans="2:7">
      <c r="B6473" s="58">
        <v>42390</v>
      </c>
      <c r="C6473" s="43">
        <v>690.91113299999995</v>
      </c>
      <c r="D6473">
        <f t="shared" si="208"/>
        <v>-0.49110494765746654</v>
      </c>
      <c r="E6473">
        <v>-2.4464214771085183E-2</v>
      </c>
      <c r="G6473">
        <f t="shared" ca="1" si="209"/>
        <v>2.7565694177336064E-2</v>
      </c>
    </row>
    <row r="6474" spans="2:7">
      <c r="B6474" s="58">
        <v>43222</v>
      </c>
      <c r="C6474" s="43">
        <v>1357.669189</v>
      </c>
      <c r="D6474">
        <f t="shared" si="208"/>
        <v>10.402940264941911</v>
      </c>
      <c r="E6474">
        <v>-2.4487910202945943E-2</v>
      </c>
      <c r="G6474">
        <f t="shared" ca="1" si="209"/>
        <v>1.9429668117596523E-2</v>
      </c>
    </row>
    <row r="6475" spans="2:7">
      <c r="B6475" s="58">
        <v>39148</v>
      </c>
      <c r="C6475" s="43">
        <v>119.06308</v>
      </c>
      <c r="D6475">
        <f t="shared" si="208"/>
        <v>-0.76080552379738042</v>
      </c>
      <c r="E6475">
        <v>-2.4489713618284982E-2</v>
      </c>
      <c r="G6475">
        <f t="shared" ca="1" si="209"/>
        <v>-1.4517807269219384E-2</v>
      </c>
    </row>
    <row r="6476" spans="2:7">
      <c r="B6476" s="58">
        <v>41754</v>
      </c>
      <c r="C6476" s="43">
        <v>497.76684599999999</v>
      </c>
      <c r="D6476">
        <f t="shared" si="208"/>
        <v>1.4721803254332109</v>
      </c>
      <c r="E6476">
        <v>-2.4517112922196747E-2</v>
      </c>
      <c r="G6476">
        <f t="shared" ca="1" si="209"/>
        <v>-1.4821860808698023E-2</v>
      </c>
    </row>
    <row r="6477" spans="2:7">
      <c r="B6477" s="58">
        <v>40192</v>
      </c>
      <c r="C6477" s="43">
        <v>201.34730500000001</v>
      </c>
      <c r="D6477">
        <f t="shared" si="208"/>
        <v>0.5611560822951086</v>
      </c>
      <c r="E6477">
        <v>-2.4571449164738357E-2</v>
      </c>
      <c r="G6477">
        <f t="shared" ca="1" si="209"/>
        <v>4.3365753185146249E-3</v>
      </c>
    </row>
    <row r="6478" spans="2:7">
      <c r="B6478" s="58">
        <v>36297</v>
      </c>
      <c r="C6478" s="43">
        <v>128.973206</v>
      </c>
      <c r="D6478">
        <f t="shared" si="208"/>
        <v>0.1717376349047868</v>
      </c>
      <c r="E6478">
        <v>-2.4571541580410524E-2</v>
      </c>
      <c r="G6478">
        <f t="shared" ca="1" si="209"/>
        <v>-1.1349443818707087E-2</v>
      </c>
    </row>
    <row r="6479" spans="2:7">
      <c r="B6479" s="58">
        <v>36840</v>
      </c>
      <c r="C6479" s="43">
        <v>110.070038</v>
      </c>
      <c r="D6479">
        <f t="shared" si="208"/>
        <v>0.28743537546261311</v>
      </c>
      <c r="E6479">
        <v>-2.4594616274573405E-2</v>
      </c>
      <c r="G6479">
        <f t="shared" ca="1" si="209"/>
        <v>-1.1205591875979068E-2</v>
      </c>
    </row>
    <row r="6480" spans="2:7">
      <c r="B6480" s="58">
        <v>38461</v>
      </c>
      <c r="C6480" s="43">
        <v>85.495582999999996</v>
      </c>
      <c r="D6480">
        <f t="shared" si="208"/>
        <v>-0.88829390072420333</v>
      </c>
      <c r="E6480">
        <v>-2.4596431022735524E-2</v>
      </c>
      <c r="G6480">
        <f t="shared" ca="1" si="209"/>
        <v>-1.566728405932714E-2</v>
      </c>
    </row>
    <row r="6481" spans="2:7">
      <c r="B6481" s="58">
        <v>42228</v>
      </c>
      <c r="C6481" s="43">
        <v>765.36181599999998</v>
      </c>
      <c r="D6481">
        <f t="shared" si="208"/>
        <v>7.1837613179639597</v>
      </c>
      <c r="E6481">
        <v>-2.4600362629214032E-2</v>
      </c>
      <c r="G6481">
        <f t="shared" ca="1" si="209"/>
        <v>2.7427525408382954E-4</v>
      </c>
    </row>
    <row r="6482" spans="2:7">
      <c r="B6482" s="58">
        <v>36158</v>
      </c>
      <c r="C6482" s="43">
        <v>93.522011000000006</v>
      </c>
      <c r="D6482">
        <f t="shared" si="208"/>
        <v>-7.0560732705186188E-2</v>
      </c>
      <c r="E6482">
        <v>-2.4609006939300859E-2</v>
      </c>
      <c r="G6482">
        <f t="shared" ca="1" si="209"/>
        <v>-1.6582833800106406E-2</v>
      </c>
    </row>
    <row r="6483" spans="2:7">
      <c r="B6483" s="58">
        <v>36822</v>
      </c>
      <c r="C6483" s="43">
        <v>100.621971</v>
      </c>
      <c r="D6483">
        <f t="shared" si="208"/>
        <v>-0.56762336881247399</v>
      </c>
      <c r="E6483">
        <v>-2.461383650744612E-2</v>
      </c>
      <c r="G6483">
        <f t="shared" ca="1" si="209"/>
        <v>9.707417102083454E-3</v>
      </c>
    </row>
    <row r="6484" spans="2:7">
      <c r="B6484" s="58">
        <v>40521</v>
      </c>
      <c r="C6484" s="43">
        <v>232.71833799999999</v>
      </c>
      <c r="D6484">
        <f t="shared" si="208"/>
        <v>-0.39520364844705258</v>
      </c>
      <c r="E6484">
        <v>-2.4628789327136472E-2</v>
      </c>
      <c r="G6484">
        <f t="shared" ca="1" si="209"/>
        <v>8.3575364311595443E-3</v>
      </c>
    </row>
    <row r="6485" spans="2:7">
      <c r="B6485" s="58">
        <v>41115</v>
      </c>
      <c r="C6485" s="43">
        <v>384.78793300000001</v>
      </c>
      <c r="D6485">
        <f t="shared" si="208"/>
        <v>0.92539393429251049</v>
      </c>
      <c r="E6485">
        <v>-2.4674204797683272E-2</v>
      </c>
      <c r="G6485">
        <f t="shared" ca="1" si="209"/>
        <v>6.9062825588722611E-4</v>
      </c>
    </row>
    <row r="6486" spans="2:7">
      <c r="B6486" s="58">
        <v>40039</v>
      </c>
      <c r="C6486" s="43">
        <v>199.848938</v>
      </c>
      <c r="D6486">
        <f t="shared" si="208"/>
        <v>-0.90133559776045769</v>
      </c>
      <c r="E6486">
        <v>-2.4677036811661085E-2</v>
      </c>
      <c r="G6486">
        <f t="shared" ca="1" si="209"/>
        <v>-4.4851237823372893E-2</v>
      </c>
    </row>
    <row r="6487" spans="2:7">
      <c r="B6487" s="58">
        <v>43917</v>
      </c>
      <c r="C6487" s="43">
        <v>2025.5424800000001</v>
      </c>
      <c r="D6487">
        <f t="shared" si="208"/>
        <v>15.118440030964262</v>
      </c>
      <c r="E6487">
        <v>-2.4761971657811317E-2</v>
      </c>
      <c r="G6487">
        <f t="shared" ca="1" si="209"/>
        <v>-3.8113093312965671E-3</v>
      </c>
    </row>
    <row r="6488" spans="2:7">
      <c r="B6488" s="58">
        <v>36255</v>
      </c>
      <c r="C6488" s="43">
        <v>125.666161</v>
      </c>
      <c r="D6488">
        <f t="shared" si="208"/>
        <v>-0.93475099381083337</v>
      </c>
      <c r="E6488">
        <v>-2.4763400505184403E-2</v>
      </c>
      <c r="G6488">
        <f t="shared" ca="1" si="209"/>
        <v>-5.100272623490886E-3</v>
      </c>
    </row>
    <row r="6489" spans="2:7">
      <c r="B6489" s="58">
        <v>43798</v>
      </c>
      <c r="C6489" s="43">
        <v>1925.94751</v>
      </c>
      <c r="D6489">
        <f t="shared" si="208"/>
        <v>1.5992082968234258</v>
      </c>
      <c r="E6489">
        <v>-2.4842490061194475E-2</v>
      </c>
      <c r="G6489">
        <f t="shared" ca="1" si="209"/>
        <v>-1.1821634327240807E-3</v>
      </c>
    </row>
    <row r="6490" spans="2:7">
      <c r="B6490" s="58">
        <v>42503</v>
      </c>
      <c r="C6490" s="43">
        <v>740.97466999999995</v>
      </c>
      <c r="D6490">
        <f t="shared" si="208"/>
        <v>4.5468261630082134</v>
      </c>
      <c r="E6490">
        <v>-2.4853442635461326E-2</v>
      </c>
      <c r="G6490">
        <f t="shared" ca="1" si="209"/>
        <v>-2.0450240638478973E-2</v>
      </c>
    </row>
    <row r="6491" spans="2:7">
      <c r="B6491" s="58">
        <v>36455</v>
      </c>
      <c r="C6491" s="43">
        <v>133.585342</v>
      </c>
      <c r="D6491">
        <f t="shared" si="208"/>
        <v>-7.3912081028440407E-2</v>
      </c>
      <c r="E6491">
        <v>-2.4887150603310419E-2</v>
      </c>
      <c r="G6491">
        <f t="shared" ca="1" si="209"/>
        <v>2.3036546478592324E-2</v>
      </c>
    </row>
    <row r="6492" spans="2:7">
      <c r="B6492" s="58">
        <v>39287</v>
      </c>
      <c r="C6492" s="43">
        <v>144.24693300000001</v>
      </c>
      <c r="D6492">
        <f t="shared" si="208"/>
        <v>0.90372534174543107</v>
      </c>
      <c r="E6492">
        <v>-2.4896210077987865E-2</v>
      </c>
      <c r="G6492">
        <f t="shared" ca="1" si="209"/>
        <v>-3.1390874337121882E-3</v>
      </c>
    </row>
    <row r="6493" spans="2:7">
      <c r="B6493" s="58">
        <v>35601</v>
      </c>
      <c r="C6493" s="43">
        <v>75.770874000000006</v>
      </c>
      <c r="D6493">
        <f t="shared" si="208"/>
        <v>-0.15978083939398774</v>
      </c>
      <c r="E6493">
        <v>-2.4903763281125237E-2</v>
      </c>
      <c r="G6493">
        <f t="shared" ca="1" si="209"/>
        <v>1.4912010258372259E-2</v>
      </c>
    </row>
    <row r="6494" spans="2:7">
      <c r="B6494" s="58">
        <v>38135</v>
      </c>
      <c r="C6494" s="43">
        <v>90.179893000000007</v>
      </c>
      <c r="D6494">
        <f t="shared" si="208"/>
        <v>-0.27105962803982964</v>
      </c>
      <c r="E6494">
        <v>-2.4937475311875124E-2</v>
      </c>
      <c r="G6494">
        <f t="shared" ca="1" si="209"/>
        <v>4.3293735734930656E-3</v>
      </c>
    </row>
    <row r="6495" spans="2:7">
      <c r="B6495" s="58">
        <v>37146</v>
      </c>
      <c r="C6495" s="43">
        <v>123.71367600000001</v>
      </c>
      <c r="D6495">
        <f t="shared" si="208"/>
        <v>-0.82979855972421868</v>
      </c>
      <c r="E6495">
        <v>-2.4946504090594731E-2</v>
      </c>
      <c r="G6495">
        <f t="shared" ca="1" si="209"/>
        <v>-1.1460205304043977E-3</v>
      </c>
    </row>
    <row r="6496" spans="2:7">
      <c r="B6496" s="58">
        <v>42158</v>
      </c>
      <c r="C6496" s="43">
        <v>726.86621100000002</v>
      </c>
      <c r="D6496">
        <f t="shared" si="208"/>
        <v>4.0682176644988504</v>
      </c>
      <c r="E6496">
        <v>-2.4978019737433309E-2</v>
      </c>
      <c r="G6496">
        <f t="shared" ca="1" si="209"/>
        <v>-9.7758573495625393E-3</v>
      </c>
    </row>
    <row r="6497" spans="2:7">
      <c r="B6497" s="58">
        <v>39232</v>
      </c>
      <c r="C6497" s="43">
        <v>143.41653400000001</v>
      </c>
      <c r="D6497">
        <f t="shared" si="208"/>
        <v>4.844048056491479E-2</v>
      </c>
      <c r="E6497">
        <v>-2.5036348729309557E-2</v>
      </c>
      <c r="G6497">
        <f t="shared" ca="1" si="209"/>
        <v>2.2429826800206665E-2</v>
      </c>
    </row>
    <row r="6498" spans="2:7">
      <c r="B6498" s="58">
        <v>36788</v>
      </c>
      <c r="C6498" s="43">
        <v>136.790344</v>
      </c>
      <c r="D6498">
        <f t="shared" si="208"/>
        <v>-0.93932004829918603</v>
      </c>
      <c r="E6498">
        <v>-2.5042107184401554E-2</v>
      </c>
      <c r="G6498">
        <f t="shared" ca="1" si="209"/>
        <v>1.2694279461185386E-2</v>
      </c>
    </row>
    <row r="6499" spans="2:7">
      <c r="B6499" s="58">
        <v>44580</v>
      </c>
      <c r="C6499" s="43">
        <v>2254.2922359999998</v>
      </c>
      <c r="D6499">
        <f t="shared" si="208"/>
        <v>0.33887152083700633</v>
      </c>
      <c r="E6499">
        <v>-2.5152914014379111E-2</v>
      </c>
      <c r="G6499">
        <f t="shared" ca="1" si="209"/>
        <v>-1.5443729962020209E-3</v>
      </c>
    </row>
    <row r="6500" spans="2:7">
      <c r="B6500" s="58">
        <v>43440</v>
      </c>
      <c r="C6500" s="43">
        <v>1683.725586</v>
      </c>
      <c r="D6500">
        <f t="shared" si="208"/>
        <v>8.160065476417385</v>
      </c>
      <c r="E6500">
        <v>-2.5215072761031136E-2</v>
      </c>
      <c r="G6500">
        <f t="shared" ca="1" si="209"/>
        <v>-3.2699966508775418E-3</v>
      </c>
    </row>
    <row r="6501" spans="2:7">
      <c r="B6501" s="58">
        <v>40301</v>
      </c>
      <c r="C6501" s="43">
        <v>183.81152299999999</v>
      </c>
      <c r="D6501">
        <f t="shared" si="208"/>
        <v>0.972727972768616</v>
      </c>
      <c r="E6501">
        <v>-2.5229214541501781E-2</v>
      </c>
      <c r="G6501">
        <f t="shared" ca="1" si="209"/>
        <v>-6.494580225500186E-3</v>
      </c>
    </row>
    <row r="6502" spans="2:7">
      <c r="B6502" s="58">
        <v>38071</v>
      </c>
      <c r="C6502" s="43">
        <v>93.176315000000002</v>
      </c>
      <c r="D6502">
        <f t="shared" si="208"/>
        <v>-0.3002634351767412</v>
      </c>
      <c r="E6502">
        <v>-2.5303639129579135E-2</v>
      </c>
      <c r="G6502">
        <f t="shared" ca="1" si="209"/>
        <v>-7.3523469537826415E-3</v>
      </c>
    </row>
    <row r="6503" spans="2:7">
      <c r="B6503" s="58">
        <v>36335</v>
      </c>
      <c r="C6503" s="43">
        <v>133.15913399999999</v>
      </c>
      <c r="D6503">
        <f t="shared" si="208"/>
        <v>-0.23465869380759166</v>
      </c>
      <c r="E6503">
        <v>-2.5310364286472032E-2</v>
      </c>
      <c r="G6503">
        <f t="shared" ca="1" si="209"/>
        <v>-3.7436566187669133E-3</v>
      </c>
    </row>
    <row r="6504" spans="2:7">
      <c r="B6504" s="58">
        <v>39944</v>
      </c>
      <c r="C6504" s="43">
        <v>173.986603</v>
      </c>
      <c r="D6504">
        <f t="shared" si="208"/>
        <v>-0.72143258610452476</v>
      </c>
      <c r="E6504">
        <v>-2.5316299831242922E-2</v>
      </c>
      <c r="G6504">
        <f t="shared" ca="1" si="209"/>
        <v>2.0138502694653941E-2</v>
      </c>
    </row>
    <row r="6505" spans="2:7">
      <c r="B6505" s="58">
        <v>41922</v>
      </c>
      <c r="C6505" s="43">
        <v>624.57629399999996</v>
      </c>
      <c r="D6505">
        <f t="shared" si="208"/>
        <v>4.5472489676649452</v>
      </c>
      <c r="E6505">
        <v>-2.5368653786748761E-2</v>
      </c>
      <c r="G6505">
        <f t="shared" ca="1" si="209"/>
        <v>1.3928527153230799E-2</v>
      </c>
    </row>
    <row r="6506" spans="2:7">
      <c r="B6506" s="58">
        <v>38040</v>
      </c>
      <c r="C6506" s="43">
        <v>112.592079</v>
      </c>
      <c r="D6506">
        <f t="shared" si="208"/>
        <v>-0.94668538754897169</v>
      </c>
      <c r="E6506">
        <v>-2.5404961690397031E-2</v>
      </c>
      <c r="G6506">
        <f t="shared" ca="1" si="209"/>
        <v>1.6473176968925616E-2</v>
      </c>
    </row>
    <row r="6507" spans="2:7">
      <c r="B6507" s="58">
        <v>43950</v>
      </c>
      <c r="C6507" s="43">
        <v>2111.8427729999999</v>
      </c>
      <c r="D6507">
        <f t="shared" si="208"/>
        <v>23.065883311706614</v>
      </c>
      <c r="E6507">
        <v>-2.541516524990976E-2</v>
      </c>
      <c r="G6507">
        <f t="shared" ca="1" si="209"/>
        <v>4.3306571738994781E-3</v>
      </c>
    </row>
    <row r="6508" spans="2:7">
      <c r="B6508" s="58">
        <v>38432</v>
      </c>
      <c r="C6508" s="43">
        <v>87.752555999999998</v>
      </c>
      <c r="D6508">
        <f t="shared" si="208"/>
        <v>0.14096424311813499</v>
      </c>
      <c r="E6508">
        <v>-2.5439692144310959E-2</v>
      </c>
      <c r="G6508">
        <f t="shared" ca="1" si="209"/>
        <v>-1.3858242027548973E-2</v>
      </c>
    </row>
    <row r="6509" spans="2:7">
      <c r="B6509" s="58">
        <v>35625</v>
      </c>
      <c r="C6509" s="43">
        <v>76.910872999999995</v>
      </c>
      <c r="D6509">
        <f t="shared" si="208"/>
        <v>-0.61440445182880588</v>
      </c>
      <c r="E6509">
        <v>-2.5459718415667711E-2</v>
      </c>
      <c r="G6509">
        <f t="shared" ca="1" si="209"/>
        <v>-1.4028584900172036E-3</v>
      </c>
    </row>
    <row r="6510" spans="2:7">
      <c r="B6510" s="58">
        <v>40052</v>
      </c>
      <c r="C6510" s="43">
        <v>199.45996099999999</v>
      </c>
      <c r="D6510">
        <f t="shared" si="208"/>
        <v>0.40784859440166971</v>
      </c>
      <c r="E6510">
        <v>-2.5465748776326836E-2</v>
      </c>
      <c r="G6510">
        <f t="shared" ca="1" si="209"/>
        <v>2.4095115155489639E-2</v>
      </c>
    </row>
    <row r="6511" spans="2:7">
      <c r="B6511" s="58">
        <v>39315</v>
      </c>
      <c r="C6511" s="43">
        <v>141.67713900000001</v>
      </c>
      <c r="D6511">
        <f t="shared" si="208"/>
        <v>-0.25053465947012349</v>
      </c>
      <c r="E6511">
        <v>-2.546626788484006E-2</v>
      </c>
      <c r="G6511">
        <f t="shared" ca="1" si="209"/>
        <v>4.4221888250353778E-4</v>
      </c>
    </row>
    <row r="6512" spans="2:7">
      <c r="B6512" s="58">
        <v>39836</v>
      </c>
      <c r="C6512" s="43">
        <v>189.03761299999999</v>
      </c>
      <c r="D6512">
        <f t="shared" si="208"/>
        <v>-0.62521360259281877</v>
      </c>
      <c r="E6512">
        <v>-2.5468860872746822E-2</v>
      </c>
      <c r="G6512">
        <f t="shared" ca="1" si="209"/>
        <v>3.8870780932378959E-2</v>
      </c>
    </row>
    <row r="6513" spans="2:7">
      <c r="B6513" s="58">
        <v>41572</v>
      </c>
      <c r="C6513" s="43">
        <v>504.38760400000001</v>
      </c>
      <c r="D6513">
        <f t="shared" si="208"/>
        <v>1.5749368639981918</v>
      </c>
      <c r="E6513">
        <v>-2.5512546243116337E-2</v>
      </c>
      <c r="G6513">
        <f t="shared" ca="1" si="209"/>
        <v>-1.9971971618967582E-3</v>
      </c>
    </row>
    <row r="6514" spans="2:7">
      <c r="B6514" s="58">
        <v>38814</v>
      </c>
      <c r="C6514" s="43">
        <v>195.88348400000001</v>
      </c>
      <c r="D6514">
        <f t="shared" si="208"/>
        <v>-0.7414552516780325</v>
      </c>
      <c r="E6514">
        <v>-2.5614336796353446E-2</v>
      </c>
      <c r="G6514">
        <f t="shared" ca="1" si="209"/>
        <v>-3.56762395702579E-3</v>
      </c>
    </row>
    <row r="6515" spans="2:7">
      <c r="B6515" s="58">
        <v>42121</v>
      </c>
      <c r="C6515" s="43">
        <v>757.63861099999997</v>
      </c>
      <c r="D6515">
        <f t="shared" si="208"/>
        <v>3.45080118562925</v>
      </c>
      <c r="E6515">
        <v>-2.5688528290847727E-2</v>
      </c>
      <c r="G6515">
        <f t="shared" ca="1" si="209"/>
        <v>2.9145236931014968E-2</v>
      </c>
    </row>
    <row r="6516" spans="2:7">
      <c r="B6516" s="58">
        <v>39526</v>
      </c>
      <c r="C6516" s="43">
        <v>170.22522000000001</v>
      </c>
      <c r="D6516">
        <f t="shared" si="208"/>
        <v>-7.6504127480057235E-2</v>
      </c>
      <c r="E6516">
        <v>-2.569626968559616E-2</v>
      </c>
      <c r="G6516">
        <f t="shared" ca="1" si="209"/>
        <v>-4.0665951388081101E-2</v>
      </c>
    </row>
    <row r="6517" spans="2:7">
      <c r="B6517" s="58">
        <v>39695</v>
      </c>
      <c r="C6517" s="43">
        <v>184.32699600000001</v>
      </c>
      <c r="D6517">
        <f t="shared" si="208"/>
        <v>-0.56806830493040317</v>
      </c>
      <c r="E6517">
        <v>-2.5708361550661283E-2</v>
      </c>
      <c r="G6517">
        <f t="shared" ca="1" si="209"/>
        <v>2.8243702581120524E-4</v>
      </c>
    </row>
    <row r="6518" spans="2:7">
      <c r="B6518" s="58">
        <v>41152</v>
      </c>
      <c r="C6518" s="43">
        <v>426.750336</v>
      </c>
      <c r="D6518">
        <f t="shared" si="208"/>
        <v>1.6853691463151821</v>
      </c>
      <c r="E6518">
        <v>-2.5723469101143807E-2</v>
      </c>
      <c r="G6518">
        <f t="shared" ca="1" si="209"/>
        <v>-1.3210010155200278E-3</v>
      </c>
    </row>
    <row r="6519" spans="2:7">
      <c r="B6519" s="58">
        <v>39063</v>
      </c>
      <c r="C6519" s="43">
        <v>158.91682399999999</v>
      </c>
      <c r="D6519">
        <f t="shared" si="208"/>
        <v>2.1879100288494371</v>
      </c>
      <c r="E6519">
        <v>-2.5741745397946228E-2</v>
      </c>
      <c r="G6519">
        <f t="shared" ca="1" si="209"/>
        <v>1.5673733800920419E-2</v>
      </c>
    </row>
    <row r="6520" spans="2:7">
      <c r="B6520" s="58">
        <v>35240</v>
      </c>
      <c r="C6520" s="43">
        <v>49.849845999999999</v>
      </c>
      <c r="D6520">
        <f t="shared" si="208"/>
        <v>-0.65501763861854523</v>
      </c>
      <c r="E6520">
        <v>-2.5788294093944959E-2</v>
      </c>
      <c r="G6520">
        <f t="shared" ca="1" si="209"/>
        <v>-8.7289822495389569E-3</v>
      </c>
    </row>
    <row r="6521" spans="2:7">
      <c r="B6521" s="58">
        <v>39300</v>
      </c>
      <c r="C6521" s="43">
        <v>144.499695</v>
      </c>
      <c r="D6521">
        <f t="shared" si="208"/>
        <v>9.4665683621980606E-2</v>
      </c>
      <c r="E6521">
        <v>-2.5803230134530224E-2</v>
      </c>
      <c r="G6521">
        <f t="shared" ca="1" si="209"/>
        <v>-1.507239869389735E-3</v>
      </c>
    </row>
    <row r="6522" spans="2:7">
      <c r="B6522" s="58">
        <v>37090</v>
      </c>
      <c r="C6522" s="43">
        <v>132.00349399999999</v>
      </c>
      <c r="D6522">
        <f t="shared" si="208"/>
        <v>-0.83469643345781763</v>
      </c>
      <c r="E6522">
        <v>-2.5806557314379308E-2</v>
      </c>
      <c r="G6522">
        <f t="shared" ca="1" si="209"/>
        <v>1.1315434571032443E-2</v>
      </c>
    </row>
    <row r="6523" spans="2:7">
      <c r="B6523" s="58">
        <v>42114</v>
      </c>
      <c r="C6523" s="43">
        <v>798.55200200000002</v>
      </c>
      <c r="D6523">
        <f t="shared" si="208"/>
        <v>9.2134075901818413</v>
      </c>
      <c r="E6523">
        <v>-2.5809052665378425E-2</v>
      </c>
      <c r="G6523">
        <f t="shared" ca="1" si="209"/>
        <v>-7.6216420016170282E-3</v>
      </c>
    </row>
    <row r="6524" spans="2:7">
      <c r="B6524" s="58">
        <v>38197</v>
      </c>
      <c r="C6524" s="43">
        <v>78.186638000000002</v>
      </c>
      <c r="D6524">
        <f t="shared" si="208"/>
        <v>-0.26097093709171587</v>
      </c>
      <c r="E6524">
        <v>-2.5862257678423654E-2</v>
      </c>
      <c r="G6524">
        <f t="shared" ca="1" si="209"/>
        <v>-3.7755218113126338E-3</v>
      </c>
    </row>
    <row r="6525" spans="2:7">
      <c r="B6525" s="58">
        <v>37552</v>
      </c>
      <c r="C6525" s="43">
        <v>105.796432</v>
      </c>
      <c r="D6525">
        <f t="shared" si="208"/>
        <v>0.37766494376346116</v>
      </c>
      <c r="E6525">
        <v>-2.5911131354264871E-2</v>
      </c>
      <c r="G6525">
        <f t="shared" ca="1" si="209"/>
        <v>1.5590432562875251E-2</v>
      </c>
    </row>
    <row r="6526" spans="2:7">
      <c r="B6526" s="58">
        <v>35807</v>
      </c>
      <c r="C6526" s="43">
        <v>76.794021999999998</v>
      </c>
      <c r="D6526">
        <f t="shared" si="208"/>
        <v>-0.32973302121946785</v>
      </c>
      <c r="E6526">
        <v>-2.6025804664872601E-2</v>
      </c>
      <c r="G6526">
        <f t="shared" ca="1" si="209"/>
        <v>7.9278186469728638E-3</v>
      </c>
    </row>
    <row r="6527" spans="2:7">
      <c r="B6527" s="58">
        <v>37406</v>
      </c>
      <c r="C6527" s="43">
        <v>114.572289</v>
      </c>
      <c r="D6527">
        <f t="shared" si="208"/>
        <v>-0.69096719861584766</v>
      </c>
      <c r="E6527">
        <v>-2.6165965101416215E-2</v>
      </c>
      <c r="G6527">
        <f t="shared" ca="1" si="209"/>
        <v>2.0690714273723491E-2</v>
      </c>
    </row>
    <row r="6528" spans="2:7">
      <c r="B6528" s="58">
        <v>41337</v>
      </c>
      <c r="C6528" s="43">
        <v>370.74475100000001</v>
      </c>
      <c r="D6528">
        <f t="shared" si="208"/>
        <v>2.061308106267068</v>
      </c>
      <c r="E6528">
        <v>-2.6170181312238229E-2</v>
      </c>
      <c r="G6528">
        <f t="shared" ca="1" si="209"/>
        <v>-2.3359911093361916E-2</v>
      </c>
    </row>
    <row r="6529" spans="2:7">
      <c r="B6529" s="58">
        <v>38035</v>
      </c>
      <c r="C6529" s="43">
        <v>121.106644</v>
      </c>
      <c r="D6529">
        <f t="shared" si="208"/>
        <v>-0.26785445273475361</v>
      </c>
      <c r="E6529">
        <v>-2.6192818200173391E-2</v>
      </c>
      <c r="G6529">
        <f t="shared" ca="1" si="209"/>
        <v>2.9339805624882122E-2</v>
      </c>
    </row>
    <row r="6530" spans="2:7">
      <c r="B6530" s="58">
        <v>38873</v>
      </c>
      <c r="C6530" s="43">
        <v>165.41334499999999</v>
      </c>
      <c r="D6530">
        <f t="shared" si="208"/>
        <v>-0.10715870595632282</v>
      </c>
      <c r="E6530">
        <v>-2.6240025372701301E-2</v>
      </c>
      <c r="G6530">
        <f t="shared" ca="1" si="209"/>
        <v>2.3075400439034489E-2</v>
      </c>
    </row>
    <row r="6531" spans="2:7">
      <c r="B6531" s="58">
        <v>40297</v>
      </c>
      <c r="C6531" s="43">
        <v>185.26623499999999</v>
      </c>
      <c r="D6531">
        <f t="shared" si="208"/>
        <v>-0.22039059733996766</v>
      </c>
      <c r="E6531">
        <v>-2.624499921417902E-2</v>
      </c>
      <c r="G6531">
        <f t="shared" ca="1" si="209"/>
        <v>4.0947835803658312E-3</v>
      </c>
    </row>
    <row r="6532" spans="2:7">
      <c r="B6532" s="58">
        <v>40477</v>
      </c>
      <c r="C6532" s="43">
        <v>237.639816</v>
      </c>
      <c r="D6532">
        <f t="shared" ref="D6532:D6595" si="210">(C6532-C6533)/C6533</f>
        <v>0.59656793257366703</v>
      </c>
      <c r="E6532">
        <v>-2.6281459806488935E-2</v>
      </c>
      <c r="G6532">
        <f t="shared" ca="1" si="209"/>
        <v>-3.790479446433878E-4</v>
      </c>
    </row>
    <row r="6533" spans="2:7">
      <c r="B6533" s="58">
        <v>36689</v>
      </c>
      <c r="C6533" s="43">
        <v>148.84416200000001</v>
      </c>
      <c r="D6533">
        <f t="shared" si="210"/>
        <v>-0.94019204881035845</v>
      </c>
      <c r="E6533">
        <v>-2.6294965970601675E-2</v>
      </c>
      <c r="G6533">
        <f t="shared" ref="G6533:G6596" ca="1" si="211">_xlfn.NORM.INV(RAND(),$N$5,$N$6)</f>
        <v>-1.5318560123190975E-2</v>
      </c>
    </row>
    <row r="6534" spans="2:7">
      <c r="B6534" s="58">
        <v>44859</v>
      </c>
      <c r="C6534" s="43">
        <v>2488.701904</v>
      </c>
      <c r="D6534">
        <f t="shared" si="210"/>
        <v>2.1352244514374275</v>
      </c>
      <c r="E6534">
        <v>-2.6310764914654176E-2</v>
      </c>
      <c r="G6534">
        <f t="shared" ca="1" si="211"/>
        <v>3.9588034189689094E-3</v>
      </c>
    </row>
    <row r="6535" spans="2:7">
      <c r="B6535" s="58">
        <v>42037</v>
      </c>
      <c r="C6535" s="43">
        <v>793.78747599999997</v>
      </c>
      <c r="D6535">
        <f t="shared" si="210"/>
        <v>7.7598624055292742</v>
      </c>
      <c r="E6535">
        <v>-2.6325654035920413E-2</v>
      </c>
      <c r="G6535">
        <f t="shared" ca="1" si="211"/>
        <v>-3.8094747664449619E-2</v>
      </c>
    </row>
    <row r="6536" spans="2:7">
      <c r="B6536" s="58">
        <v>37720</v>
      </c>
      <c r="C6536" s="43">
        <v>90.616432000000003</v>
      </c>
      <c r="D6536">
        <f t="shared" si="210"/>
        <v>-0.50049671719933142</v>
      </c>
      <c r="E6536">
        <v>-2.636899016778765E-2</v>
      </c>
      <c r="G6536">
        <f t="shared" ca="1" si="211"/>
        <v>5.7521383663295235E-3</v>
      </c>
    </row>
    <row r="6537" spans="2:7">
      <c r="B6537" s="58">
        <v>40319</v>
      </c>
      <c r="C6537" s="43">
        <v>181.41308599999999</v>
      </c>
      <c r="D6537">
        <f t="shared" si="210"/>
        <v>-0.91439843268626553</v>
      </c>
      <c r="E6537">
        <v>-2.6376891031874013E-2</v>
      </c>
      <c r="G6537">
        <f t="shared" ca="1" si="211"/>
        <v>3.5153811208894822E-3</v>
      </c>
    </row>
    <row r="6538" spans="2:7">
      <c r="B6538" s="58">
        <v>44685</v>
      </c>
      <c r="C6538" s="43">
        <v>2119.2729490000002</v>
      </c>
      <c r="D6538">
        <f t="shared" si="210"/>
        <v>1.879327073938118</v>
      </c>
      <c r="E6538">
        <v>-2.6429007681896526E-2</v>
      </c>
      <c r="G6538">
        <f t="shared" ca="1" si="211"/>
        <v>-2.4168318530534357E-2</v>
      </c>
    </row>
    <row r="6539" spans="2:7">
      <c r="B6539" s="58">
        <v>42437</v>
      </c>
      <c r="C6539" s="43">
        <v>736.03063999999995</v>
      </c>
      <c r="D6539">
        <f t="shared" si="210"/>
        <v>3.3209908389766785</v>
      </c>
      <c r="E6539">
        <v>-2.6509675349016205E-2</v>
      </c>
      <c r="G6539">
        <f t="shared" ca="1" si="211"/>
        <v>2.4176411268286575E-2</v>
      </c>
    </row>
    <row r="6540" spans="2:7">
      <c r="B6540" s="58">
        <v>39619</v>
      </c>
      <c r="C6540" s="43">
        <v>170.33839399999999</v>
      </c>
      <c r="D6540">
        <f t="shared" si="210"/>
        <v>0.20224734430451888</v>
      </c>
      <c r="E6540">
        <v>-2.6520018683859614E-2</v>
      </c>
      <c r="G6540">
        <f t="shared" ca="1" si="211"/>
        <v>4.7292456141826743E-3</v>
      </c>
    </row>
    <row r="6541" spans="2:7">
      <c r="B6541" s="58">
        <v>39237</v>
      </c>
      <c r="C6541" s="43">
        <v>141.68331900000001</v>
      </c>
      <c r="D6541">
        <f t="shared" si="210"/>
        <v>-0.26824774887772423</v>
      </c>
      <c r="E6541">
        <v>-2.6544689600694386E-2</v>
      </c>
      <c r="G6541">
        <f t="shared" ca="1" si="211"/>
        <v>-3.3429788375979735E-3</v>
      </c>
    </row>
    <row r="6542" spans="2:7">
      <c r="B6542" s="58">
        <v>38832</v>
      </c>
      <c r="C6542" s="43">
        <v>193.62197900000001</v>
      </c>
      <c r="D6542">
        <f t="shared" si="210"/>
        <v>0.25387599597515248</v>
      </c>
      <c r="E6542">
        <v>-2.6587547741692499E-2</v>
      </c>
      <c r="G6542">
        <f t="shared" ca="1" si="211"/>
        <v>-3.8807984604071942E-2</v>
      </c>
    </row>
    <row r="6543" spans="2:7">
      <c r="B6543" s="58">
        <v>36628</v>
      </c>
      <c r="C6543" s="43">
        <v>154.41876199999999</v>
      </c>
      <c r="D6543">
        <f t="shared" si="210"/>
        <v>-0.78401854918733882</v>
      </c>
      <c r="E6543">
        <v>-2.6613122436951651E-2</v>
      </c>
      <c r="G6543">
        <f t="shared" ca="1" si="211"/>
        <v>-1.3728397444697862E-2</v>
      </c>
    </row>
    <row r="6544" spans="2:7">
      <c r="B6544" s="58">
        <v>42411</v>
      </c>
      <c r="C6544" s="43">
        <v>714.96307400000001</v>
      </c>
      <c r="D6544">
        <f t="shared" si="210"/>
        <v>5.5571917444819308</v>
      </c>
      <c r="E6544">
        <v>-2.6620703800251933E-2</v>
      </c>
      <c r="G6544">
        <f t="shared" ca="1" si="211"/>
        <v>-4.5076349990468539E-3</v>
      </c>
    </row>
    <row r="6545" spans="2:7">
      <c r="B6545" s="58">
        <v>36192</v>
      </c>
      <c r="C6545" s="43">
        <v>109.03494999999999</v>
      </c>
      <c r="D6545">
        <f t="shared" si="210"/>
        <v>1.4631393573208227</v>
      </c>
      <c r="E6545">
        <v>-2.6676346674701035E-2</v>
      </c>
      <c r="G6545">
        <f t="shared" ca="1" si="211"/>
        <v>-4.7985386190718109E-3</v>
      </c>
    </row>
    <row r="6546" spans="2:7">
      <c r="B6546" s="58">
        <v>35396</v>
      </c>
      <c r="C6546" s="43">
        <v>44.266658999999997</v>
      </c>
      <c r="D6546">
        <f t="shared" si="210"/>
        <v>-0.49939474439255205</v>
      </c>
      <c r="E6546">
        <v>-2.6694548354713781E-2</v>
      </c>
      <c r="G6546">
        <f t="shared" ca="1" si="211"/>
        <v>-4.326996563918202E-2</v>
      </c>
    </row>
    <row r="6547" spans="2:7">
      <c r="B6547" s="58">
        <v>38440</v>
      </c>
      <c r="C6547" s="43">
        <v>88.426276999999999</v>
      </c>
      <c r="D6547">
        <f t="shared" si="210"/>
        <v>-0.96322016045587933</v>
      </c>
      <c r="E6547">
        <v>-2.6696420799735915E-2</v>
      </c>
      <c r="G6547">
        <f t="shared" ca="1" si="211"/>
        <v>2.9446025218589165E-3</v>
      </c>
    </row>
    <row r="6548" spans="2:7">
      <c r="B6548" s="58">
        <v>44489</v>
      </c>
      <c r="C6548" s="43">
        <v>2404.205078</v>
      </c>
      <c r="D6548">
        <f t="shared" si="210"/>
        <v>3.5203752872240526</v>
      </c>
      <c r="E6548">
        <v>-2.6759021219338999E-2</v>
      </c>
      <c r="G6548">
        <f t="shared" ca="1" si="211"/>
        <v>1.3518787898423449E-2</v>
      </c>
    </row>
    <row r="6549" spans="2:7">
      <c r="B6549" s="58">
        <v>41529</v>
      </c>
      <c r="C6549" s="43">
        <v>531.85961899999995</v>
      </c>
      <c r="D6549">
        <f t="shared" si="210"/>
        <v>2.1005800594468123</v>
      </c>
      <c r="E6549">
        <v>-2.687988357357619E-2</v>
      </c>
      <c r="G6549">
        <f t="shared" ca="1" si="211"/>
        <v>-4.2859416847562974E-3</v>
      </c>
    </row>
    <row r="6550" spans="2:7">
      <c r="B6550" s="58">
        <v>39878</v>
      </c>
      <c r="C6550" s="43">
        <v>171.53552199999999</v>
      </c>
      <c r="D6550">
        <f t="shared" si="210"/>
        <v>0.10697654266183682</v>
      </c>
      <c r="E6550">
        <v>-2.6939117212083474E-2</v>
      </c>
      <c r="G6550">
        <f t="shared" ca="1" si="211"/>
        <v>-3.7397934036646457E-2</v>
      </c>
    </row>
    <row r="6551" spans="2:7">
      <c r="B6551" s="58">
        <v>36608</v>
      </c>
      <c r="C6551" s="43">
        <v>154.95858799999999</v>
      </c>
      <c r="D6551">
        <f t="shared" si="210"/>
        <v>0.19825121776018728</v>
      </c>
      <c r="E6551">
        <v>-2.6989409735604701E-2</v>
      </c>
      <c r="G6551">
        <f t="shared" ca="1" si="211"/>
        <v>4.9930942594061237E-2</v>
      </c>
    </row>
    <row r="6552" spans="2:7">
      <c r="B6552" s="58">
        <v>37215</v>
      </c>
      <c r="C6552" s="43">
        <v>129.320618</v>
      </c>
      <c r="D6552">
        <f t="shared" si="210"/>
        <v>-0.93662810080493175</v>
      </c>
      <c r="E6552">
        <v>-2.6990164657126153E-2</v>
      </c>
      <c r="G6552">
        <f t="shared" ca="1" si="211"/>
        <v>-7.6543350008989883E-3</v>
      </c>
    </row>
    <row r="6553" spans="2:7">
      <c r="B6553" s="58">
        <v>44623</v>
      </c>
      <c r="C6553" s="43">
        <v>2040.661865</v>
      </c>
      <c r="D6553">
        <f t="shared" si="210"/>
        <v>11.259127124345573</v>
      </c>
      <c r="E6553">
        <v>-2.7034731616208577E-2</v>
      </c>
      <c r="G6553">
        <f t="shared" ca="1" si="211"/>
        <v>-2.3285624588719085E-2</v>
      </c>
    </row>
    <row r="6554" spans="2:7">
      <c r="B6554" s="58">
        <v>39059</v>
      </c>
      <c r="C6554" s="43">
        <v>166.46061700000001</v>
      </c>
      <c r="D6554">
        <f t="shared" si="210"/>
        <v>-0.77218579428577727</v>
      </c>
      <c r="E6554">
        <v>-2.7037934584190657E-2</v>
      </c>
      <c r="G6554">
        <f t="shared" ca="1" si="211"/>
        <v>-1.5051860497636434E-2</v>
      </c>
    </row>
    <row r="6555" spans="2:7">
      <c r="B6555" s="58">
        <v>42376</v>
      </c>
      <c r="C6555" s="43">
        <v>730.68585199999995</v>
      </c>
      <c r="D6555">
        <f t="shared" si="210"/>
        <v>4.1703513899552753</v>
      </c>
      <c r="E6555">
        <v>-2.7044720423124197E-2</v>
      </c>
      <c r="G6555">
        <f t="shared" ca="1" si="211"/>
        <v>-2.7180414353117138E-3</v>
      </c>
    </row>
    <row r="6556" spans="2:7">
      <c r="B6556" s="58">
        <v>39272</v>
      </c>
      <c r="C6556" s="43">
        <v>141.322281</v>
      </c>
      <c r="D6556">
        <f t="shared" si="210"/>
        <v>-0.80740485787620331</v>
      </c>
      <c r="E6556">
        <v>-2.7094244455561065E-2</v>
      </c>
      <c r="G6556">
        <f t="shared" ca="1" si="211"/>
        <v>1.1208890314651726E-2</v>
      </c>
    </row>
    <row r="6557" spans="2:7">
      <c r="B6557" s="58">
        <v>42249</v>
      </c>
      <c r="C6557" s="43">
        <v>733.77905299999998</v>
      </c>
      <c r="D6557">
        <f t="shared" si="210"/>
        <v>7.6873046713946218</v>
      </c>
      <c r="E6557">
        <v>-2.7115763062439915E-2</v>
      </c>
      <c r="G6557">
        <f t="shared" ca="1" si="211"/>
        <v>-1.039793435662382E-2</v>
      </c>
    </row>
    <row r="6558" spans="2:7">
      <c r="B6558" s="58">
        <v>35968</v>
      </c>
      <c r="C6558" s="43">
        <v>84.465675000000005</v>
      </c>
      <c r="D6558">
        <f t="shared" si="210"/>
        <v>-0.30310794787709883</v>
      </c>
      <c r="E6558">
        <v>-2.7178087837497849E-2</v>
      </c>
      <c r="G6558">
        <f t="shared" ca="1" si="211"/>
        <v>-7.5655380023322621E-3</v>
      </c>
    </row>
    <row r="6559" spans="2:7">
      <c r="B6559" s="58">
        <v>38015</v>
      </c>
      <c r="C6559" s="43">
        <v>121.203384</v>
      </c>
      <c r="D6559">
        <f t="shared" si="210"/>
        <v>0.32092807253758998</v>
      </c>
      <c r="E6559">
        <v>-2.7180507989907825E-2</v>
      </c>
      <c r="G6559">
        <f t="shared" ca="1" si="211"/>
        <v>-2.2235543552159155E-2</v>
      </c>
    </row>
    <row r="6560" spans="2:7">
      <c r="B6560" s="58">
        <v>37711</v>
      </c>
      <c r="C6560" s="43">
        <v>91.756232999999995</v>
      </c>
      <c r="D6560">
        <f t="shared" si="210"/>
        <v>0.86496275866470407</v>
      </c>
      <c r="E6560">
        <v>-2.7212741627518511E-2</v>
      </c>
      <c r="G6560">
        <f t="shared" ca="1" si="211"/>
        <v>-1.0769596496518805E-2</v>
      </c>
    </row>
    <row r="6561" spans="2:7">
      <c r="B6561" s="58">
        <v>35482</v>
      </c>
      <c r="C6561" s="43">
        <v>49.200035</v>
      </c>
      <c r="D6561">
        <f t="shared" si="210"/>
        <v>-0.72371318567157605</v>
      </c>
      <c r="E6561">
        <v>-2.7272722779348786E-2</v>
      </c>
      <c r="G6561">
        <f t="shared" ca="1" si="211"/>
        <v>2.692778799695934E-2</v>
      </c>
    </row>
    <row r="6562" spans="2:7">
      <c r="B6562" s="58">
        <v>36584</v>
      </c>
      <c r="C6562" s="43">
        <v>178.075943</v>
      </c>
      <c r="D6562">
        <f t="shared" si="210"/>
        <v>0.2536128815769379</v>
      </c>
      <c r="E6562">
        <v>-2.7281964898051781E-2</v>
      </c>
      <c r="G6562">
        <f t="shared" ca="1" si="211"/>
        <v>1.3245889878238451E-3</v>
      </c>
    </row>
    <row r="6563" spans="2:7">
      <c r="B6563" s="58">
        <v>39133</v>
      </c>
      <c r="C6563" s="43">
        <v>142.050186</v>
      </c>
      <c r="D6563">
        <f t="shared" si="210"/>
        <v>2.643664634827176</v>
      </c>
      <c r="E6563">
        <v>-2.7290082267458413E-2</v>
      </c>
      <c r="G6563">
        <f t="shared" ca="1" si="211"/>
        <v>3.4316380202638599E-3</v>
      </c>
    </row>
    <row r="6564" spans="2:7">
      <c r="B6564" s="58">
        <v>35131</v>
      </c>
      <c r="C6564" s="43">
        <v>38.985526999999998</v>
      </c>
      <c r="D6564">
        <f t="shared" si="210"/>
        <v>-0.69634154654801139</v>
      </c>
      <c r="E6564">
        <v>-2.737530401439461E-2</v>
      </c>
      <c r="G6564">
        <f t="shared" ca="1" si="211"/>
        <v>5.4834872811388292E-4</v>
      </c>
    </row>
    <row r="6565" spans="2:7">
      <c r="B6565" s="58">
        <v>37091</v>
      </c>
      <c r="C6565" s="43">
        <v>128.38610800000001</v>
      </c>
      <c r="D6565">
        <f t="shared" si="210"/>
        <v>-0.95071591202278161</v>
      </c>
      <c r="E6565">
        <v>-2.7403714025933151E-2</v>
      </c>
      <c r="G6565">
        <f t="shared" ca="1" si="211"/>
        <v>1.2553194107201909E-2</v>
      </c>
    </row>
    <row r="6566" spans="2:7">
      <c r="B6566" s="58">
        <v>44837</v>
      </c>
      <c r="C6566" s="43">
        <v>2605.0214839999999</v>
      </c>
      <c r="D6566">
        <f t="shared" si="210"/>
        <v>5.8035043310790551</v>
      </c>
      <c r="E6566">
        <v>-2.7424909911056478E-2</v>
      </c>
      <c r="G6566">
        <f t="shared" ca="1" si="211"/>
        <v>-3.4104497106360746E-3</v>
      </c>
    </row>
    <row r="6567" spans="2:7">
      <c r="B6567" s="58">
        <v>41327</v>
      </c>
      <c r="C6567" s="43">
        <v>382.89407299999999</v>
      </c>
      <c r="D6567">
        <f t="shared" si="210"/>
        <v>0.77783447011875051</v>
      </c>
      <c r="E6567">
        <v>-2.7442615997252947E-2</v>
      </c>
      <c r="G6567">
        <f t="shared" ca="1" si="211"/>
        <v>1.7470004226184391E-2</v>
      </c>
    </row>
    <row r="6568" spans="2:7">
      <c r="B6568" s="58">
        <v>40668</v>
      </c>
      <c r="C6568" s="43">
        <v>215.371048</v>
      </c>
      <c r="D6568">
        <f t="shared" si="210"/>
        <v>7.6940856798115395E-2</v>
      </c>
      <c r="E6568">
        <v>-2.7444632033477859E-2</v>
      </c>
      <c r="G6568">
        <f t="shared" ca="1" si="211"/>
        <v>-1.958534676438408E-2</v>
      </c>
    </row>
    <row r="6569" spans="2:7">
      <c r="B6569" s="58">
        <v>38842</v>
      </c>
      <c r="C6569" s="43">
        <v>199.98410000000001</v>
      </c>
      <c r="D6569">
        <f t="shared" si="210"/>
        <v>5.7049920418691148E-2</v>
      </c>
      <c r="E6569">
        <v>-2.7479496884093114E-2</v>
      </c>
      <c r="G6569">
        <f t="shared" ca="1" si="211"/>
        <v>-6.6272521711778975E-3</v>
      </c>
    </row>
    <row r="6570" spans="2:7">
      <c r="B6570" s="58">
        <v>39828</v>
      </c>
      <c r="C6570" s="43">
        <v>189.19078099999999</v>
      </c>
      <c r="D6570">
        <f t="shared" si="210"/>
        <v>0.42315094835441941</v>
      </c>
      <c r="E6570">
        <v>-2.7559114835213484E-2</v>
      </c>
      <c r="G6570">
        <f t="shared" ca="1" si="211"/>
        <v>-5.435341820669873E-3</v>
      </c>
    </row>
    <row r="6571" spans="2:7">
      <c r="B6571" s="58">
        <v>37182</v>
      </c>
      <c r="C6571" s="43">
        <v>132.93795800000001</v>
      </c>
      <c r="D6571">
        <f t="shared" si="210"/>
        <v>-0.90627755269627486</v>
      </c>
      <c r="E6571">
        <v>-2.7563604161834232E-2</v>
      </c>
      <c r="G6571">
        <f t="shared" ca="1" si="211"/>
        <v>2.054182696281107E-2</v>
      </c>
    </row>
    <row r="6572" spans="2:7">
      <c r="B6572" s="58">
        <v>43388</v>
      </c>
      <c r="C6572" s="43">
        <v>1418.4217530000001</v>
      </c>
      <c r="D6572">
        <f t="shared" si="210"/>
        <v>8.3291859322900788</v>
      </c>
      <c r="E6572">
        <v>-2.7586598233186019E-2</v>
      </c>
      <c r="G6572">
        <f t="shared" ca="1" si="211"/>
        <v>1.3791446272061811E-2</v>
      </c>
    </row>
    <row r="6573" spans="2:7">
      <c r="B6573" s="58">
        <v>38888</v>
      </c>
      <c r="C6573" s="43">
        <v>152.04132100000001</v>
      </c>
      <c r="D6573">
        <f t="shared" si="210"/>
        <v>-0.8960545852693258</v>
      </c>
      <c r="E6573">
        <v>-2.7609379627593099E-2</v>
      </c>
      <c r="G6573">
        <f t="shared" ca="1" si="211"/>
        <v>-3.078355982583602E-2</v>
      </c>
    </row>
    <row r="6574" spans="2:7">
      <c r="B6574" s="58">
        <v>43377</v>
      </c>
      <c r="C6574" s="43">
        <v>1462.703491</v>
      </c>
      <c r="D6574">
        <f t="shared" si="210"/>
        <v>13.508443185570016</v>
      </c>
      <c r="E6574">
        <v>-2.7735952310633409E-2</v>
      </c>
      <c r="G6574">
        <f t="shared" ca="1" si="211"/>
        <v>-3.6254458328713296E-2</v>
      </c>
    </row>
    <row r="6575" spans="2:7">
      <c r="B6575" s="58">
        <v>37666</v>
      </c>
      <c r="C6575" s="43">
        <v>100.817398</v>
      </c>
      <c r="D6575">
        <f t="shared" si="210"/>
        <v>-0.85927865193218711</v>
      </c>
      <c r="E6575">
        <v>-2.7736391644523999E-2</v>
      </c>
      <c r="G6575">
        <f t="shared" ca="1" si="211"/>
        <v>8.8877717614743012E-3</v>
      </c>
    </row>
    <row r="6576" spans="2:7">
      <c r="B6576" s="58">
        <v>42384</v>
      </c>
      <c r="C6576" s="43">
        <v>716.432861</v>
      </c>
      <c r="D6576">
        <f t="shared" si="210"/>
        <v>0.60849195629821828</v>
      </c>
      <c r="E6576">
        <v>-2.7803026170050375E-2</v>
      </c>
      <c r="G6576">
        <f t="shared" ca="1" si="211"/>
        <v>-1.7698150518973478E-2</v>
      </c>
    </row>
    <row r="6577" spans="2:7">
      <c r="B6577" s="58">
        <v>41255</v>
      </c>
      <c r="C6577" s="43">
        <v>445.40655500000003</v>
      </c>
      <c r="D6577">
        <f t="shared" si="210"/>
        <v>1.1467351037416644</v>
      </c>
      <c r="E6577">
        <v>-2.7803207652154306E-2</v>
      </c>
      <c r="G6577">
        <f t="shared" ca="1" si="211"/>
        <v>8.4478487078161729E-3</v>
      </c>
    </row>
    <row r="6578" spans="2:7">
      <c r="B6578" s="58">
        <v>40127</v>
      </c>
      <c r="C6578" s="43">
        <v>207.48091099999999</v>
      </c>
      <c r="D6578">
        <f t="shared" si="210"/>
        <v>8.5469315387809164E-2</v>
      </c>
      <c r="E6578">
        <v>-2.7818713239000127E-2</v>
      </c>
      <c r="G6578">
        <f t="shared" ca="1" si="211"/>
        <v>-1.4347865475076963E-2</v>
      </c>
    </row>
    <row r="6579" spans="2:7">
      <c r="B6579" s="58">
        <v>39727</v>
      </c>
      <c r="C6579" s="43">
        <v>191.143967</v>
      </c>
      <c r="D6579">
        <f t="shared" si="210"/>
        <v>0.99474307300083209</v>
      </c>
      <c r="E6579">
        <v>-2.785353396235132E-2</v>
      </c>
      <c r="G6579">
        <f t="shared" ca="1" si="211"/>
        <v>-9.9226691016463201E-3</v>
      </c>
    </row>
    <row r="6580" spans="2:7">
      <c r="B6580" s="58">
        <v>36088</v>
      </c>
      <c r="C6580" s="43">
        <v>95.823853</v>
      </c>
      <c r="D6580">
        <f t="shared" si="210"/>
        <v>-0.47779043805598653</v>
      </c>
      <c r="E6580">
        <v>-2.7858889703054505E-2</v>
      </c>
      <c r="G6580">
        <f t="shared" ca="1" si="211"/>
        <v>3.0539556151291176E-2</v>
      </c>
    </row>
    <row r="6581" spans="2:7">
      <c r="B6581" s="58">
        <v>40317</v>
      </c>
      <c r="C6581" s="43">
        <v>183.49693300000001</v>
      </c>
      <c r="D6581">
        <f t="shared" si="210"/>
        <v>0.48140403604982307</v>
      </c>
      <c r="E6581">
        <v>-2.7910898084480343E-2</v>
      </c>
      <c r="G6581">
        <f t="shared" ca="1" si="211"/>
        <v>-1.4478235615566189E-2</v>
      </c>
    </row>
    <row r="6582" spans="2:7">
      <c r="B6582" s="58">
        <v>39146</v>
      </c>
      <c r="C6582" s="43">
        <v>123.866905</v>
      </c>
      <c r="D6582">
        <f t="shared" si="210"/>
        <v>3.1408252669577703E-2</v>
      </c>
      <c r="E6582">
        <v>-2.7924822612840065E-2</v>
      </c>
      <c r="G6582">
        <f t="shared" ca="1" si="211"/>
        <v>-1.435019950510312E-2</v>
      </c>
    </row>
    <row r="6583" spans="2:7">
      <c r="B6583" s="58">
        <v>37032</v>
      </c>
      <c r="C6583" s="43">
        <v>120.094933</v>
      </c>
      <c r="D6583">
        <f t="shared" si="210"/>
        <v>2.1292751802336748E-2</v>
      </c>
      <c r="E6583">
        <v>-2.7985541706845286E-2</v>
      </c>
      <c r="G6583">
        <f t="shared" ca="1" si="211"/>
        <v>-1.0416846229840182E-2</v>
      </c>
    </row>
    <row r="6584" spans="2:7">
      <c r="B6584" s="58">
        <v>37076</v>
      </c>
      <c r="C6584" s="43">
        <v>117.591095</v>
      </c>
      <c r="D6584">
        <f t="shared" si="210"/>
        <v>-0.93955767205116858</v>
      </c>
      <c r="E6584">
        <v>-2.8085810388291516E-2</v>
      </c>
      <c r="G6584">
        <f t="shared" ca="1" si="211"/>
        <v>1.0720579637949356E-2</v>
      </c>
    </row>
    <row r="6585" spans="2:7">
      <c r="B6585" s="58">
        <v>44642</v>
      </c>
      <c r="C6585" s="43">
        <v>1945.509033</v>
      </c>
      <c r="D6585">
        <f t="shared" si="210"/>
        <v>0.26785081871423727</v>
      </c>
      <c r="E6585">
        <v>-2.8129859087736367E-2</v>
      </c>
      <c r="G6585">
        <f t="shared" ca="1" si="211"/>
        <v>9.5968516605234883E-3</v>
      </c>
    </row>
    <row r="6586" spans="2:7">
      <c r="B6586" s="58">
        <v>43347</v>
      </c>
      <c r="C6586" s="43">
        <v>1534.4936520000001</v>
      </c>
      <c r="D6586">
        <f t="shared" si="210"/>
        <v>6.4086274767754876</v>
      </c>
      <c r="E6586">
        <v>-2.8191372933570723E-2</v>
      </c>
      <c r="G6586">
        <f t="shared" ca="1" si="211"/>
        <v>7.3768078102915855E-3</v>
      </c>
    </row>
    <row r="6587" spans="2:7">
      <c r="B6587" s="58">
        <v>40064</v>
      </c>
      <c r="C6587" s="43">
        <v>207.12252799999999</v>
      </c>
      <c r="D6587">
        <f t="shared" si="210"/>
        <v>-0.24968116819912434</v>
      </c>
      <c r="E6587">
        <v>-2.8284796191463443E-2</v>
      </c>
      <c r="G6587">
        <f t="shared" ca="1" si="211"/>
        <v>4.5873380099579976E-4</v>
      </c>
    </row>
    <row r="6588" spans="2:7">
      <c r="B6588" s="58">
        <v>40802</v>
      </c>
      <c r="C6588" s="43">
        <v>276.046021</v>
      </c>
      <c r="D6588">
        <f t="shared" si="210"/>
        <v>0.5047794430068413</v>
      </c>
      <c r="E6588">
        <v>-2.8346092630114221E-2</v>
      </c>
      <c r="G6588">
        <f t="shared" ca="1" si="211"/>
        <v>2.0254160108583559E-2</v>
      </c>
    </row>
    <row r="6589" spans="2:7">
      <c r="B6589" s="58">
        <v>39688</v>
      </c>
      <c r="C6589" s="43">
        <v>183.446167</v>
      </c>
      <c r="D6589">
        <f t="shared" si="210"/>
        <v>-0.53083740865843909</v>
      </c>
      <c r="E6589">
        <v>-2.839722948923951E-2</v>
      </c>
      <c r="G6589">
        <f t="shared" ca="1" si="211"/>
        <v>1.1301152925859301E-2</v>
      </c>
    </row>
    <row r="6590" spans="2:7">
      <c r="B6590" s="58">
        <v>41390</v>
      </c>
      <c r="C6590" s="43">
        <v>391.00765999999999</v>
      </c>
      <c r="D6590">
        <f t="shared" si="210"/>
        <v>3.5696036040026367</v>
      </c>
      <c r="E6590">
        <v>-2.8413316994000654E-2</v>
      </c>
      <c r="G6590">
        <f t="shared" ca="1" si="211"/>
        <v>-5.5353128211964057E-3</v>
      </c>
    </row>
    <row r="6591" spans="2:7">
      <c r="B6591" s="58">
        <v>38148</v>
      </c>
      <c r="C6591" s="43">
        <v>85.567085000000006</v>
      </c>
      <c r="D6591">
        <f t="shared" si="210"/>
        <v>-0.83178474054444351</v>
      </c>
      <c r="E6591">
        <v>-2.8432737198168839E-2</v>
      </c>
      <c r="G6591">
        <f t="shared" ca="1" si="211"/>
        <v>-1.863648704758001E-2</v>
      </c>
    </row>
    <row r="6592" spans="2:7">
      <c r="B6592" s="58">
        <v>41502</v>
      </c>
      <c r="C6592" s="43">
        <v>508.67611699999998</v>
      </c>
      <c r="D6592">
        <f t="shared" si="210"/>
        <v>3.6369025200027423</v>
      </c>
      <c r="E6592">
        <v>-2.8543397721948641E-2</v>
      </c>
      <c r="G6592">
        <f t="shared" ca="1" si="211"/>
        <v>1.4638749381626664E-2</v>
      </c>
    </row>
    <row r="6593" spans="2:7">
      <c r="B6593" s="58">
        <v>38653</v>
      </c>
      <c r="C6593" s="43">
        <v>109.701706</v>
      </c>
      <c r="D6593">
        <f t="shared" si="210"/>
        <v>-0.17461246438286218</v>
      </c>
      <c r="E6593">
        <v>-2.8650736190273578E-2</v>
      </c>
      <c r="G6593">
        <f t="shared" ca="1" si="211"/>
        <v>-1.5424526702335912E-3</v>
      </c>
    </row>
    <row r="6594" spans="2:7">
      <c r="B6594" s="58">
        <v>36483</v>
      </c>
      <c r="C6594" s="43">
        <v>132.90933200000001</v>
      </c>
      <c r="D6594">
        <f t="shared" si="210"/>
        <v>-0.28138352625280943</v>
      </c>
      <c r="E6594">
        <v>-2.8685209018660996E-2</v>
      </c>
      <c r="G6594">
        <f t="shared" ca="1" si="211"/>
        <v>-3.6622046289524625E-2</v>
      </c>
    </row>
    <row r="6595" spans="2:7">
      <c r="B6595" s="58">
        <v>40234</v>
      </c>
      <c r="C6595" s="43">
        <v>184.95169100000001</v>
      </c>
      <c r="D6595">
        <f t="shared" si="210"/>
        <v>1.4797354506455977</v>
      </c>
      <c r="E6595">
        <v>-2.8701362855808335E-2</v>
      </c>
      <c r="G6595">
        <f t="shared" ca="1" si="211"/>
        <v>-2.2090803306116659E-2</v>
      </c>
    </row>
    <row r="6596" spans="2:7">
      <c r="B6596" s="58">
        <v>35808</v>
      </c>
      <c r="C6596" s="43">
        <v>74.585251</v>
      </c>
      <c r="D6596">
        <f t="shared" ref="D6596:D6659" si="212">(C6596-C6597)/C6597</f>
        <v>-0.96598917423988406</v>
      </c>
      <c r="E6596">
        <v>-2.8762277876264883E-2</v>
      </c>
      <c r="G6596">
        <f t="shared" ca="1" si="211"/>
        <v>-1.9630253058147844E-2</v>
      </c>
    </row>
    <row r="6597" spans="2:7">
      <c r="B6597" s="58">
        <v>43944</v>
      </c>
      <c r="C6597" s="43">
        <v>2192.985596</v>
      </c>
      <c r="D6597">
        <f t="shared" si="212"/>
        <v>1.9417363070189271</v>
      </c>
      <c r="E6597">
        <v>-2.8770023129734791E-2</v>
      </c>
      <c r="G6597">
        <f t="shared" ref="G6597:G6660" ca="1" si="213">_xlfn.NORM.INV(RAND(),$N$5,$N$6)</f>
        <v>-2.4580357321591358E-2</v>
      </c>
    </row>
    <row r="6598" spans="2:7">
      <c r="B6598" s="58">
        <v>42423</v>
      </c>
      <c r="C6598" s="43">
        <v>745.473206</v>
      </c>
      <c r="D6598">
        <f t="shared" si="212"/>
        <v>4.1649645100835686</v>
      </c>
      <c r="E6598">
        <v>-2.8782202971282835E-2</v>
      </c>
      <c r="G6598">
        <f t="shared" ca="1" si="213"/>
        <v>2.1919800945901902E-2</v>
      </c>
    </row>
    <row r="6599" spans="2:7">
      <c r="B6599" s="58">
        <v>37326</v>
      </c>
      <c r="C6599" s="43">
        <v>144.33268699999999</v>
      </c>
      <c r="D6599">
        <f t="shared" si="212"/>
        <v>0.14877912195972381</v>
      </c>
      <c r="E6599">
        <v>-2.8803177806119934E-2</v>
      </c>
      <c r="G6599">
        <f t="shared" ca="1" si="213"/>
        <v>-1.5416442242557034E-2</v>
      </c>
    </row>
    <row r="6600" spans="2:7">
      <c r="B6600" s="58">
        <v>36265</v>
      </c>
      <c r="C6600" s="43">
        <v>125.640068</v>
      </c>
      <c r="D6600">
        <f t="shared" si="212"/>
        <v>-0.19523279326462736</v>
      </c>
      <c r="E6600">
        <v>-2.8901338261189999E-2</v>
      </c>
      <c r="G6600">
        <f t="shared" ca="1" si="213"/>
        <v>-4.115128351013457E-3</v>
      </c>
    </row>
    <row r="6601" spans="2:7">
      <c r="B6601" s="58">
        <v>39371</v>
      </c>
      <c r="C6601" s="43">
        <v>156.119766</v>
      </c>
      <c r="D6601">
        <f t="shared" si="212"/>
        <v>0.56440089598660426</v>
      </c>
      <c r="E6601">
        <v>-2.8955843709823209E-2</v>
      </c>
      <c r="G6601">
        <f t="shared" ca="1" si="213"/>
        <v>-6.3992122273182472E-3</v>
      </c>
    </row>
    <row r="6602" spans="2:7">
      <c r="B6602" s="58">
        <v>36826</v>
      </c>
      <c r="C6602" s="43">
        <v>99.795242000000002</v>
      </c>
      <c r="D6602">
        <f t="shared" si="212"/>
        <v>-0.94881704452260929</v>
      </c>
      <c r="E6602">
        <v>-2.9015017786802117E-2</v>
      </c>
      <c r="G6602">
        <f t="shared" ca="1" si="213"/>
        <v>3.135836620339328E-3</v>
      </c>
    </row>
    <row r="6603" spans="2:7">
      <c r="B6603" s="58">
        <v>44095</v>
      </c>
      <c r="C6603" s="43">
        <v>1949.7749020000001</v>
      </c>
      <c r="D6603">
        <f t="shared" si="212"/>
        <v>11.149503616474229</v>
      </c>
      <c r="E6603">
        <v>-2.9018049109564577E-2</v>
      </c>
      <c r="G6603">
        <f t="shared" ca="1" si="213"/>
        <v>-4.4421597328118602E-2</v>
      </c>
    </row>
    <row r="6604" spans="2:7">
      <c r="B6604" s="58">
        <v>39352</v>
      </c>
      <c r="C6604" s="43">
        <v>160.48185699999999</v>
      </c>
      <c r="D6604">
        <f t="shared" si="212"/>
        <v>-0.80094245833273869</v>
      </c>
      <c r="E6604">
        <v>-2.9053330994327688E-2</v>
      </c>
      <c r="G6604">
        <f t="shared" ca="1" si="213"/>
        <v>3.2002748761652391E-2</v>
      </c>
    </row>
    <row r="6605" spans="2:7">
      <c r="B6605" s="58">
        <v>42570</v>
      </c>
      <c r="C6605" s="43">
        <v>806.20837400000005</v>
      </c>
      <c r="D6605">
        <f t="shared" si="212"/>
        <v>6.0937708900341878</v>
      </c>
      <c r="E6605">
        <v>-2.9068797769872857E-2</v>
      </c>
      <c r="G6605">
        <f t="shared" ca="1" si="213"/>
        <v>-4.3687196848873316E-2</v>
      </c>
    </row>
    <row r="6606" spans="2:7">
      <c r="B6606" s="58">
        <v>36206</v>
      </c>
      <c r="C6606" s="43">
        <v>113.65018499999999</v>
      </c>
      <c r="D6606">
        <f t="shared" si="212"/>
        <v>-0.85486743007338362</v>
      </c>
      <c r="E6606">
        <v>-2.9078201938112242E-2</v>
      </c>
      <c r="G6606">
        <f t="shared" ca="1" si="213"/>
        <v>1.2025774618328565E-3</v>
      </c>
    </row>
    <row r="6607" spans="2:7">
      <c r="B6607" s="58">
        <v>42083</v>
      </c>
      <c r="C6607" s="43">
        <v>783.07843000000003</v>
      </c>
      <c r="D6607">
        <f t="shared" si="212"/>
        <v>-0.6904980360435008</v>
      </c>
      <c r="E6607">
        <v>-2.9155107806126773E-2</v>
      </c>
      <c r="G6607">
        <f t="shared" ca="1" si="213"/>
        <v>1.5331561395071471E-2</v>
      </c>
    </row>
    <row r="6608" spans="2:7">
      <c r="B6608" s="58">
        <v>44768</v>
      </c>
      <c r="C6608" s="43">
        <v>2530.124268</v>
      </c>
      <c r="D6608">
        <f t="shared" si="212"/>
        <v>20.52217715272468</v>
      </c>
      <c r="E6608">
        <v>-2.9158349357374963E-2</v>
      </c>
      <c r="G6608">
        <f t="shared" ca="1" si="213"/>
        <v>2.9631329892821287E-2</v>
      </c>
    </row>
    <row r="6609" spans="2:7">
      <c r="B6609" s="58">
        <v>38036</v>
      </c>
      <c r="C6609" s="43">
        <v>117.558937</v>
      </c>
      <c r="D6609">
        <f t="shared" si="212"/>
        <v>8.3269782651507973E-2</v>
      </c>
      <c r="E6609">
        <v>-2.9294074072434891E-2</v>
      </c>
      <c r="G6609">
        <f t="shared" ca="1" si="213"/>
        <v>-4.4358779718106566E-3</v>
      </c>
    </row>
    <row r="6610" spans="2:7">
      <c r="B6610" s="58">
        <v>38540</v>
      </c>
      <c r="C6610" s="43">
        <v>108.522308</v>
      </c>
      <c r="D6610">
        <f t="shared" si="212"/>
        <v>-0.79907965851481499</v>
      </c>
      <c r="E6610">
        <v>-2.9420811674749667E-2</v>
      </c>
      <c r="G6610">
        <f t="shared" ca="1" si="213"/>
        <v>1.2547011010156844E-2</v>
      </c>
    </row>
    <row r="6611" spans="2:7">
      <c r="B6611" s="58">
        <v>41834</v>
      </c>
      <c r="C6611" s="43">
        <v>540.12603799999999</v>
      </c>
      <c r="D6611">
        <f t="shared" si="212"/>
        <v>3.6662027873191838</v>
      </c>
      <c r="E6611">
        <v>-2.9446212012438248E-2</v>
      </c>
      <c r="G6611">
        <f t="shared" ca="1" si="213"/>
        <v>-7.5645379107796141E-4</v>
      </c>
    </row>
    <row r="6612" spans="2:7">
      <c r="B6612" s="58">
        <v>37889</v>
      </c>
      <c r="C6612" s="43">
        <v>115.75279999999999</v>
      </c>
      <c r="D6612">
        <f t="shared" si="212"/>
        <v>-0.94864670358835135</v>
      </c>
      <c r="E6612">
        <v>-2.9475462916010036E-2</v>
      </c>
      <c r="G6612">
        <f t="shared" ca="1" si="213"/>
        <v>4.7645960591295444E-3</v>
      </c>
    </row>
    <row r="6613" spans="2:7">
      <c r="B6613" s="58">
        <v>44705</v>
      </c>
      <c r="C6613" s="43">
        <v>2254.048096</v>
      </c>
      <c r="D6613">
        <f t="shared" si="212"/>
        <v>29.526719119046398</v>
      </c>
      <c r="E6613">
        <v>-2.9477247595080379E-2</v>
      </c>
      <c r="G6613">
        <f t="shared" ca="1" si="213"/>
        <v>9.7605671274728287E-3</v>
      </c>
    </row>
    <row r="6614" spans="2:7">
      <c r="B6614" s="58">
        <v>35773</v>
      </c>
      <c r="C6614" s="43">
        <v>73.838531000000003</v>
      </c>
      <c r="D6614">
        <f t="shared" si="212"/>
        <v>-0.33924525810449174</v>
      </c>
      <c r="E6614">
        <v>-2.9481390487466529E-2</v>
      </c>
      <c r="G6614">
        <f t="shared" ca="1" si="213"/>
        <v>-6.8861478289950389E-3</v>
      </c>
    </row>
    <row r="6615" spans="2:7">
      <c r="B6615" s="58">
        <v>37046</v>
      </c>
      <c r="C6615" s="43">
        <v>111.748772</v>
      </c>
      <c r="D6615">
        <f t="shared" si="212"/>
        <v>-0.74638715338569805</v>
      </c>
      <c r="E6615">
        <v>-2.951082874163876E-2</v>
      </c>
      <c r="G6615">
        <f t="shared" ca="1" si="213"/>
        <v>8.1641388689163187E-3</v>
      </c>
    </row>
    <row r="6616" spans="2:7">
      <c r="B6616" s="58">
        <v>41169</v>
      </c>
      <c r="C6616" s="43">
        <v>440.627411</v>
      </c>
      <c r="D6616">
        <f t="shared" si="212"/>
        <v>2.1260228361697875</v>
      </c>
      <c r="E6616">
        <v>-2.9559218881826822E-2</v>
      </c>
      <c r="G6616">
        <f t="shared" ca="1" si="213"/>
        <v>7.4843001685525922E-3</v>
      </c>
    </row>
    <row r="6617" spans="2:7">
      <c r="B6617" s="58">
        <v>36594</v>
      </c>
      <c r="C6617" s="43">
        <v>140.95463599999999</v>
      </c>
      <c r="D6617">
        <f t="shared" si="212"/>
        <v>0.11237191916356483</v>
      </c>
      <c r="E6617">
        <v>-2.9572113208824191E-2</v>
      </c>
      <c r="G6617">
        <f t="shared" ca="1" si="213"/>
        <v>-1.8006839873160853E-2</v>
      </c>
    </row>
    <row r="6618" spans="2:7">
      <c r="B6618" s="58">
        <v>38686</v>
      </c>
      <c r="C6618" s="43">
        <v>126.715385</v>
      </c>
      <c r="D6618">
        <f t="shared" si="212"/>
        <v>-0.93855274553160595</v>
      </c>
      <c r="E6618">
        <v>-2.957627185297201E-2</v>
      </c>
      <c r="G6618">
        <f t="shared" ca="1" si="213"/>
        <v>-1.6544163612840321E-2</v>
      </c>
    </row>
    <row r="6619" spans="2:7">
      <c r="B6619" s="58">
        <v>44670</v>
      </c>
      <c r="C6619" s="43">
        <v>2062.1813959999999</v>
      </c>
      <c r="D6619">
        <f t="shared" si="212"/>
        <v>2.0768856686083192</v>
      </c>
      <c r="E6619">
        <v>-2.9664704968407091E-2</v>
      </c>
      <c r="G6619">
        <f t="shared" ca="1" si="213"/>
        <v>-2.7316755515178169E-3</v>
      </c>
    </row>
    <row r="6620" spans="2:7">
      <c r="B6620" s="58">
        <v>41989</v>
      </c>
      <c r="C6620" s="43">
        <v>670.21710199999995</v>
      </c>
      <c r="D6620">
        <f t="shared" si="212"/>
        <v>6.6717589920376339</v>
      </c>
      <c r="E6620">
        <v>-2.9679814033601502E-2</v>
      </c>
      <c r="G6620">
        <f t="shared" ca="1" si="213"/>
        <v>-2.6371941687075757E-2</v>
      </c>
    </row>
    <row r="6621" spans="2:7">
      <c r="B6621" s="58">
        <v>35954</v>
      </c>
      <c r="C6621" s="43">
        <v>87.361594999999994</v>
      </c>
      <c r="D6621">
        <f t="shared" si="212"/>
        <v>-0.33957155426351021</v>
      </c>
      <c r="E6621">
        <v>-2.9773482565277908E-2</v>
      </c>
      <c r="G6621">
        <f t="shared" ca="1" si="213"/>
        <v>-7.9977076603928512E-3</v>
      </c>
    </row>
    <row r="6622" spans="2:7">
      <c r="B6622" s="58">
        <v>36313</v>
      </c>
      <c r="C6622" s="43">
        <v>132.280182</v>
      </c>
      <c r="D6622">
        <f t="shared" si="212"/>
        <v>0.49343540192329771</v>
      </c>
      <c r="E6622">
        <v>-2.9787229360939339E-2</v>
      </c>
      <c r="G6622">
        <f t="shared" ca="1" si="213"/>
        <v>3.4085950405155002E-3</v>
      </c>
    </row>
    <row r="6623" spans="2:7">
      <c r="B6623" s="58">
        <v>35956</v>
      </c>
      <c r="C6623" s="43">
        <v>88.574425000000005</v>
      </c>
      <c r="D6623">
        <f t="shared" si="212"/>
        <v>-0.59642860760231553</v>
      </c>
      <c r="E6623">
        <v>-2.9865633847741647E-2</v>
      </c>
      <c r="G6623">
        <f t="shared" ca="1" si="213"/>
        <v>9.1713983574726651E-3</v>
      </c>
    </row>
    <row r="6624" spans="2:7">
      <c r="B6624" s="58">
        <v>40666</v>
      </c>
      <c r="C6624" s="43">
        <v>219.476471</v>
      </c>
      <c r="D6624">
        <f t="shared" si="212"/>
        <v>0.94262876612650981</v>
      </c>
      <c r="E6624">
        <v>-2.9887872497741275E-2</v>
      </c>
      <c r="G6624">
        <f t="shared" ca="1" si="213"/>
        <v>2.0161502349800256E-2</v>
      </c>
    </row>
    <row r="6625" spans="2:7">
      <c r="B6625" s="58">
        <v>37922</v>
      </c>
      <c r="C6625" s="43">
        <v>112.979111</v>
      </c>
      <c r="D6625">
        <f t="shared" si="212"/>
        <v>-0.3635952913003811</v>
      </c>
      <c r="E6625">
        <v>-2.9908388130817674E-2</v>
      </c>
      <c r="G6625">
        <f t="shared" ca="1" si="213"/>
        <v>-2.26375535398365E-2</v>
      </c>
    </row>
    <row r="6626" spans="2:7">
      <c r="B6626" s="58">
        <v>38993</v>
      </c>
      <c r="C6626" s="43">
        <v>177.52714499999999</v>
      </c>
      <c r="D6626">
        <f t="shared" si="212"/>
        <v>-0.91712911210442805</v>
      </c>
      <c r="E6626">
        <v>-2.9943438667516819E-2</v>
      </c>
      <c r="G6626">
        <f t="shared" ca="1" si="213"/>
        <v>-2.390962076163617E-3</v>
      </c>
    </row>
    <row r="6627" spans="2:7">
      <c r="B6627" s="58">
        <v>44034</v>
      </c>
      <c r="C6627" s="43">
        <v>2142.2136230000001</v>
      </c>
      <c r="D6627">
        <f t="shared" si="212"/>
        <v>9.2617966523101281</v>
      </c>
      <c r="E6627">
        <v>-2.9982681488308346E-2</v>
      </c>
      <c r="G6627">
        <f t="shared" ca="1" si="213"/>
        <v>-1.7401788785159734E-2</v>
      </c>
    </row>
    <row r="6628" spans="2:7">
      <c r="B6628" s="58">
        <v>40023</v>
      </c>
      <c r="C6628" s="43">
        <v>208.75619499999999</v>
      </c>
      <c r="D6628">
        <f t="shared" si="212"/>
        <v>0.15582614932799674</v>
      </c>
      <c r="E6628">
        <v>-3.0001572256899964E-2</v>
      </c>
      <c r="G6628">
        <f t="shared" ca="1" si="213"/>
        <v>1.3751780378759683E-2</v>
      </c>
    </row>
    <row r="6629" spans="2:7">
      <c r="B6629" s="58">
        <v>39681</v>
      </c>
      <c r="C6629" s="43">
        <v>180.61210600000001</v>
      </c>
      <c r="D6629">
        <f t="shared" si="212"/>
        <v>8.8145564983128505E-2</v>
      </c>
      <c r="E6629">
        <v>-3.0028675285420928E-2</v>
      </c>
      <c r="G6629">
        <f t="shared" ca="1" si="213"/>
        <v>1.3237468197820691E-2</v>
      </c>
    </row>
    <row r="6630" spans="2:7">
      <c r="B6630" s="58">
        <v>36606</v>
      </c>
      <c r="C6630" s="43">
        <v>165.98156700000001</v>
      </c>
      <c r="D6630">
        <f t="shared" si="212"/>
        <v>0.1856517533947355</v>
      </c>
      <c r="E6630">
        <v>-3.0055807845993671E-2</v>
      </c>
      <c r="G6630">
        <f t="shared" ca="1" si="213"/>
        <v>-1.464810026490111E-2</v>
      </c>
    </row>
    <row r="6631" spans="2:7">
      <c r="B6631" s="58">
        <v>37327</v>
      </c>
      <c r="C6631" s="43">
        <v>139.991837</v>
      </c>
      <c r="D6631">
        <f t="shared" si="212"/>
        <v>-0.90040070031924113</v>
      </c>
      <c r="E6631">
        <v>-3.0075307889196223E-2</v>
      </c>
      <c r="G6631">
        <f t="shared" ca="1" si="213"/>
        <v>-2.9150266008317199E-2</v>
      </c>
    </row>
    <row r="6632" spans="2:7">
      <c r="B6632" s="58">
        <v>43382</v>
      </c>
      <c r="C6632" s="43">
        <v>1405.5504149999999</v>
      </c>
      <c r="D6632">
        <f t="shared" si="212"/>
        <v>14.101979185480786</v>
      </c>
      <c r="E6632">
        <v>-3.0076609854739866E-2</v>
      </c>
      <c r="G6632">
        <f t="shared" ca="1" si="213"/>
        <v>1.9399823670897626E-2</v>
      </c>
    </row>
    <row r="6633" spans="2:7">
      <c r="B6633" s="58">
        <v>37719</v>
      </c>
      <c r="C6633" s="43">
        <v>93.070610000000002</v>
      </c>
      <c r="D6633">
        <f t="shared" si="212"/>
        <v>-0.956878987511252</v>
      </c>
      <c r="E6633">
        <v>-3.01640147899696E-2</v>
      </c>
      <c r="G6633">
        <f t="shared" ca="1" si="213"/>
        <v>1.2592296965107984E-2</v>
      </c>
    </row>
    <row r="6634" spans="2:7">
      <c r="B6634" s="58">
        <v>44719</v>
      </c>
      <c r="C6634" s="43">
        <v>2158.358643</v>
      </c>
      <c r="D6634">
        <f t="shared" si="212"/>
        <v>2.6944704988096499</v>
      </c>
      <c r="E6634">
        <v>-3.0212730067915312E-2</v>
      </c>
      <c r="G6634">
        <f t="shared" ca="1" si="213"/>
        <v>1.2897281470475768E-2</v>
      </c>
    </row>
    <row r="6635" spans="2:7">
      <c r="B6635" s="58">
        <v>41480</v>
      </c>
      <c r="C6635" s="43">
        <v>584.213257</v>
      </c>
      <c r="D6635">
        <f t="shared" si="212"/>
        <v>0.11689279240030939</v>
      </c>
      <c r="E6635">
        <v>-3.0305073956639991E-2</v>
      </c>
      <c r="G6635">
        <f t="shared" ca="1" si="213"/>
        <v>1.6775391957872917E-2</v>
      </c>
    </row>
    <row r="6636" spans="2:7">
      <c r="B6636" s="58">
        <v>41488</v>
      </c>
      <c r="C6636" s="43">
        <v>523.07012899999995</v>
      </c>
      <c r="D6636">
        <f t="shared" si="212"/>
        <v>10.831583210072152</v>
      </c>
      <c r="E6636">
        <v>-3.0305235095195719E-2</v>
      </c>
      <c r="G6636">
        <f t="shared" ca="1" si="213"/>
        <v>1.8374167269591866E-3</v>
      </c>
    </row>
    <row r="6637" spans="2:7">
      <c r="B6637" s="58">
        <v>35194</v>
      </c>
      <c r="C6637" s="43">
        <v>44.209648000000001</v>
      </c>
      <c r="D6637">
        <f t="shared" si="212"/>
        <v>-0.71926291660109887</v>
      </c>
      <c r="E6637">
        <v>-3.0318248312228138E-2</v>
      </c>
      <c r="G6637">
        <f t="shared" ca="1" si="213"/>
        <v>-1.3928593120072866E-2</v>
      </c>
    </row>
    <row r="6638" spans="2:7">
      <c r="B6638" s="58">
        <v>36539</v>
      </c>
      <c r="C6638" s="43">
        <v>157.47705099999999</v>
      </c>
      <c r="D6638">
        <f t="shared" si="212"/>
        <v>1.1433939288550299</v>
      </c>
      <c r="E6638">
        <v>-3.0340928366566419E-2</v>
      </c>
      <c r="G6638">
        <f t="shared" ca="1" si="213"/>
        <v>-1.671939670842952E-3</v>
      </c>
    </row>
    <row r="6639" spans="2:7">
      <c r="B6639" s="58">
        <v>35604</v>
      </c>
      <c r="C6639" s="43">
        <v>73.470885999999993</v>
      </c>
      <c r="D6639">
        <f t="shared" si="212"/>
        <v>-0.53202579507425485</v>
      </c>
      <c r="E6639">
        <v>-3.0354513265875922E-2</v>
      </c>
      <c r="G6639">
        <f t="shared" ca="1" si="213"/>
        <v>1.7864628308213934E-2</v>
      </c>
    </row>
    <row r="6640" spans="2:7">
      <c r="B6640" s="58">
        <v>36726</v>
      </c>
      <c r="C6640" s="43">
        <v>156.997726</v>
      </c>
      <c r="D6640">
        <f t="shared" si="212"/>
        <v>-0.93857561024348424</v>
      </c>
      <c r="E6640">
        <v>-3.0439975482003813E-2</v>
      </c>
      <c r="G6640">
        <f t="shared" ca="1" si="213"/>
        <v>2.7545109037715003E-2</v>
      </c>
    </row>
    <row r="6641" spans="2:7">
      <c r="B6641" s="58">
        <v>44858</v>
      </c>
      <c r="C6641" s="43">
        <v>2555.9509280000002</v>
      </c>
      <c r="D6641">
        <f t="shared" si="212"/>
        <v>0.13963848719346211</v>
      </c>
      <c r="E6641">
        <v>-3.0445664153559988E-2</v>
      </c>
      <c r="G6641">
        <f t="shared" ca="1" si="213"/>
        <v>4.1526606914693755E-3</v>
      </c>
    </row>
    <row r="6642" spans="2:7">
      <c r="B6642" s="58">
        <v>44328</v>
      </c>
      <c r="C6642" s="43">
        <v>2242.7734380000002</v>
      </c>
      <c r="D6642">
        <f t="shared" si="212"/>
        <v>14.247355188537977</v>
      </c>
      <c r="E6642">
        <v>-3.0452553816554304E-2</v>
      </c>
      <c r="G6642">
        <f t="shared" ca="1" si="213"/>
        <v>-2.2163847239449943E-2</v>
      </c>
    </row>
    <row r="6643" spans="2:7">
      <c r="B6643" s="58">
        <v>38897</v>
      </c>
      <c r="C6643" s="43">
        <v>147.09262100000001</v>
      </c>
      <c r="D6643">
        <f t="shared" si="212"/>
        <v>0.26056245141802703</v>
      </c>
      <c r="E6643">
        <v>-3.0534476019021161E-2</v>
      </c>
      <c r="G6643">
        <f t="shared" ca="1" si="213"/>
        <v>7.7063225088671201E-3</v>
      </c>
    </row>
    <row r="6644" spans="2:7">
      <c r="B6644" s="58">
        <v>37858</v>
      </c>
      <c r="C6644" s="43">
        <v>116.688087</v>
      </c>
      <c r="D6644">
        <f t="shared" si="212"/>
        <v>-0.25688265691203183</v>
      </c>
      <c r="E6644">
        <v>-3.0546655530523343E-2</v>
      </c>
      <c r="G6644">
        <f t="shared" ca="1" si="213"/>
        <v>-1.7495860246759955E-2</v>
      </c>
    </row>
    <row r="6645" spans="2:7">
      <c r="B6645" s="58">
        <v>38917</v>
      </c>
      <c r="C6645" s="43">
        <v>157.025116</v>
      </c>
      <c r="D6645">
        <f t="shared" si="212"/>
        <v>-6.3492165744080441E-3</v>
      </c>
      <c r="E6645">
        <v>-3.0552283506864987E-2</v>
      </c>
      <c r="G6645">
        <f t="shared" ca="1" si="213"/>
        <v>-4.0196883265099285E-2</v>
      </c>
    </row>
    <row r="6646" spans="2:7">
      <c r="B6646" s="58">
        <v>39434</v>
      </c>
      <c r="C6646" s="43">
        <v>158.02847299999999</v>
      </c>
      <c r="D6646">
        <f t="shared" si="212"/>
        <v>0.57428076948694606</v>
      </c>
      <c r="E6646">
        <v>-3.0600441999677656E-2</v>
      </c>
      <c r="G6646">
        <f t="shared" ca="1" si="213"/>
        <v>-5.1942559392166585E-3</v>
      </c>
    </row>
    <row r="6647" spans="2:7">
      <c r="B6647" s="58">
        <v>36171</v>
      </c>
      <c r="C6647" s="43">
        <v>100.381378</v>
      </c>
      <c r="D6647">
        <f t="shared" si="212"/>
        <v>-0.69080442973773593</v>
      </c>
      <c r="E6647">
        <v>-3.0640943808635794E-2</v>
      </c>
      <c r="G6647">
        <f t="shared" ca="1" si="213"/>
        <v>-1.097832739999016E-2</v>
      </c>
    </row>
    <row r="6648" spans="2:7">
      <c r="B6648" s="58">
        <v>40912</v>
      </c>
      <c r="C6648" s="43">
        <v>324.65335099999999</v>
      </c>
      <c r="D6648">
        <f t="shared" si="212"/>
        <v>1.0911418823737391</v>
      </c>
      <c r="E6648">
        <v>-3.0641087595798481E-2</v>
      </c>
      <c r="G6648">
        <f t="shared" ca="1" si="213"/>
        <v>-6.2732955965354997E-3</v>
      </c>
    </row>
    <row r="6649" spans="2:7">
      <c r="B6649" s="58">
        <v>39071</v>
      </c>
      <c r="C6649" s="43">
        <v>155.25170900000001</v>
      </c>
      <c r="D6649">
        <f t="shared" si="212"/>
        <v>-0.92266478034236166</v>
      </c>
      <c r="E6649">
        <v>-3.0659772149675212E-2</v>
      </c>
      <c r="G6649">
        <f t="shared" ca="1" si="213"/>
        <v>5.8392378728766006E-3</v>
      </c>
    </row>
    <row r="6650" spans="2:7">
      <c r="B6650" s="58">
        <v>43899</v>
      </c>
      <c r="C6650" s="43">
        <v>2007.5162350000001</v>
      </c>
      <c r="D6650">
        <f t="shared" si="212"/>
        <v>8.9842874945047697</v>
      </c>
      <c r="E6650">
        <v>-3.0791583485157849E-2</v>
      </c>
      <c r="G6650">
        <f t="shared" ca="1" si="213"/>
        <v>1.1652515576050499E-2</v>
      </c>
    </row>
    <row r="6651" spans="2:7">
      <c r="B6651" s="58">
        <v>40387</v>
      </c>
      <c r="C6651" s="43">
        <v>201.06755100000001</v>
      </c>
      <c r="D6651">
        <f t="shared" si="212"/>
        <v>0.65067079564606745</v>
      </c>
      <c r="E6651">
        <v>-3.0914026302972519E-2</v>
      </c>
      <c r="G6651">
        <f t="shared" ca="1" si="213"/>
        <v>1.5384018266538361E-4</v>
      </c>
    </row>
    <row r="6652" spans="2:7">
      <c r="B6652" s="58">
        <v>38631</v>
      </c>
      <c r="C6652" s="43">
        <v>121.809601</v>
      </c>
      <c r="D6652">
        <f t="shared" si="212"/>
        <v>-0.11610837926921742</v>
      </c>
      <c r="E6652">
        <v>-3.0999548440014769E-2</v>
      </c>
      <c r="G6652">
        <f t="shared" ca="1" si="213"/>
        <v>1.4371731199829924E-3</v>
      </c>
    </row>
    <row r="6653" spans="2:7">
      <c r="B6653" s="58">
        <v>36461</v>
      </c>
      <c r="C6653" s="43">
        <v>137.810562</v>
      </c>
      <c r="D6653">
        <f t="shared" si="212"/>
        <v>-7.0142826248633508E-2</v>
      </c>
      <c r="E6653">
        <v>-3.104022319072337E-2</v>
      </c>
      <c r="G6653">
        <f t="shared" ca="1" si="213"/>
        <v>-1.2516700338702426E-3</v>
      </c>
    </row>
    <row r="6654" spans="2:7">
      <c r="B6654" s="58">
        <v>39113</v>
      </c>
      <c r="C6654" s="43">
        <v>148.20616100000001</v>
      </c>
      <c r="D6654">
        <f t="shared" si="212"/>
        <v>5.3243517616044907E-2</v>
      </c>
      <c r="E6654">
        <v>-3.1169954521465065E-2</v>
      </c>
      <c r="G6654">
        <f t="shared" ca="1" si="213"/>
        <v>-1.815646429314868E-2</v>
      </c>
    </row>
    <row r="6655" spans="2:7">
      <c r="B6655" s="58">
        <v>36644</v>
      </c>
      <c r="C6655" s="43">
        <v>140.71404999999999</v>
      </c>
      <c r="D6655">
        <f t="shared" si="212"/>
        <v>-0.20591898211754614</v>
      </c>
      <c r="E6655">
        <v>-3.1170048096399471E-2</v>
      </c>
      <c r="G6655">
        <f t="shared" ca="1" si="213"/>
        <v>3.5005581832924463E-3</v>
      </c>
    </row>
    <row r="6656" spans="2:7">
      <c r="B6656" s="58">
        <v>39736</v>
      </c>
      <c r="C6656" s="43">
        <v>177.203644</v>
      </c>
      <c r="D6656">
        <f t="shared" si="212"/>
        <v>3.0733808609561648</v>
      </c>
      <c r="E6656">
        <v>-3.1197473305624567E-2</v>
      </c>
      <c r="G6656">
        <f t="shared" ca="1" si="213"/>
        <v>-4.8813444098405549E-3</v>
      </c>
    </row>
    <row r="6657" spans="2:7">
      <c r="B6657" s="58">
        <v>35403</v>
      </c>
      <c r="C6657" s="43">
        <v>43.502842000000001</v>
      </c>
      <c r="D6657">
        <f t="shared" si="212"/>
        <v>-0.51541669570263504</v>
      </c>
      <c r="E6657">
        <v>-3.1226280512708319E-2</v>
      </c>
      <c r="G6657">
        <f t="shared" ca="1" si="213"/>
        <v>1.8962964925670466E-3</v>
      </c>
    </row>
    <row r="6658" spans="2:7">
      <c r="B6658" s="58">
        <v>38474</v>
      </c>
      <c r="C6658" s="43">
        <v>89.773712000000003</v>
      </c>
      <c r="D6658">
        <f t="shared" si="212"/>
        <v>-7.4119568413789014E-2</v>
      </c>
      <c r="E6658">
        <v>-3.1261580650273291E-2</v>
      </c>
      <c r="G6658">
        <f t="shared" ca="1" si="213"/>
        <v>-2.0650531180439902E-2</v>
      </c>
    </row>
    <row r="6659" spans="2:7">
      <c r="B6659" s="58">
        <v>36144</v>
      </c>
      <c r="C6659" s="43">
        <v>96.960373000000004</v>
      </c>
      <c r="D6659">
        <f t="shared" si="212"/>
        <v>0.41124291393876183</v>
      </c>
      <c r="E6659">
        <v>-3.129674748244269E-2</v>
      </c>
      <c r="G6659">
        <f t="shared" ca="1" si="213"/>
        <v>1.5159634900759216E-3</v>
      </c>
    </row>
    <row r="6660" spans="2:7">
      <c r="B6660" s="58">
        <v>35590</v>
      </c>
      <c r="C6660" s="43">
        <v>68.705658</v>
      </c>
      <c r="D6660">
        <f t="shared" ref="D6660:D6723" si="214">(C6660-C6661)/C6661</f>
        <v>-0.61135450113106038</v>
      </c>
      <c r="E6660">
        <v>-3.1302482656102602E-2</v>
      </c>
      <c r="G6660">
        <f t="shared" ca="1" si="213"/>
        <v>-9.7070968693804046E-3</v>
      </c>
    </row>
    <row r="6661" spans="2:7">
      <c r="B6661" s="58">
        <v>39930</v>
      </c>
      <c r="C6661" s="43">
        <v>176.78233299999999</v>
      </c>
      <c r="D6661">
        <f t="shared" si="214"/>
        <v>1.4121432028412648</v>
      </c>
      <c r="E6661">
        <v>-3.1472854385394031E-2</v>
      </c>
      <c r="G6661">
        <f t="shared" ref="G6661:G6724" ca="1" si="215">_xlfn.NORM.INV(RAND(),$N$5,$N$6)</f>
        <v>-6.9868820554498919E-3</v>
      </c>
    </row>
    <row r="6662" spans="2:7">
      <c r="B6662" s="58">
        <v>35695</v>
      </c>
      <c r="C6662" s="43">
        <v>73.288489999999996</v>
      </c>
      <c r="D6662">
        <f t="shared" si="214"/>
        <v>-0.3980495598989619</v>
      </c>
      <c r="E6662">
        <v>-3.1523060804333432E-2</v>
      </c>
      <c r="G6662">
        <f t="shared" ca="1" si="215"/>
        <v>-2.029874683968794E-4</v>
      </c>
    </row>
    <row r="6663" spans="2:7">
      <c r="B6663" s="58">
        <v>37915</v>
      </c>
      <c r="C6663" s="43">
        <v>121.751701</v>
      </c>
      <c r="D6663">
        <f t="shared" si="214"/>
        <v>-7.0040279049467854E-4</v>
      </c>
      <c r="E6663">
        <v>-3.1554303956741012E-2</v>
      </c>
      <c r="G6663">
        <f t="shared" ca="1" si="215"/>
        <v>6.6721278930481761E-3</v>
      </c>
    </row>
    <row r="6664" spans="2:7">
      <c r="B6664" s="58">
        <v>36276</v>
      </c>
      <c r="C6664" s="43">
        <v>121.837036</v>
      </c>
      <c r="D6664">
        <f t="shared" si="214"/>
        <v>-0.73068251101944037</v>
      </c>
      <c r="E6664">
        <v>-3.1633320721634842E-2</v>
      </c>
      <c r="G6664">
        <f t="shared" ca="1" si="215"/>
        <v>-2.1097137314254437E-2</v>
      </c>
    </row>
    <row r="6665" spans="2:7">
      <c r="B6665" s="58">
        <v>41211</v>
      </c>
      <c r="C6665" s="43">
        <v>452.39184599999999</v>
      </c>
      <c r="D6665">
        <f t="shared" si="214"/>
        <v>2.4611286783389139</v>
      </c>
      <c r="E6665">
        <v>-3.1740275665515717E-2</v>
      </c>
      <c r="G6665">
        <f t="shared" ca="1" si="215"/>
        <v>2.4027653043903054E-2</v>
      </c>
    </row>
    <row r="6666" spans="2:7">
      <c r="B6666" s="58">
        <v>36980</v>
      </c>
      <c r="C6666" s="43">
        <v>130.70645099999999</v>
      </c>
      <c r="D6666">
        <f t="shared" si="214"/>
        <v>-0.82466971120891441</v>
      </c>
      <c r="E6666">
        <v>-3.1795094634543733E-2</v>
      </c>
      <c r="G6666">
        <f t="shared" ca="1" si="215"/>
        <v>6.7623846654377109E-2</v>
      </c>
    </row>
    <row r="6667" spans="2:7">
      <c r="B6667" s="58">
        <v>42157</v>
      </c>
      <c r="C6667" s="43">
        <v>745.48699999999997</v>
      </c>
      <c r="D6667">
        <f t="shared" si="214"/>
        <v>0.54679083193472011</v>
      </c>
      <c r="E6667">
        <v>-3.1846192417139214E-2</v>
      </c>
      <c r="G6667">
        <f t="shared" ca="1" si="215"/>
        <v>-7.197991060819539E-4</v>
      </c>
    </row>
    <row r="6668" spans="2:7">
      <c r="B6668" s="58">
        <v>41758</v>
      </c>
      <c r="C6668" s="43">
        <v>481.95721400000002</v>
      </c>
      <c r="D6668">
        <f t="shared" si="214"/>
        <v>2.4539085225506283</v>
      </c>
      <c r="E6668">
        <v>-3.1927837592562777E-2</v>
      </c>
      <c r="G6668">
        <f t="shared" ca="1" si="215"/>
        <v>-6.7293698366848783E-3</v>
      </c>
    </row>
    <row r="6669" spans="2:7">
      <c r="B6669" s="58">
        <v>37299</v>
      </c>
      <c r="C6669" s="43">
        <v>139.539658</v>
      </c>
      <c r="D6669">
        <f t="shared" si="214"/>
        <v>-0.25959170154882294</v>
      </c>
      <c r="E6669">
        <v>-3.1994585871541373E-2</v>
      </c>
      <c r="G6669">
        <f t="shared" ca="1" si="215"/>
        <v>-1.449697290097033E-2</v>
      </c>
    </row>
    <row r="6670" spans="2:7">
      <c r="B6670" s="58">
        <v>39833</v>
      </c>
      <c r="C6670" s="43">
        <v>188.46312</v>
      </c>
      <c r="D6670">
        <f t="shared" si="214"/>
        <v>0.40580775174445827</v>
      </c>
      <c r="E6670">
        <v>-3.2061410357165872E-2</v>
      </c>
      <c r="G6670">
        <f t="shared" ca="1" si="215"/>
        <v>1.7380386520133875E-2</v>
      </c>
    </row>
    <row r="6671" spans="2:7">
      <c r="B6671" s="58">
        <v>36570</v>
      </c>
      <c r="C6671" s="43">
        <v>134.06037900000001</v>
      </c>
      <c r="D6671">
        <f t="shared" si="214"/>
        <v>0.24398290390387295</v>
      </c>
      <c r="E6671">
        <v>-3.2063984794017945E-2</v>
      </c>
      <c r="G6671">
        <f t="shared" ca="1" si="215"/>
        <v>-3.1450954559440879E-2</v>
      </c>
    </row>
    <row r="6672" spans="2:7">
      <c r="B6672" s="58">
        <v>36846</v>
      </c>
      <c r="C6672" s="43">
        <v>107.767059</v>
      </c>
      <c r="D6672">
        <f t="shared" si="214"/>
        <v>-0.94808274770412215</v>
      </c>
      <c r="E6672">
        <v>-3.2087015928697005E-2</v>
      </c>
      <c r="G6672">
        <f t="shared" ca="1" si="215"/>
        <v>2.3872951395080607E-3</v>
      </c>
    </row>
    <row r="6673" spans="2:7">
      <c r="B6673" s="58">
        <v>44673</v>
      </c>
      <c r="C6673" s="43">
        <v>2075.7465820000002</v>
      </c>
      <c r="D6673">
        <f t="shared" si="214"/>
        <v>20.489168571595869</v>
      </c>
      <c r="E6673">
        <v>-3.2302827673741215E-2</v>
      </c>
      <c r="G6673">
        <f t="shared" ca="1" si="215"/>
        <v>-1.0081922616677218E-2</v>
      </c>
    </row>
    <row r="6674" spans="2:7">
      <c r="B6674" s="58">
        <v>38056</v>
      </c>
      <c r="C6674" s="43">
        <v>96.595016000000001</v>
      </c>
      <c r="D6674">
        <f t="shared" si="214"/>
        <v>-1.0867572981950719E-2</v>
      </c>
      <c r="E6674">
        <v>-3.2310805749011538E-2</v>
      </c>
      <c r="G6674">
        <f t="shared" ca="1" si="215"/>
        <v>-2.6254750591535397E-2</v>
      </c>
    </row>
    <row r="6675" spans="2:7">
      <c r="B6675" s="58">
        <v>38418</v>
      </c>
      <c r="C6675" s="43">
        <v>97.656302999999994</v>
      </c>
      <c r="D6675">
        <f t="shared" si="214"/>
        <v>-0.215737940677139</v>
      </c>
      <c r="E6675">
        <v>-3.237666779405108E-2</v>
      </c>
      <c r="G6675">
        <f t="shared" ca="1" si="215"/>
        <v>5.0402355789486673E-3</v>
      </c>
    </row>
    <row r="6676" spans="2:7">
      <c r="B6676" s="58">
        <v>36524</v>
      </c>
      <c r="C6676" s="43">
        <v>124.519989</v>
      </c>
      <c r="D6676">
        <f t="shared" si="214"/>
        <v>3.6465544638511434E-2</v>
      </c>
      <c r="E6676">
        <v>-3.2424775817921504E-2</v>
      </c>
      <c r="G6676">
        <f t="shared" ca="1" si="215"/>
        <v>4.9833174924426666E-3</v>
      </c>
    </row>
    <row r="6677" spans="2:7">
      <c r="B6677" s="58">
        <v>37867</v>
      </c>
      <c r="C6677" s="43">
        <v>120.139053</v>
      </c>
      <c r="D6677">
        <f t="shared" si="214"/>
        <v>-0.42716884897713098</v>
      </c>
      <c r="E6677">
        <v>-3.2467697301517093E-2</v>
      </c>
      <c r="G6677">
        <f t="shared" ca="1" si="215"/>
        <v>-5.0046441583867472E-3</v>
      </c>
    </row>
    <row r="6678" spans="2:7">
      <c r="B6678" s="58">
        <v>40032</v>
      </c>
      <c r="C6678" s="43">
        <v>209.72856100000001</v>
      </c>
      <c r="D6678">
        <f t="shared" si="214"/>
        <v>0.30644327631112317</v>
      </c>
      <c r="E6678">
        <v>-3.2478096628657284E-2</v>
      </c>
      <c r="G6678">
        <f t="shared" ca="1" si="215"/>
        <v>8.5244093576782064E-4</v>
      </c>
    </row>
    <row r="6679" spans="2:7">
      <c r="B6679" s="58">
        <v>38765</v>
      </c>
      <c r="C6679" s="43">
        <v>160.533997</v>
      </c>
      <c r="D6679">
        <f t="shared" si="214"/>
        <v>0.17515616860518551</v>
      </c>
      <c r="E6679">
        <v>-3.2501475876133702E-2</v>
      </c>
      <c r="G6679">
        <f t="shared" ca="1" si="215"/>
        <v>-3.5787125580182474E-2</v>
      </c>
    </row>
    <row r="6680" spans="2:7">
      <c r="B6680" s="58">
        <v>36749</v>
      </c>
      <c r="C6680" s="43">
        <v>136.60652200000001</v>
      </c>
      <c r="D6680">
        <f t="shared" si="214"/>
        <v>0.16111916479841096</v>
      </c>
      <c r="E6680">
        <v>-3.2820894953660355E-2</v>
      </c>
      <c r="G6680">
        <f t="shared" ca="1" si="215"/>
        <v>8.0316823346635591E-3</v>
      </c>
    </row>
    <row r="6681" spans="2:7">
      <c r="B6681" s="58">
        <v>37405</v>
      </c>
      <c r="C6681" s="43">
        <v>117.650734</v>
      </c>
      <c r="D6681">
        <f t="shared" si="214"/>
        <v>-0.15685898283930289</v>
      </c>
      <c r="E6681">
        <v>-3.282369557133185E-2</v>
      </c>
      <c r="G6681">
        <f t="shared" ca="1" si="215"/>
        <v>-4.1641919154459424E-3</v>
      </c>
    </row>
    <row r="6682" spans="2:7">
      <c r="B6682" s="58">
        <v>36451</v>
      </c>
      <c r="C6682" s="43">
        <v>139.53862000000001</v>
      </c>
      <c r="D6682">
        <f t="shared" si="214"/>
        <v>-0.65489275259599922</v>
      </c>
      <c r="E6682">
        <v>-3.2879423732379669E-2</v>
      </c>
      <c r="G6682">
        <f t="shared" ca="1" si="215"/>
        <v>-9.7277994410859252E-4</v>
      </c>
    </row>
    <row r="6683" spans="2:7">
      <c r="B6683" s="58">
        <v>41296</v>
      </c>
      <c r="C6683" s="43">
        <v>404.33407599999998</v>
      </c>
      <c r="D6683">
        <f t="shared" si="214"/>
        <v>1.5359143039823322</v>
      </c>
      <c r="E6683">
        <v>-3.2880851325501691E-2</v>
      </c>
      <c r="G6683">
        <f t="shared" ca="1" si="215"/>
        <v>-3.3886080371640856E-2</v>
      </c>
    </row>
    <row r="6684" spans="2:7">
      <c r="B6684" s="58">
        <v>39498</v>
      </c>
      <c r="C6684" s="43">
        <v>159.44311500000001</v>
      </c>
      <c r="D6684">
        <f t="shared" si="214"/>
        <v>0.68610120127710594</v>
      </c>
      <c r="E6684">
        <v>-3.2964359998549186E-2</v>
      </c>
      <c r="G6684">
        <f t="shared" ca="1" si="215"/>
        <v>-6.1064232651158838E-3</v>
      </c>
    </row>
    <row r="6685" spans="2:7">
      <c r="B6685" s="58">
        <v>38104</v>
      </c>
      <c r="C6685" s="43">
        <v>94.563193999999996</v>
      </c>
      <c r="D6685">
        <f t="shared" si="214"/>
        <v>-0.51063510896891717</v>
      </c>
      <c r="E6685">
        <v>-3.2981616820168563E-2</v>
      </c>
      <c r="G6685">
        <f t="shared" ca="1" si="215"/>
        <v>2.2086108364904329E-2</v>
      </c>
    </row>
    <row r="6686" spans="2:7">
      <c r="B6686" s="58">
        <v>40042</v>
      </c>
      <c r="C6686" s="43">
        <v>193.236572</v>
      </c>
      <c r="D6686">
        <f t="shared" si="214"/>
        <v>0.35888775862670463</v>
      </c>
      <c r="E6686">
        <v>-3.3086820806623493E-2</v>
      </c>
      <c r="G6686">
        <f t="shared" ca="1" si="215"/>
        <v>7.5964645413335811E-3</v>
      </c>
    </row>
    <row r="6687" spans="2:7">
      <c r="B6687" s="58">
        <v>36556</v>
      </c>
      <c r="C6687" s="43">
        <v>142.202011</v>
      </c>
      <c r="D6687">
        <f t="shared" si="214"/>
        <v>-0.29868962502761615</v>
      </c>
      <c r="E6687">
        <v>-3.3184717387572137E-2</v>
      </c>
      <c r="G6687">
        <f t="shared" ca="1" si="215"/>
        <v>-1.5205388652474098E-2</v>
      </c>
    </row>
    <row r="6688" spans="2:7">
      <c r="B6688" s="58">
        <v>40035</v>
      </c>
      <c r="C6688" s="43">
        <v>202.76615899999999</v>
      </c>
      <c r="D6688">
        <f t="shared" si="214"/>
        <v>1.0182469523465716</v>
      </c>
      <c r="E6688">
        <v>-3.3197204838496107E-2</v>
      </c>
      <c r="G6688">
        <f t="shared" ca="1" si="215"/>
        <v>-9.3328175627503222E-3</v>
      </c>
    </row>
    <row r="6689" spans="2:7">
      <c r="B6689" s="58">
        <v>37819</v>
      </c>
      <c r="C6689" s="43">
        <v>100.466476</v>
      </c>
      <c r="D6689">
        <f t="shared" si="214"/>
        <v>-0.13120651361828595</v>
      </c>
      <c r="E6689">
        <v>-3.334357144384243E-2</v>
      </c>
      <c r="G6689">
        <f t="shared" ca="1" si="215"/>
        <v>3.4548770620628361E-3</v>
      </c>
    </row>
    <row r="6690" spans="2:7">
      <c r="B6690" s="58">
        <v>37399</v>
      </c>
      <c r="C6690" s="43">
        <v>115.639076</v>
      </c>
      <c r="D6690">
        <f t="shared" si="214"/>
        <v>-0.26306907163995774</v>
      </c>
      <c r="E6690">
        <v>-3.3375639229768425E-2</v>
      </c>
      <c r="G6690">
        <f t="shared" ca="1" si="215"/>
        <v>2.9365081559473932E-4</v>
      </c>
    </row>
    <row r="6691" spans="2:7">
      <c r="B6691" s="58">
        <v>38919</v>
      </c>
      <c r="C6691" s="43">
        <v>156.91982999999999</v>
      </c>
      <c r="D6691">
        <f t="shared" si="214"/>
        <v>0.32604996026240063</v>
      </c>
      <c r="E6691">
        <v>-3.3506294956102724E-2</v>
      </c>
      <c r="G6691">
        <f t="shared" ca="1" si="215"/>
        <v>-1.1801016370965752E-2</v>
      </c>
    </row>
    <row r="6692" spans="2:7">
      <c r="B6692" s="58">
        <v>37074</v>
      </c>
      <c r="C6692" s="43">
        <v>118.336288</v>
      </c>
      <c r="D6692">
        <f t="shared" si="214"/>
        <v>-3.8855216450844457E-2</v>
      </c>
      <c r="E6692">
        <v>-3.3592903798154605E-2</v>
      </c>
      <c r="G6692">
        <f t="shared" ca="1" si="215"/>
        <v>-3.257693463045999E-3</v>
      </c>
    </row>
    <row r="6693" spans="2:7">
      <c r="B6693" s="58">
        <v>36935</v>
      </c>
      <c r="C6693" s="43">
        <v>123.120148</v>
      </c>
      <c r="D6693">
        <f t="shared" si="214"/>
        <v>4.4588679109021895E-2</v>
      </c>
      <c r="E6693">
        <v>-3.3604184168604667E-2</v>
      </c>
      <c r="G6693">
        <f t="shared" ca="1" si="215"/>
        <v>1.0835911698148196E-2</v>
      </c>
    </row>
    <row r="6694" spans="2:7">
      <c r="B6694" s="58">
        <v>36892</v>
      </c>
      <c r="C6694" s="43">
        <v>117.864716</v>
      </c>
      <c r="D6694">
        <f t="shared" si="214"/>
        <v>6.2832904816120416E-2</v>
      </c>
      <c r="E6694">
        <v>-3.3647877409601734E-2</v>
      </c>
      <c r="G6694">
        <f t="shared" ca="1" si="215"/>
        <v>3.0526451392633384E-2</v>
      </c>
    </row>
    <row r="6695" spans="2:7">
      <c r="B6695" s="58">
        <v>36864</v>
      </c>
      <c r="C6695" s="43">
        <v>110.89675099999999</v>
      </c>
      <c r="D6695">
        <f t="shared" si="214"/>
        <v>-0.32326006223992959</v>
      </c>
      <c r="E6695">
        <v>-3.3702221274349423E-2</v>
      </c>
      <c r="G6695">
        <f t="shared" ca="1" si="215"/>
        <v>2.7998190963919388E-2</v>
      </c>
    </row>
    <row r="6696" spans="2:7">
      <c r="B6696" s="58">
        <v>38868</v>
      </c>
      <c r="C6696" s="43">
        <v>163.86908</v>
      </c>
      <c r="D6696">
        <f t="shared" si="214"/>
        <v>0.15195908166630825</v>
      </c>
      <c r="E6696">
        <v>-3.3733720390003455E-2</v>
      </c>
      <c r="G6696">
        <f t="shared" ca="1" si="215"/>
        <v>-1.2273210405405377E-2</v>
      </c>
    </row>
    <row r="6697" spans="2:7">
      <c r="B6697" s="58">
        <v>36783</v>
      </c>
      <c r="C6697" s="43">
        <v>142.25251800000001</v>
      </c>
      <c r="D6697">
        <f t="shared" si="214"/>
        <v>-0.22244417867051763</v>
      </c>
      <c r="E6697">
        <v>-3.3888099490771852E-2</v>
      </c>
      <c r="G6697">
        <f t="shared" ca="1" si="215"/>
        <v>-8.5013407811288175E-3</v>
      </c>
    </row>
    <row r="6698" spans="2:7">
      <c r="B6698" s="58">
        <v>39757</v>
      </c>
      <c r="C6698" s="43">
        <v>182.94830300000001</v>
      </c>
      <c r="D6698">
        <f t="shared" si="214"/>
        <v>0.47107016985369332</v>
      </c>
      <c r="E6698">
        <v>-3.3973403306517595E-2</v>
      </c>
      <c r="G6698">
        <f t="shared" ca="1" si="215"/>
        <v>-2.6558564047799698E-2</v>
      </c>
    </row>
    <row r="6699" spans="2:7">
      <c r="B6699" s="58">
        <v>38034</v>
      </c>
      <c r="C6699" s="43">
        <v>124.36409</v>
      </c>
      <c r="D6699">
        <f t="shared" si="214"/>
        <v>-0.83548285086233443</v>
      </c>
      <c r="E6699">
        <v>-3.4068066260875787E-2</v>
      </c>
      <c r="G6699">
        <f t="shared" ca="1" si="215"/>
        <v>-2.3980846537306734E-2</v>
      </c>
    </row>
    <row r="6700" spans="2:7">
      <c r="B6700" s="58">
        <v>42135</v>
      </c>
      <c r="C6700" s="43">
        <v>755.933899</v>
      </c>
      <c r="D6700">
        <f t="shared" si="214"/>
        <v>-0.61644915992253235</v>
      </c>
      <c r="E6700">
        <v>-3.4070686197689957E-2</v>
      </c>
      <c r="G6700">
        <f t="shared" ca="1" si="215"/>
        <v>-1.7719389844003047E-2</v>
      </c>
    </row>
    <row r="6701" spans="2:7">
      <c r="B6701" s="58">
        <v>44624</v>
      </c>
      <c r="C6701" s="43">
        <v>1970.8831789999999</v>
      </c>
      <c r="D6701">
        <f t="shared" si="214"/>
        <v>12.486904418137923</v>
      </c>
      <c r="E6701">
        <v>-3.4194144163124301E-2</v>
      </c>
      <c r="G6701">
        <f t="shared" ca="1" si="215"/>
        <v>3.6769844893187222E-2</v>
      </c>
    </row>
    <row r="6702" spans="2:7">
      <c r="B6702" s="58">
        <v>36678</v>
      </c>
      <c r="C6702" s="43">
        <v>146.13310200000001</v>
      </c>
      <c r="D6702">
        <f t="shared" si="214"/>
        <v>-0.93286050884423988</v>
      </c>
      <c r="E6702">
        <v>-3.4298953524246174E-2</v>
      </c>
      <c r="G6702">
        <f t="shared" ca="1" si="215"/>
        <v>1.065981531191911E-2</v>
      </c>
    </row>
    <row r="6703" spans="2:7">
      <c r="B6703" s="58">
        <v>44547</v>
      </c>
      <c r="C6703" s="43">
        <v>2176.5595699999999</v>
      </c>
      <c r="D6703">
        <f t="shared" si="214"/>
        <v>10.607965319794131</v>
      </c>
      <c r="E6703">
        <v>-3.431484153953996E-2</v>
      </c>
      <c r="G6703">
        <f t="shared" ca="1" si="215"/>
        <v>-2.1600855665764276E-2</v>
      </c>
    </row>
    <row r="6704" spans="2:7">
      <c r="B6704" s="58">
        <v>39874</v>
      </c>
      <c r="C6704" s="43">
        <v>187.50569200000001</v>
      </c>
      <c r="D6704">
        <f t="shared" si="214"/>
        <v>0.41721100403804467</v>
      </c>
      <c r="E6704">
        <v>-3.4319739337076251E-2</v>
      </c>
      <c r="G6704">
        <f t="shared" ca="1" si="215"/>
        <v>2.3310919122383764E-3</v>
      </c>
    </row>
    <row r="6705" spans="2:7">
      <c r="B6705" s="58">
        <v>36515</v>
      </c>
      <c r="C6705" s="43">
        <v>132.30612199999999</v>
      </c>
      <c r="D6705">
        <f t="shared" si="214"/>
        <v>-0.20123180897923035</v>
      </c>
      <c r="E6705">
        <v>-3.4368574911544422E-2</v>
      </c>
      <c r="G6705">
        <f t="shared" ca="1" si="215"/>
        <v>-3.0157732578475434E-2</v>
      </c>
    </row>
    <row r="6706" spans="2:7">
      <c r="B6706" s="58">
        <v>39881</v>
      </c>
      <c r="C6706" s="43">
        <v>165.63769500000001</v>
      </c>
      <c r="D6706">
        <f t="shared" si="214"/>
        <v>0.21242411053813604</v>
      </c>
      <c r="E6706">
        <v>-3.4382540311387974E-2</v>
      </c>
      <c r="G6706">
        <f t="shared" ca="1" si="215"/>
        <v>2.9163953801254271E-2</v>
      </c>
    </row>
    <row r="6707" spans="2:7">
      <c r="B6707" s="58">
        <v>36334</v>
      </c>
      <c r="C6707" s="43">
        <v>136.61695900000001</v>
      </c>
      <c r="D6707">
        <f t="shared" si="214"/>
        <v>-0.23449924237720038</v>
      </c>
      <c r="E6707">
        <v>-3.4384583170620923E-2</v>
      </c>
      <c r="G6707">
        <f t="shared" ca="1" si="215"/>
        <v>-8.7189195097546121E-3</v>
      </c>
    </row>
    <row r="6708" spans="2:7">
      <c r="B6708" s="58">
        <v>39912</v>
      </c>
      <c r="C6708" s="43">
        <v>178.46743799999999</v>
      </c>
      <c r="D6708">
        <f t="shared" si="214"/>
        <v>1.3083833909540674</v>
      </c>
      <c r="E6708">
        <v>-3.4397085349036509E-2</v>
      </c>
      <c r="G6708">
        <f t="shared" ca="1" si="215"/>
        <v>1.6082021253546734E-2</v>
      </c>
    </row>
    <row r="6709" spans="2:7">
      <c r="B6709" s="58">
        <v>35670</v>
      </c>
      <c r="C6709" s="43">
        <v>77.312736999999998</v>
      </c>
      <c r="D6709">
        <f t="shared" si="214"/>
        <v>-5.6123802384251201E-2</v>
      </c>
      <c r="E6709">
        <v>-3.4832571912976854E-2</v>
      </c>
      <c r="G6709">
        <f t="shared" ca="1" si="215"/>
        <v>3.0641461566618965E-2</v>
      </c>
    </row>
    <row r="6710" spans="2:7">
      <c r="B6710" s="58">
        <v>38176</v>
      </c>
      <c r="C6710" s="43">
        <v>81.909828000000005</v>
      </c>
      <c r="D6710">
        <f t="shared" si="214"/>
        <v>-0.3432442377177975</v>
      </c>
      <c r="E6710">
        <v>-3.4937924322314587E-2</v>
      </c>
      <c r="G6710">
        <f t="shared" ca="1" si="215"/>
        <v>2.6491705103515891E-2</v>
      </c>
    </row>
    <row r="6711" spans="2:7">
      <c r="B6711" s="58">
        <v>38008</v>
      </c>
      <c r="C6711" s="43">
        <v>124.718857</v>
      </c>
      <c r="D6711">
        <f t="shared" si="214"/>
        <v>-0.18261593636174195</v>
      </c>
      <c r="E6711">
        <v>-3.493927888612338E-2</v>
      </c>
      <c r="G6711">
        <f t="shared" ca="1" si="215"/>
        <v>7.4127852700947433E-3</v>
      </c>
    </row>
    <row r="6712" spans="2:7">
      <c r="B6712" s="58">
        <v>39106</v>
      </c>
      <c r="C6712" s="43">
        <v>152.582932</v>
      </c>
      <c r="D6712">
        <f t="shared" si="214"/>
        <v>-0.92917199147310292</v>
      </c>
      <c r="E6712">
        <v>-3.5103308013724147E-2</v>
      </c>
      <c r="G6712">
        <f t="shared" ca="1" si="215"/>
        <v>-5.8058356424189775E-4</v>
      </c>
    </row>
    <row r="6713" spans="2:7">
      <c r="B6713" s="58">
        <v>44280</v>
      </c>
      <c r="C6713" s="43">
        <v>2154.2739259999998</v>
      </c>
      <c r="D6713">
        <f t="shared" si="214"/>
        <v>10.049044833056261</v>
      </c>
      <c r="E6713">
        <v>-3.5172091113984838E-2</v>
      </c>
      <c r="G6713">
        <f t="shared" ca="1" si="215"/>
        <v>-3.2327802959953265E-2</v>
      </c>
    </row>
    <row r="6714" spans="2:7">
      <c r="B6714" s="58">
        <v>39826</v>
      </c>
      <c r="C6714" s="43">
        <v>194.97377</v>
      </c>
      <c r="D6714">
        <f t="shared" si="214"/>
        <v>-0.65406874892719158</v>
      </c>
      <c r="E6714">
        <v>-3.5247171901834462E-2</v>
      </c>
      <c r="G6714">
        <f t="shared" ca="1" si="215"/>
        <v>1.638926152029509E-2</v>
      </c>
    </row>
    <row r="6715" spans="2:7">
      <c r="B6715" s="58">
        <v>41481</v>
      </c>
      <c r="C6715" s="43">
        <v>563.61999500000002</v>
      </c>
      <c r="D6715">
        <f t="shared" si="214"/>
        <v>6.8477830687942678</v>
      </c>
      <c r="E6715">
        <v>-3.52495629862093E-2</v>
      </c>
      <c r="G6715">
        <f t="shared" ca="1" si="215"/>
        <v>1.3932306604749487E-3</v>
      </c>
    </row>
    <row r="6716" spans="2:7">
      <c r="B6716" s="58">
        <v>38215</v>
      </c>
      <c r="C6716" s="43">
        <v>71.819007999999997</v>
      </c>
      <c r="D6716">
        <f t="shared" si="214"/>
        <v>-0.37589654303868458</v>
      </c>
      <c r="E6716">
        <v>-3.5293733004490624E-2</v>
      </c>
      <c r="G6716">
        <f t="shared" ca="1" si="215"/>
        <v>1.0336488559264301E-3</v>
      </c>
    </row>
    <row r="6717" spans="2:7">
      <c r="B6717" s="58">
        <v>37882</v>
      </c>
      <c r="C6717" s="43">
        <v>115.075485</v>
      </c>
      <c r="D6717">
        <f t="shared" si="214"/>
        <v>0.18750030119503766</v>
      </c>
      <c r="E6717">
        <v>-3.5414954271736632E-2</v>
      </c>
      <c r="G6717">
        <f t="shared" ca="1" si="215"/>
        <v>7.6630640157243938E-3</v>
      </c>
    </row>
    <row r="6718" spans="2:7">
      <c r="B6718" s="58">
        <v>37820</v>
      </c>
      <c r="C6718" s="43">
        <v>96.905647000000002</v>
      </c>
      <c r="D6718">
        <f t="shared" si="214"/>
        <v>0.13481432767504242</v>
      </c>
      <c r="E6718">
        <v>-3.5442957111385079E-2</v>
      </c>
      <c r="G6718">
        <f t="shared" ca="1" si="215"/>
        <v>3.6321807867958596E-4</v>
      </c>
    </row>
    <row r="6719" spans="2:7">
      <c r="B6719" s="58">
        <v>37735</v>
      </c>
      <c r="C6719" s="43">
        <v>85.393394000000001</v>
      </c>
      <c r="D6719">
        <f t="shared" si="214"/>
        <v>-4.7385186867284879E-2</v>
      </c>
      <c r="E6719">
        <v>-3.5536661404137138E-2</v>
      </c>
      <c r="G6719">
        <f t="shared" ca="1" si="215"/>
        <v>9.1944384203668621E-3</v>
      </c>
    </row>
    <row r="6720" spans="2:7">
      <c r="B6720" s="58">
        <v>37728</v>
      </c>
      <c r="C6720" s="43">
        <v>89.641052000000002</v>
      </c>
      <c r="D6720">
        <f t="shared" si="214"/>
        <v>-0.2175040372180182</v>
      </c>
      <c r="E6720">
        <v>-3.5545207620773248E-2</v>
      </c>
      <c r="G6720">
        <f t="shared" ca="1" si="215"/>
        <v>5.9331282758808999E-3</v>
      </c>
    </row>
    <row r="6721" spans="2:7">
      <c r="B6721" s="58">
        <v>36906</v>
      </c>
      <c r="C6721" s="43">
        <v>114.557846</v>
      </c>
      <c r="D6721">
        <f t="shared" si="214"/>
        <v>0.499713738590503</v>
      </c>
      <c r="E6721">
        <v>-3.5545684343169653E-2</v>
      </c>
      <c r="G6721">
        <f t="shared" ca="1" si="215"/>
        <v>1.2965891772392065E-2</v>
      </c>
    </row>
    <row r="6722" spans="2:7">
      <c r="B6722" s="58">
        <v>35691</v>
      </c>
      <c r="C6722" s="43">
        <v>76.386475000000004</v>
      </c>
      <c r="D6722">
        <f t="shared" si="214"/>
        <v>-0.96288144259981201</v>
      </c>
      <c r="E6722">
        <v>-3.5552508338266169E-2</v>
      </c>
      <c r="G6722">
        <f t="shared" ca="1" si="215"/>
        <v>5.0851746469405251E-3</v>
      </c>
    </row>
    <row r="6723" spans="2:7">
      <c r="B6723" s="58">
        <v>43889</v>
      </c>
      <c r="C6723" s="43">
        <v>2057.9052729999999</v>
      </c>
      <c r="D6723">
        <f t="shared" si="214"/>
        <v>15.051164991100357</v>
      </c>
      <c r="E6723">
        <v>-3.5566129524117418E-2</v>
      </c>
      <c r="G6723">
        <f t="shared" ca="1" si="215"/>
        <v>-1.0469246095598595E-3</v>
      </c>
    </row>
    <row r="6724" spans="2:7">
      <c r="B6724" s="58">
        <v>36530</v>
      </c>
      <c r="C6724" s="43">
        <v>128.209091</v>
      </c>
      <c r="D6724">
        <f t="shared" ref="D6724:D6787" si="216">(C6724-C6725)/C6725</f>
        <v>0.11029357518581483</v>
      </c>
      <c r="E6724">
        <v>-3.5575307291159458E-2</v>
      </c>
      <c r="G6724">
        <f t="shared" ca="1" si="215"/>
        <v>-1.2038208076394288E-2</v>
      </c>
    </row>
    <row r="6725" spans="2:7">
      <c r="B6725" s="58">
        <v>36880</v>
      </c>
      <c r="C6725" s="43">
        <v>115.473145</v>
      </c>
      <c r="D6725">
        <f t="shared" si="216"/>
        <v>-0.63659940616540989</v>
      </c>
      <c r="E6725">
        <v>-3.5749754457736406E-2</v>
      </c>
      <c r="G6725">
        <f t="shared" ref="G6725:G6788" ca="1" si="217">_xlfn.NORM.INV(RAND(),$N$5,$N$6)</f>
        <v>-1.1226165135760873E-2</v>
      </c>
    </row>
    <row r="6726" spans="2:7">
      <c r="B6726" s="58">
        <v>40945</v>
      </c>
      <c r="C6726" s="43">
        <v>317.75717200000003</v>
      </c>
      <c r="D6726">
        <f t="shared" si="216"/>
        <v>-0.24125962395970801</v>
      </c>
      <c r="E6726">
        <v>-3.575004604094776E-2</v>
      </c>
      <c r="G6726">
        <f t="shared" ca="1" si="217"/>
        <v>-1.7211060049951426E-3</v>
      </c>
    </row>
    <row r="6727" spans="2:7">
      <c r="B6727" s="58">
        <v>41285</v>
      </c>
      <c r="C6727" s="43">
        <v>418.79565400000001</v>
      </c>
      <c r="D6727">
        <f t="shared" si="216"/>
        <v>2.7249184796510963</v>
      </c>
      <c r="E6727">
        <v>-3.581104692462788E-2</v>
      </c>
      <c r="G6727">
        <f t="shared" ca="1" si="217"/>
        <v>1.5765955235980983E-2</v>
      </c>
    </row>
    <row r="6728" spans="2:7">
      <c r="B6728" s="58">
        <v>37886</v>
      </c>
      <c r="C6728" s="43">
        <v>112.430824</v>
      </c>
      <c r="D6728">
        <f t="shared" si="216"/>
        <v>-0.17242243515640918</v>
      </c>
      <c r="E6728">
        <v>-3.5950937868037748E-2</v>
      </c>
      <c r="G6728">
        <f t="shared" ca="1" si="217"/>
        <v>5.4727821737355908E-3</v>
      </c>
    </row>
    <row r="6729" spans="2:7">
      <c r="B6729" s="58">
        <v>36566</v>
      </c>
      <c r="C6729" s="43">
        <v>135.85533100000001</v>
      </c>
      <c r="D6729">
        <f t="shared" si="216"/>
        <v>2.0943225474971263</v>
      </c>
      <c r="E6729">
        <v>-3.5978742522679914E-2</v>
      </c>
      <c r="G6729">
        <f t="shared" ca="1" si="217"/>
        <v>-2.1686137939101909E-4</v>
      </c>
    </row>
    <row r="6730" spans="2:7">
      <c r="B6730" s="58">
        <v>35345</v>
      </c>
      <c r="C6730" s="43">
        <v>43.904708999999997</v>
      </c>
      <c r="D6730">
        <f t="shared" si="216"/>
        <v>-0.82448368448402343</v>
      </c>
      <c r="E6730">
        <v>-3.5982242457836724E-2</v>
      </c>
      <c r="G6730">
        <f t="shared" ca="1" si="217"/>
        <v>8.0752253133844123E-3</v>
      </c>
    </row>
    <row r="6731" spans="2:7">
      <c r="B6731" s="58">
        <v>40716</v>
      </c>
      <c r="C6731" s="43">
        <v>250.146027</v>
      </c>
      <c r="D6731">
        <f t="shared" si="216"/>
        <v>-0.88856614000272449</v>
      </c>
      <c r="E6731">
        <v>-3.5985712306729881E-2</v>
      </c>
      <c r="G6731">
        <f t="shared" ca="1" si="217"/>
        <v>1.9251334148039762E-4</v>
      </c>
    </row>
    <row r="6732" spans="2:7">
      <c r="B6732" s="58">
        <v>43930</v>
      </c>
      <c r="C6732" s="43">
        <v>2244.7937010000001</v>
      </c>
      <c r="D6732">
        <f t="shared" si="216"/>
        <v>18.274851080363675</v>
      </c>
      <c r="E6732">
        <v>-3.6003880550471101E-2</v>
      </c>
      <c r="G6732">
        <f t="shared" ca="1" si="217"/>
        <v>-2.9577721357406947E-3</v>
      </c>
    </row>
    <row r="6733" spans="2:7">
      <c r="B6733" s="58">
        <v>37921</v>
      </c>
      <c r="C6733" s="43">
        <v>116.462311</v>
      </c>
      <c r="D6733">
        <f t="shared" si="216"/>
        <v>-0.26260578913376664</v>
      </c>
      <c r="E6733">
        <v>-3.6038451585338048E-2</v>
      </c>
      <c r="G6733">
        <f t="shared" ca="1" si="217"/>
        <v>-7.2572865256373591E-3</v>
      </c>
    </row>
    <row r="6734" spans="2:7">
      <c r="B6734" s="58">
        <v>38869</v>
      </c>
      <c r="C6734" s="43">
        <v>157.93765300000001</v>
      </c>
      <c r="D6734">
        <f t="shared" si="216"/>
        <v>1.1250968831319148</v>
      </c>
      <c r="E6734">
        <v>-3.6196132912932596E-2</v>
      </c>
      <c r="G6734">
        <f t="shared" ca="1" si="217"/>
        <v>4.1335157138209039E-2</v>
      </c>
    </row>
    <row r="6735" spans="2:7">
      <c r="B6735" s="58">
        <v>35746</v>
      </c>
      <c r="C6735" s="43">
        <v>74.320212999999995</v>
      </c>
      <c r="D6735">
        <f t="shared" si="216"/>
        <v>-0.35191754161471867</v>
      </c>
      <c r="E6735">
        <v>-3.6219948760816863E-2</v>
      </c>
      <c r="G6735">
        <f t="shared" ca="1" si="217"/>
        <v>-3.9108325104988198E-3</v>
      </c>
    </row>
    <row r="6736" spans="2:7">
      <c r="B6736" s="58">
        <v>38617</v>
      </c>
      <c r="C6736" s="43">
        <v>114.677094</v>
      </c>
      <c r="D6736">
        <f t="shared" si="216"/>
        <v>-0.94831022653187702</v>
      </c>
      <c r="E6736">
        <v>-3.6257365437197299E-2</v>
      </c>
      <c r="G6736">
        <f t="shared" ca="1" si="217"/>
        <v>2.9221691312316207E-3</v>
      </c>
    </row>
    <row r="6737" spans="2:7">
      <c r="B6737" s="58">
        <v>44741</v>
      </c>
      <c r="C6737" s="43">
        <v>2218.564453</v>
      </c>
      <c r="D6737">
        <f t="shared" si="216"/>
        <v>16.186297922717621</v>
      </c>
      <c r="E6737">
        <v>-3.6329840356723535E-2</v>
      </c>
      <c r="G6737">
        <f t="shared" ca="1" si="217"/>
        <v>2.3787972981700175E-3</v>
      </c>
    </row>
    <row r="6738" spans="2:7">
      <c r="B6738" s="58">
        <v>36319</v>
      </c>
      <c r="C6738" s="43">
        <v>129.08914200000001</v>
      </c>
      <c r="D6738">
        <f t="shared" si="216"/>
        <v>1.7420411879488881E-2</v>
      </c>
      <c r="E6738">
        <v>-3.637990493651766E-2</v>
      </c>
      <c r="G6738">
        <f t="shared" ca="1" si="217"/>
        <v>-1.1117434214243648E-2</v>
      </c>
    </row>
    <row r="6739" spans="2:7">
      <c r="B6739" s="58">
        <v>37145</v>
      </c>
      <c r="C6739" s="43">
        <v>126.87886</v>
      </c>
      <c r="D6739">
        <f t="shared" si="216"/>
        <v>-0.40278625684356706</v>
      </c>
      <c r="E6739">
        <v>-3.6401205648510716E-2</v>
      </c>
      <c r="G6739">
        <f t="shared" ca="1" si="217"/>
        <v>2.63526118334034E-2</v>
      </c>
    </row>
    <row r="6740" spans="2:7">
      <c r="B6740" s="58">
        <v>40120</v>
      </c>
      <c r="C6740" s="43">
        <v>212.45133999999999</v>
      </c>
      <c r="D6740">
        <f t="shared" si="216"/>
        <v>0.74650202184798176</v>
      </c>
      <c r="E6740">
        <v>-3.6684046267131828E-2</v>
      </c>
      <c r="G6740">
        <f t="shared" ca="1" si="217"/>
        <v>6.8684558840881047E-3</v>
      </c>
    </row>
    <row r="6741" spans="2:7">
      <c r="B6741" s="58">
        <v>36808</v>
      </c>
      <c r="C6741" s="43">
        <v>121.643913</v>
      </c>
      <c r="D6741">
        <f t="shared" si="216"/>
        <v>0.30316728455135017</v>
      </c>
      <c r="E6741">
        <v>-3.6707974468641116E-2</v>
      </c>
      <c r="G6741">
        <f t="shared" ca="1" si="217"/>
        <v>4.1978317169947578E-3</v>
      </c>
    </row>
    <row r="6742" spans="2:7">
      <c r="B6742" s="58">
        <v>37823</v>
      </c>
      <c r="C6742" s="43">
        <v>93.344818000000004</v>
      </c>
      <c r="D6742">
        <f t="shared" si="216"/>
        <v>4.479364638864633E-2</v>
      </c>
      <c r="E6742">
        <v>-3.6745319908962563E-2</v>
      </c>
      <c r="G6742">
        <f t="shared" ca="1" si="217"/>
        <v>1.1005721422828329E-2</v>
      </c>
    </row>
    <row r="6743" spans="2:7">
      <c r="B6743" s="58">
        <v>36025</v>
      </c>
      <c r="C6743" s="43">
        <v>89.342827</v>
      </c>
      <c r="D6743">
        <f t="shared" si="216"/>
        <v>-4.1139635702116463E-2</v>
      </c>
      <c r="E6743">
        <v>-3.6874934200933469E-2</v>
      </c>
      <c r="G6743">
        <f t="shared" ca="1" si="217"/>
        <v>3.5374583867363888E-3</v>
      </c>
    </row>
    <row r="6744" spans="2:7">
      <c r="B6744" s="58">
        <v>38425</v>
      </c>
      <c r="C6744" s="43">
        <v>93.176056000000003</v>
      </c>
      <c r="D6744">
        <f t="shared" si="216"/>
        <v>0.11439542774747985</v>
      </c>
      <c r="E6744">
        <v>-3.7243136176739064E-2</v>
      </c>
      <c r="G6744">
        <f t="shared" ca="1" si="217"/>
        <v>1.1020820292623773E-2</v>
      </c>
    </row>
    <row r="6745" spans="2:7">
      <c r="B6745" s="58">
        <v>35656</v>
      </c>
      <c r="C6745" s="43">
        <v>83.611305000000002</v>
      </c>
      <c r="D6745">
        <f t="shared" si="216"/>
        <v>-0.88880494383510467</v>
      </c>
      <c r="E6745">
        <v>-3.7310359663802375E-2</v>
      </c>
      <c r="G6745">
        <f t="shared" ca="1" si="217"/>
        <v>2.7637850013958749E-2</v>
      </c>
    </row>
    <row r="6746" spans="2:7">
      <c r="B6746" s="58">
        <v>42240</v>
      </c>
      <c r="C6746" s="43">
        <v>751.93365500000004</v>
      </c>
      <c r="D6746">
        <f t="shared" si="216"/>
        <v>4.4979026246502585</v>
      </c>
      <c r="E6746">
        <v>-3.732411326309603E-2</v>
      </c>
      <c r="G6746">
        <f t="shared" ca="1" si="217"/>
        <v>1.2987506328856773E-2</v>
      </c>
    </row>
    <row r="6747" spans="2:7">
      <c r="B6747" s="58">
        <v>36560</v>
      </c>
      <c r="C6747" s="43">
        <v>136.76736500000001</v>
      </c>
      <c r="D6747">
        <f t="shared" si="216"/>
        <v>-6.559865662239768E-2</v>
      </c>
      <c r="E6747">
        <v>-3.7389078895849741E-2</v>
      </c>
      <c r="G6747">
        <f t="shared" ca="1" si="217"/>
        <v>3.2121399375518417E-2</v>
      </c>
    </row>
    <row r="6748" spans="2:7">
      <c r="B6748" s="58">
        <v>36441</v>
      </c>
      <c r="C6748" s="43">
        <v>146.36897300000001</v>
      </c>
      <c r="D6748">
        <f t="shared" si="216"/>
        <v>-0.92284804581444535</v>
      </c>
      <c r="E6748">
        <v>-3.7389084406239469E-2</v>
      </c>
      <c r="G6748">
        <f t="shared" ca="1" si="217"/>
        <v>-1.7336967247935685E-3</v>
      </c>
    </row>
    <row r="6749" spans="2:7">
      <c r="B6749" s="58">
        <v>44627</v>
      </c>
      <c r="C6749" s="43">
        <v>1897.1518550000001</v>
      </c>
      <c r="D6749">
        <f t="shared" si="216"/>
        <v>20.850188200635795</v>
      </c>
      <c r="E6749">
        <v>-3.7410296452684809E-2</v>
      </c>
      <c r="G6749">
        <f t="shared" ca="1" si="217"/>
        <v>1.2169939227168499E-2</v>
      </c>
    </row>
    <row r="6750" spans="2:7">
      <c r="B6750" s="58">
        <v>35965</v>
      </c>
      <c r="C6750" s="43">
        <v>86.825423999999998</v>
      </c>
      <c r="D6750">
        <f t="shared" si="216"/>
        <v>-0.4035838702059763</v>
      </c>
      <c r="E6750">
        <v>-3.7535862629807945E-2</v>
      </c>
      <c r="G6750">
        <f t="shared" ca="1" si="217"/>
        <v>-2.0345485943274202E-2</v>
      </c>
    </row>
    <row r="6751" spans="2:7">
      <c r="B6751" s="58">
        <v>36633</v>
      </c>
      <c r="C6751" s="43">
        <v>145.578598</v>
      </c>
      <c r="D6751">
        <f t="shared" si="216"/>
        <v>0.21968508580635915</v>
      </c>
      <c r="E6751">
        <v>-3.7590180347738124E-2</v>
      </c>
      <c r="G6751">
        <f t="shared" ca="1" si="217"/>
        <v>1.9788657970884551E-2</v>
      </c>
    </row>
    <row r="6752" spans="2:7">
      <c r="B6752" s="58">
        <v>37420</v>
      </c>
      <c r="C6752" s="43">
        <v>119.357529</v>
      </c>
      <c r="D6752">
        <f t="shared" si="216"/>
        <v>-0.31787448283174086</v>
      </c>
      <c r="E6752">
        <v>-3.7601586093803249E-2</v>
      </c>
      <c r="G6752">
        <f t="shared" ca="1" si="217"/>
        <v>-4.1604449101136094E-2</v>
      </c>
    </row>
    <row r="6753" spans="2:7">
      <c r="B6753" s="58">
        <v>39555</v>
      </c>
      <c r="C6753" s="43">
        <v>174.978836</v>
      </c>
      <c r="D6753">
        <f t="shared" si="216"/>
        <v>3.5873610928232699E-2</v>
      </c>
      <c r="E6753">
        <v>-3.7759390954504181E-2</v>
      </c>
      <c r="G6753">
        <f t="shared" ca="1" si="217"/>
        <v>-9.445643987599197E-3</v>
      </c>
    </row>
    <row r="6754" spans="2:7">
      <c r="B6754" s="58">
        <v>38784</v>
      </c>
      <c r="C6754" s="43">
        <v>168.91909799999999</v>
      </c>
      <c r="D6754">
        <f t="shared" si="216"/>
        <v>-0.68849188304578846</v>
      </c>
      <c r="E6754">
        <v>-3.7851786108798788E-2</v>
      </c>
      <c r="G6754">
        <f t="shared" ca="1" si="217"/>
        <v>7.6815689123214065E-3</v>
      </c>
    </row>
    <row r="6755" spans="2:7">
      <c r="B6755" s="58">
        <v>41484</v>
      </c>
      <c r="C6755" s="43">
        <v>542.26226799999995</v>
      </c>
      <c r="D6755">
        <f t="shared" si="216"/>
        <v>-0.75521722745869935</v>
      </c>
      <c r="E6755">
        <v>-3.7893841931566086E-2</v>
      </c>
      <c r="G6755">
        <f t="shared" ca="1" si="217"/>
        <v>-9.3935411259645843E-3</v>
      </c>
    </row>
    <row r="6756" spans="2:7">
      <c r="B6756" s="58">
        <v>44224</v>
      </c>
      <c r="C6756" s="43">
        <v>2215.2795409999999</v>
      </c>
      <c r="D6756">
        <f t="shared" si="216"/>
        <v>-0.13083686473761652</v>
      </c>
      <c r="E6756">
        <v>-3.8012856798770457E-2</v>
      </c>
      <c r="G6756">
        <f t="shared" ca="1" si="217"/>
        <v>1.3004598696610406E-2</v>
      </c>
    </row>
    <row r="6757" spans="2:7">
      <c r="B6757" s="58">
        <v>44946</v>
      </c>
      <c r="C6757" s="43">
        <v>2548.75</v>
      </c>
      <c r="D6757">
        <f t="shared" si="216"/>
        <v>19.005672309622863</v>
      </c>
      <c r="E6757">
        <v>-3.8116803472025659E-2</v>
      </c>
      <c r="G6757">
        <f t="shared" ca="1" si="217"/>
        <v>3.5163637744484014E-2</v>
      </c>
    </row>
    <row r="6758" spans="2:7">
      <c r="B6758" s="58">
        <v>36962</v>
      </c>
      <c r="C6758" s="43">
        <v>127.40136699999999</v>
      </c>
      <c r="D6758">
        <f t="shared" si="216"/>
        <v>-0.20243060109481195</v>
      </c>
      <c r="E6758">
        <v>-3.811813864810501E-2</v>
      </c>
      <c r="G6758">
        <f t="shared" ca="1" si="217"/>
        <v>-1.6590980423334314E-2</v>
      </c>
    </row>
    <row r="6759" spans="2:7">
      <c r="B6759" s="58">
        <v>39644</v>
      </c>
      <c r="C6759" s="43">
        <v>159.73703</v>
      </c>
      <c r="D6759">
        <f t="shared" si="216"/>
        <v>-0.11833790523976379</v>
      </c>
      <c r="E6759">
        <v>-3.8164608609353827E-2</v>
      </c>
      <c r="G6759">
        <f t="shared" ca="1" si="217"/>
        <v>2.0154783928607697E-2</v>
      </c>
    </row>
    <row r="6760" spans="2:7">
      <c r="B6760" s="58">
        <v>40269</v>
      </c>
      <c r="C6760" s="43">
        <v>181.177155</v>
      </c>
      <c r="D6760">
        <f t="shared" si="216"/>
        <v>0.96588713427976269</v>
      </c>
      <c r="E6760">
        <v>-3.8196713148362038E-2</v>
      </c>
      <c r="G6760">
        <f t="shared" ca="1" si="217"/>
        <v>1.7645667221516251E-4</v>
      </c>
    </row>
    <row r="6761" spans="2:7">
      <c r="B6761" s="58">
        <v>36090</v>
      </c>
      <c r="C6761" s="43">
        <v>92.160506999999996</v>
      </c>
      <c r="D6761">
        <f t="shared" si="216"/>
        <v>-0.39137761566016943</v>
      </c>
      <c r="E6761">
        <v>-3.8230001041598738E-2</v>
      </c>
      <c r="G6761">
        <f t="shared" ca="1" si="217"/>
        <v>-1.3452836675577446E-2</v>
      </c>
    </row>
    <row r="6762" spans="2:7">
      <c r="B6762" s="58">
        <v>36542</v>
      </c>
      <c r="C6762" s="43">
        <v>151.42477400000001</v>
      </c>
      <c r="D6762">
        <f t="shared" si="216"/>
        <v>1.1353213992474154E-2</v>
      </c>
      <c r="E6762">
        <v>-3.8432755513055521E-2</v>
      </c>
      <c r="G6762">
        <f t="shared" ca="1" si="217"/>
        <v>6.2139296976226827E-3</v>
      </c>
    </row>
    <row r="6763" spans="2:7">
      <c r="B6763" s="58">
        <v>38894</v>
      </c>
      <c r="C6763" s="43">
        <v>149.72491500000001</v>
      </c>
      <c r="D6763">
        <f t="shared" si="216"/>
        <v>0.5226778394655176</v>
      </c>
      <c r="E6763">
        <v>-3.8539370915230776E-2</v>
      </c>
      <c r="G6763">
        <f t="shared" ca="1" si="217"/>
        <v>-7.3455533349965716E-4</v>
      </c>
    </row>
    <row r="6764" spans="2:7">
      <c r="B6764" s="58">
        <v>38330</v>
      </c>
      <c r="C6764" s="43">
        <v>98.330001999999993</v>
      </c>
      <c r="D6764">
        <f t="shared" si="216"/>
        <v>-9.9899278063030908E-2</v>
      </c>
      <c r="E6764">
        <v>-3.8854602476361418E-2</v>
      </c>
      <c r="G6764">
        <f t="shared" ca="1" si="217"/>
        <v>2.744623228529865E-2</v>
      </c>
    </row>
    <row r="6765" spans="2:7">
      <c r="B6765" s="58">
        <v>36812</v>
      </c>
      <c r="C6765" s="43">
        <v>109.243332</v>
      </c>
      <c r="D6765">
        <f t="shared" si="216"/>
        <v>0.21096776097316258</v>
      </c>
      <c r="E6765">
        <v>-3.8960745339042487E-2</v>
      </c>
      <c r="G6765">
        <f t="shared" ca="1" si="217"/>
        <v>-4.3853491458161423E-3</v>
      </c>
    </row>
    <row r="6766" spans="2:7">
      <c r="B6766" s="58">
        <v>35964</v>
      </c>
      <c r="C6766" s="43">
        <v>90.211594000000005</v>
      </c>
      <c r="D6766">
        <f t="shared" si="216"/>
        <v>-0.83683256485048019</v>
      </c>
      <c r="E6766">
        <v>-3.9033675048241324E-2</v>
      </c>
      <c r="G6766">
        <f t="shared" ca="1" si="217"/>
        <v>2.1163818910723456E-2</v>
      </c>
    </row>
    <row r="6767" spans="2:7">
      <c r="B6767" s="58">
        <v>41537</v>
      </c>
      <c r="C6767" s="43">
        <v>552.87744099999998</v>
      </c>
      <c r="D6767">
        <f t="shared" si="216"/>
        <v>6.2341174874896605</v>
      </c>
      <c r="E6767">
        <v>-3.9182430623542895E-2</v>
      </c>
      <c r="G6767">
        <f t="shared" ca="1" si="217"/>
        <v>-2.2621266202084378E-2</v>
      </c>
    </row>
    <row r="6768" spans="2:7">
      <c r="B6768" s="58">
        <v>35661</v>
      </c>
      <c r="C6768" s="43">
        <v>76.426383999999999</v>
      </c>
      <c r="D6768">
        <f t="shared" si="216"/>
        <v>-0.96393495430209197</v>
      </c>
      <c r="E6768">
        <v>-3.9265926727732506E-2</v>
      </c>
      <c r="G6768">
        <f t="shared" ca="1" si="217"/>
        <v>1.4870800352011512E-2</v>
      </c>
    </row>
    <row r="6769" spans="2:7">
      <c r="B6769" s="58">
        <v>44616</v>
      </c>
      <c r="C6769" s="43">
        <v>2119.126221</v>
      </c>
      <c r="D6769">
        <f t="shared" si="216"/>
        <v>0.35594745160578578</v>
      </c>
      <c r="E6769">
        <v>-3.9373556678724678E-2</v>
      </c>
      <c r="G6769">
        <f t="shared" ca="1" si="217"/>
        <v>1.7045776032765707E-3</v>
      </c>
    </row>
    <row r="6770" spans="2:7">
      <c r="B6770" s="58">
        <v>43298</v>
      </c>
      <c r="C6770" s="43">
        <v>1562.838013</v>
      </c>
      <c r="D6770">
        <f t="shared" si="216"/>
        <v>6.1720489463087773</v>
      </c>
      <c r="E6770">
        <v>-3.9714517658546361E-2</v>
      </c>
      <c r="G6770">
        <f t="shared" ca="1" si="217"/>
        <v>2.0512092144715523E-2</v>
      </c>
    </row>
    <row r="6771" spans="2:7">
      <c r="B6771" s="58">
        <v>40570</v>
      </c>
      <c r="C6771" s="43">
        <v>217.906769</v>
      </c>
      <c r="D6771">
        <f t="shared" si="216"/>
        <v>1.6869040897885885</v>
      </c>
      <c r="E6771">
        <v>-3.9730377533984777E-2</v>
      </c>
      <c r="G6771">
        <f t="shared" ca="1" si="217"/>
        <v>-8.7636562767944952E-3</v>
      </c>
    </row>
    <row r="6772" spans="2:7">
      <c r="B6772" s="58">
        <v>35969</v>
      </c>
      <c r="C6772" s="43">
        <v>81.099570999999997</v>
      </c>
      <c r="D6772">
        <f t="shared" si="216"/>
        <v>-0.95545052606598735</v>
      </c>
      <c r="E6772">
        <v>-3.9851738590853704E-2</v>
      </c>
      <c r="G6772">
        <f t="shared" ca="1" si="217"/>
        <v>5.0564147220384754E-3</v>
      </c>
    </row>
    <row r="6773" spans="2:7">
      <c r="B6773" s="58">
        <v>43908</v>
      </c>
      <c r="C6773" s="43">
        <v>1820.4383539999999</v>
      </c>
      <c r="D6773">
        <f t="shared" si="216"/>
        <v>14.507489263543093</v>
      </c>
      <c r="E6773">
        <v>-4.0043857069619097E-2</v>
      </c>
      <c r="G6773">
        <f t="shared" ca="1" si="217"/>
        <v>-1.8797065923698839E-3</v>
      </c>
    </row>
    <row r="6774" spans="2:7">
      <c r="B6774" s="58">
        <v>38644</v>
      </c>
      <c r="C6774" s="43">
        <v>117.39091500000001</v>
      </c>
      <c r="D6774">
        <f t="shared" si="216"/>
        <v>0.13144067148316663</v>
      </c>
      <c r="E6774">
        <v>-4.0113969694134534E-2</v>
      </c>
      <c r="G6774">
        <f t="shared" ca="1" si="217"/>
        <v>1.8766247959093808E-2</v>
      </c>
    </row>
    <row r="6775" spans="2:7">
      <c r="B6775" s="58">
        <v>38393</v>
      </c>
      <c r="C6775" s="43">
        <v>103.75348700000001</v>
      </c>
      <c r="D6775">
        <f t="shared" si="216"/>
        <v>0.83990503749068446</v>
      </c>
      <c r="E6775">
        <v>-4.0199648414976454E-2</v>
      </c>
      <c r="G6775">
        <f t="shared" ca="1" si="217"/>
        <v>6.576651900958584E-3</v>
      </c>
    </row>
    <row r="6776" spans="2:7">
      <c r="B6776" s="58">
        <v>35499</v>
      </c>
      <c r="C6776" s="43">
        <v>56.390675000000002</v>
      </c>
      <c r="D6776">
        <f t="shared" si="216"/>
        <v>-0.97717261466864669</v>
      </c>
      <c r="E6776">
        <v>-4.0306785690119237E-2</v>
      </c>
      <c r="G6776">
        <f t="shared" ca="1" si="217"/>
        <v>6.4832136746184078E-3</v>
      </c>
    </row>
    <row r="6777" spans="2:7">
      <c r="B6777" s="58">
        <v>44488</v>
      </c>
      <c r="C6777" s="43">
        <v>2470.3081050000001</v>
      </c>
      <c r="D6777">
        <f t="shared" si="216"/>
        <v>10.396050152955823</v>
      </c>
      <c r="E6777">
        <v>-4.0391924219448476E-2</v>
      </c>
      <c r="G6777">
        <f t="shared" ca="1" si="217"/>
        <v>1.1498638897628619E-2</v>
      </c>
    </row>
    <row r="6778" spans="2:7">
      <c r="B6778" s="58">
        <v>40031</v>
      </c>
      <c r="C6778" s="43">
        <v>216.768799</v>
      </c>
      <c r="D6778">
        <f t="shared" si="216"/>
        <v>0.36112712298265182</v>
      </c>
      <c r="E6778">
        <v>-4.046165483899368E-2</v>
      </c>
      <c r="G6778">
        <f t="shared" ca="1" si="217"/>
        <v>-2.6549141856402884E-2</v>
      </c>
    </row>
    <row r="6779" spans="2:7">
      <c r="B6779" s="58">
        <v>36607</v>
      </c>
      <c r="C6779" s="43">
        <v>159.25683599999999</v>
      </c>
      <c r="D6779">
        <f t="shared" si="216"/>
        <v>-0.10223900381026682</v>
      </c>
      <c r="E6779">
        <v>-4.05149265761542E-2</v>
      </c>
      <c r="G6779">
        <f t="shared" ca="1" si="217"/>
        <v>-8.2760867928975794E-3</v>
      </c>
    </row>
    <row r="6780" spans="2:7">
      <c r="B6780" s="58">
        <v>39533</v>
      </c>
      <c r="C6780" s="43">
        <v>177.39335600000001</v>
      </c>
      <c r="D6780">
        <f t="shared" si="216"/>
        <v>-4.1994708685682815E-2</v>
      </c>
      <c r="E6780">
        <v>-4.0604226076009289E-2</v>
      </c>
      <c r="G6780">
        <f t="shared" ca="1" si="217"/>
        <v>2.6491391161679069E-2</v>
      </c>
    </row>
    <row r="6781" spans="2:7">
      <c r="B6781" s="58">
        <v>39744</v>
      </c>
      <c r="C6781" s="43">
        <v>185.16949500000001</v>
      </c>
      <c r="D6781">
        <f t="shared" si="216"/>
        <v>0.66275509132022781</v>
      </c>
      <c r="E6781">
        <v>-4.0674730422750688E-2</v>
      </c>
      <c r="G6781">
        <f t="shared" ca="1" si="217"/>
        <v>-3.5078869303028304E-3</v>
      </c>
    </row>
    <row r="6782" spans="2:7">
      <c r="B6782" s="58">
        <v>37505</v>
      </c>
      <c r="C6782" s="43">
        <v>111.36306</v>
      </c>
      <c r="D6782">
        <f t="shared" si="216"/>
        <v>0.15862325464018676</v>
      </c>
      <c r="E6782">
        <v>-4.0756123881598744E-2</v>
      </c>
      <c r="G6782">
        <f t="shared" ca="1" si="217"/>
        <v>-5.2142101373300036E-3</v>
      </c>
    </row>
    <row r="6783" spans="2:7">
      <c r="B6783" s="58">
        <v>37704</v>
      </c>
      <c r="C6783" s="43">
        <v>96.116714000000002</v>
      </c>
      <c r="D6783">
        <f t="shared" si="216"/>
        <v>-0.44288957484054309</v>
      </c>
      <c r="E6783">
        <v>-4.1036529286794854E-2</v>
      </c>
      <c r="G6783">
        <f t="shared" ca="1" si="217"/>
        <v>8.7250869977505089E-3</v>
      </c>
    </row>
    <row r="6784" spans="2:7">
      <c r="B6784" s="58">
        <v>40249</v>
      </c>
      <c r="C6784" s="43">
        <v>172.52722199999999</v>
      </c>
      <c r="D6784">
        <f t="shared" si="216"/>
        <v>0.61911988676395335</v>
      </c>
      <c r="E6784">
        <v>-4.1084038351431332E-2</v>
      </c>
      <c r="G6784">
        <f t="shared" ca="1" si="217"/>
        <v>3.8155786445168115E-3</v>
      </c>
    </row>
    <row r="6785" spans="2:7">
      <c r="B6785" s="58">
        <v>37463</v>
      </c>
      <c r="C6785" s="43">
        <v>106.556175</v>
      </c>
      <c r="D6785">
        <f t="shared" si="216"/>
        <v>-0.2429047643668579</v>
      </c>
      <c r="E6785">
        <v>-4.1141077677874636E-2</v>
      </c>
      <c r="G6785">
        <f t="shared" ca="1" si="217"/>
        <v>2.2666527169602255E-2</v>
      </c>
    </row>
    <row r="6786" spans="2:7">
      <c r="B6786" s="58">
        <v>36747</v>
      </c>
      <c r="C6786" s="43">
        <v>140.74342300000001</v>
      </c>
      <c r="D6786">
        <f t="shared" si="216"/>
        <v>0.12965447620358134</v>
      </c>
      <c r="E6786">
        <v>-4.1175033014925123E-2</v>
      </c>
      <c r="G6786">
        <f t="shared" ca="1" si="217"/>
        <v>-2.4125346079198272E-2</v>
      </c>
    </row>
    <row r="6787" spans="2:7">
      <c r="B6787" s="58">
        <v>38014</v>
      </c>
      <c r="C6787" s="43">
        <v>124.589798</v>
      </c>
      <c r="D6787">
        <f t="shared" si="216"/>
        <v>-0.23724869089739906</v>
      </c>
      <c r="E6787">
        <v>-4.1201557474745971E-2</v>
      </c>
      <c r="G6787">
        <f t="shared" ca="1" si="217"/>
        <v>-2.1417581247388733E-2</v>
      </c>
    </row>
    <row r="6788" spans="2:7">
      <c r="B6788" s="58">
        <v>38929</v>
      </c>
      <c r="C6788" s="43">
        <v>163.34262100000001</v>
      </c>
      <c r="D6788">
        <f t="shared" ref="D6788:D6851" si="218">(C6788-C6789)/C6789</f>
        <v>0.87958234771625743</v>
      </c>
      <c r="E6788">
        <v>-4.1203070441839761E-2</v>
      </c>
      <c r="G6788">
        <f t="shared" ca="1" si="217"/>
        <v>-2.4738856532923955E-2</v>
      </c>
    </row>
    <row r="6789" spans="2:7">
      <c r="B6789" s="58">
        <v>37743</v>
      </c>
      <c r="C6789" s="43">
        <v>86.903678999999997</v>
      </c>
      <c r="D6789">
        <f t="shared" si="218"/>
        <v>-0.52782575114988584</v>
      </c>
      <c r="E6789">
        <v>-4.1304660502843898E-2</v>
      </c>
      <c r="G6789">
        <f t="shared" ref="G6789:G6852" ca="1" si="219">_xlfn.NORM.INV(RAND(),$N$5,$N$6)</f>
        <v>-4.8026151014682536E-3</v>
      </c>
    </row>
    <row r="6790" spans="2:7">
      <c r="B6790" s="58">
        <v>38852</v>
      </c>
      <c r="C6790" s="43">
        <v>184.05001799999999</v>
      </c>
      <c r="D6790">
        <f t="shared" si="218"/>
        <v>0.39987720936996551</v>
      </c>
      <c r="E6790">
        <v>-4.1316254683154099E-2</v>
      </c>
      <c r="G6790">
        <f t="shared" ca="1" si="219"/>
        <v>-9.6608974760950348E-3</v>
      </c>
    </row>
    <row r="6791" spans="2:7">
      <c r="B6791" s="58">
        <v>36791</v>
      </c>
      <c r="C6791" s="43">
        <v>131.47583</v>
      </c>
      <c r="D6791">
        <f t="shared" si="218"/>
        <v>0.20493695962676045</v>
      </c>
      <c r="E6791">
        <v>-4.1334843135443805E-2</v>
      </c>
      <c r="G6791">
        <f t="shared" ca="1" si="219"/>
        <v>-1.8210714047239125E-2</v>
      </c>
    </row>
    <row r="6792" spans="2:7">
      <c r="B6792" s="58">
        <v>37806</v>
      </c>
      <c r="C6792" s="43">
        <v>109.11428100000001</v>
      </c>
      <c r="D6792">
        <f t="shared" si="218"/>
        <v>-0.25774870661953403</v>
      </c>
      <c r="E6792">
        <v>-4.1340298646934483E-2</v>
      </c>
      <c r="G6792">
        <f t="shared" ca="1" si="219"/>
        <v>-1.4485760604633581E-2</v>
      </c>
    </row>
    <row r="6793" spans="2:7">
      <c r="B6793" s="58">
        <v>36612</v>
      </c>
      <c r="C6793" s="43">
        <v>147.004501</v>
      </c>
      <c r="D6793">
        <f t="shared" si="218"/>
        <v>0.15205141277185755</v>
      </c>
      <c r="E6793">
        <v>-4.1383710985177319E-2</v>
      </c>
      <c r="G6793">
        <f t="shared" ca="1" si="219"/>
        <v>1.1767832526406336E-2</v>
      </c>
    </row>
    <row r="6794" spans="2:7">
      <c r="B6794" s="58">
        <v>37104</v>
      </c>
      <c r="C6794" s="43">
        <v>127.602379</v>
      </c>
      <c r="D6794">
        <f t="shared" si="218"/>
        <v>3.8896428255997019E-2</v>
      </c>
      <c r="E6794">
        <v>-4.1439978208941457E-2</v>
      </c>
      <c r="G6794">
        <f t="shared" ca="1" si="219"/>
        <v>1.3771520073526139E-2</v>
      </c>
    </row>
    <row r="6795" spans="2:7">
      <c r="B6795" s="58">
        <v>36948</v>
      </c>
      <c r="C6795" s="43">
        <v>122.824928</v>
      </c>
      <c r="D6795">
        <f t="shared" si="218"/>
        <v>0.32185965297980856</v>
      </c>
      <c r="E6795">
        <v>-4.1474630786073607E-2</v>
      </c>
      <c r="G6795">
        <f t="shared" ca="1" si="219"/>
        <v>1.7793668059099932E-2</v>
      </c>
    </row>
    <row r="6796" spans="2:7">
      <c r="B6796" s="58">
        <v>38063</v>
      </c>
      <c r="C6796" s="43">
        <v>92.918282000000005</v>
      </c>
      <c r="D6796">
        <f t="shared" si="218"/>
        <v>-0.36500092801650136</v>
      </c>
      <c r="E6796">
        <v>-4.1583700201838429E-2</v>
      </c>
      <c r="G6796">
        <f t="shared" ca="1" si="219"/>
        <v>3.0019767942897322E-2</v>
      </c>
    </row>
    <row r="6797" spans="2:7">
      <c r="B6797" s="58">
        <v>36417</v>
      </c>
      <c r="C6797" s="43">
        <v>146.328217</v>
      </c>
      <c r="D6797">
        <f t="shared" si="218"/>
        <v>3.36902863689705E-2</v>
      </c>
      <c r="E6797">
        <v>-4.1642399341442482E-2</v>
      </c>
      <c r="G6797">
        <f t="shared" ca="1" si="219"/>
        <v>4.1959692912048336E-3</v>
      </c>
    </row>
    <row r="6798" spans="2:7">
      <c r="B6798" s="58">
        <v>36616</v>
      </c>
      <c r="C6798" s="43">
        <v>141.55905200000001</v>
      </c>
      <c r="D6798">
        <f t="shared" si="218"/>
        <v>0.35706571744032567</v>
      </c>
      <c r="E6798">
        <v>-4.1709611250545307E-2</v>
      </c>
      <c r="G6798">
        <f t="shared" ca="1" si="219"/>
        <v>-1.697079708452609E-2</v>
      </c>
    </row>
    <row r="6799" spans="2:7">
      <c r="B6799" s="58">
        <v>36836</v>
      </c>
      <c r="C6799" s="43">
        <v>104.31259900000001</v>
      </c>
      <c r="D6799">
        <f t="shared" si="218"/>
        <v>2.2537925105310656E-2</v>
      </c>
      <c r="E6799">
        <v>-4.1768571334216457E-2</v>
      </c>
      <c r="G6799">
        <f t="shared" ca="1" si="219"/>
        <v>3.4172903261760354E-2</v>
      </c>
    </row>
    <row r="6800" spans="2:7">
      <c r="B6800" s="58">
        <v>38050</v>
      </c>
      <c r="C6800" s="43">
        <v>102.013428</v>
      </c>
      <c r="D6800">
        <f t="shared" si="218"/>
        <v>-0.41967462526695576</v>
      </c>
      <c r="E6800">
        <v>-4.1805438261313943E-2</v>
      </c>
      <c r="G6800">
        <f t="shared" ca="1" si="219"/>
        <v>-4.1409811545498436E-2</v>
      </c>
    </row>
    <row r="6801" spans="2:7">
      <c r="B6801" s="58">
        <v>39952</v>
      </c>
      <c r="C6801" s="43">
        <v>175.78660600000001</v>
      </c>
      <c r="D6801">
        <f t="shared" si="218"/>
        <v>0.76967043427135506</v>
      </c>
      <c r="E6801">
        <v>-4.2153601980388762E-2</v>
      </c>
      <c r="G6801">
        <f t="shared" ca="1" si="219"/>
        <v>2.328799881261542E-2</v>
      </c>
    </row>
    <row r="6802" spans="2:7">
      <c r="B6802" s="58">
        <v>37554</v>
      </c>
      <c r="C6802" s="43">
        <v>99.332961999999995</v>
      </c>
      <c r="D6802">
        <f t="shared" si="218"/>
        <v>0.14457040655292805</v>
      </c>
      <c r="E6802">
        <v>-4.2337587616676865E-2</v>
      </c>
      <c r="G6802">
        <f t="shared" ca="1" si="219"/>
        <v>1.4584623058470343E-2</v>
      </c>
    </row>
    <row r="6803" spans="2:7">
      <c r="B6803" s="58">
        <v>35857</v>
      </c>
      <c r="C6803" s="43">
        <v>86.786240000000006</v>
      </c>
      <c r="D6803">
        <f t="shared" si="218"/>
        <v>-0.34340528749979088</v>
      </c>
      <c r="E6803">
        <v>-4.2390811602714067E-2</v>
      </c>
      <c r="G6803">
        <f t="shared" ca="1" si="219"/>
        <v>3.066772299009413E-2</v>
      </c>
    </row>
    <row r="6804" spans="2:7">
      <c r="B6804" s="58">
        <v>38881</v>
      </c>
      <c r="C6804" s="43">
        <v>132.17626999999999</v>
      </c>
      <c r="D6804">
        <f t="shared" si="218"/>
        <v>-0.72246964664414837</v>
      </c>
      <c r="E6804">
        <v>-4.270478453688064E-2</v>
      </c>
      <c r="G6804">
        <f t="shared" ca="1" si="219"/>
        <v>4.1235335099334448E-3</v>
      </c>
    </row>
    <row r="6805" spans="2:7">
      <c r="B6805" s="58">
        <v>41778</v>
      </c>
      <c r="C6805" s="43">
        <v>476.25878899999998</v>
      </c>
      <c r="D6805">
        <f t="shared" si="218"/>
        <v>2.4170929499645584</v>
      </c>
      <c r="E6805">
        <v>-4.2879491649991698E-2</v>
      </c>
      <c r="G6805">
        <f t="shared" ca="1" si="219"/>
        <v>-2.4746306802568788E-2</v>
      </c>
    </row>
    <row r="6806" spans="2:7">
      <c r="B6806" s="58">
        <v>36508</v>
      </c>
      <c r="C6806" s="43">
        <v>139.375427</v>
      </c>
      <c r="D6806">
        <f t="shared" si="218"/>
        <v>-0.63967404596534139</v>
      </c>
      <c r="E6806">
        <v>-4.2882929829692773E-2</v>
      </c>
      <c r="G6806">
        <f t="shared" ca="1" si="219"/>
        <v>-4.7948928927804578E-2</v>
      </c>
    </row>
    <row r="6807" spans="2:7">
      <c r="B6807" s="58">
        <v>41297</v>
      </c>
      <c r="C6807" s="43">
        <v>386.803741</v>
      </c>
      <c r="D6807">
        <f t="shared" si="218"/>
        <v>2.7591928383520727</v>
      </c>
      <c r="E6807">
        <v>-4.3356066284158501E-2</v>
      </c>
      <c r="G6807">
        <f t="shared" ca="1" si="219"/>
        <v>-1.1162778796519902E-2</v>
      </c>
    </row>
    <row r="6808" spans="2:7">
      <c r="B6808" s="58">
        <v>36853</v>
      </c>
      <c r="C6808" s="43">
        <v>102.89542400000001</v>
      </c>
      <c r="D6808">
        <f t="shared" si="218"/>
        <v>-0.80245175152299963</v>
      </c>
      <c r="E6808">
        <v>-4.3370846206331852E-2</v>
      </c>
      <c r="G6808">
        <f t="shared" ca="1" si="219"/>
        <v>-6.112121559018256E-3</v>
      </c>
    </row>
    <row r="6809" spans="2:7">
      <c r="B6809" s="58">
        <v>41520</v>
      </c>
      <c r="C6809" s="43">
        <v>520.86224400000003</v>
      </c>
      <c r="D6809">
        <f t="shared" si="218"/>
        <v>-0.31759771665191633</v>
      </c>
      <c r="E6809">
        <v>-4.3583389936588335E-2</v>
      </c>
      <c r="G6809">
        <f t="shared" ca="1" si="219"/>
        <v>-6.4910419061983962E-3</v>
      </c>
    </row>
    <row r="6810" spans="2:7">
      <c r="B6810" s="58">
        <v>42115</v>
      </c>
      <c r="C6810" s="43">
        <v>763.27740500000004</v>
      </c>
      <c r="D6810">
        <f t="shared" si="218"/>
        <v>3.6580227791685025</v>
      </c>
      <c r="E6810">
        <v>-4.4173199630898892E-2</v>
      </c>
      <c r="G6810">
        <f t="shared" ca="1" si="219"/>
        <v>-1.2980757950841776E-2</v>
      </c>
    </row>
    <row r="6811" spans="2:7">
      <c r="B6811" s="58">
        <v>38971</v>
      </c>
      <c r="C6811" s="43">
        <v>163.86296100000001</v>
      </c>
      <c r="D6811">
        <f t="shared" si="218"/>
        <v>-7.0462866070958974E-2</v>
      </c>
      <c r="E6811">
        <v>-4.4209220232597095E-2</v>
      </c>
      <c r="G6811">
        <f t="shared" ca="1" si="219"/>
        <v>-1.1440651528511061E-2</v>
      </c>
    </row>
    <row r="6812" spans="2:7">
      <c r="B6812" s="58">
        <v>39877</v>
      </c>
      <c r="C6812" s="43">
        <v>176.28447</v>
      </c>
      <c r="D6812">
        <f t="shared" si="218"/>
        <v>-0.89865982814681011</v>
      </c>
      <c r="E6812">
        <v>-4.4425721440692997E-2</v>
      </c>
      <c r="G6812">
        <f t="shared" ca="1" si="219"/>
        <v>1.7644941008608632E-2</v>
      </c>
    </row>
    <row r="6813" spans="2:7">
      <c r="B6813" s="58">
        <v>43909</v>
      </c>
      <c r="C6813" s="43">
        <v>1739.531982</v>
      </c>
      <c r="D6813">
        <f t="shared" si="218"/>
        <v>8.5362747107978461</v>
      </c>
      <c r="E6813">
        <v>-4.4443346198582631E-2</v>
      </c>
      <c r="G6813">
        <f t="shared" ca="1" si="219"/>
        <v>2.7211812957221113E-2</v>
      </c>
    </row>
    <row r="6814" spans="2:7">
      <c r="B6814" s="58">
        <v>39729</v>
      </c>
      <c r="C6814" s="43">
        <v>182.41210899999999</v>
      </c>
      <c r="D6814">
        <f t="shared" si="218"/>
        <v>0.12740397762387634</v>
      </c>
      <c r="E6814">
        <v>-4.4725286807560605E-2</v>
      </c>
      <c r="G6814">
        <f t="shared" ca="1" si="219"/>
        <v>4.3774383297373973E-2</v>
      </c>
    </row>
    <row r="6815" spans="2:7">
      <c r="B6815" s="58">
        <v>38915</v>
      </c>
      <c r="C6815" s="43">
        <v>161.79835499999999</v>
      </c>
      <c r="D6815">
        <f t="shared" si="218"/>
        <v>-0.91194962631966625</v>
      </c>
      <c r="E6815">
        <v>-4.475748693543511E-2</v>
      </c>
      <c r="G6815">
        <f t="shared" ca="1" si="219"/>
        <v>-1.5833713454140044E-2</v>
      </c>
    </row>
    <row r="6816" spans="2:7">
      <c r="B6816" s="58">
        <v>43906</v>
      </c>
      <c r="C6816" s="43">
        <v>1837.5657960000001</v>
      </c>
      <c r="D6816">
        <f t="shared" si="218"/>
        <v>14.054945190532619</v>
      </c>
      <c r="E6816">
        <v>-4.4904467761587609E-2</v>
      </c>
      <c r="G6816">
        <f t="shared" ca="1" si="219"/>
        <v>1.5208381235411027E-3</v>
      </c>
    </row>
    <row r="6817" spans="2:7">
      <c r="B6817" s="58">
        <v>36901</v>
      </c>
      <c r="C6817" s="43">
        <v>122.057289</v>
      </c>
      <c r="D6817">
        <f t="shared" si="218"/>
        <v>-0.92270002140970708</v>
      </c>
      <c r="E6817">
        <v>-4.5265510354738532E-2</v>
      </c>
      <c r="G6817">
        <f t="shared" ca="1" si="219"/>
        <v>-1.9867993034202681E-3</v>
      </c>
    </row>
    <row r="6818" spans="2:7">
      <c r="B6818" s="58">
        <v>43346</v>
      </c>
      <c r="C6818" s="43">
        <v>1579.008057</v>
      </c>
      <c r="D6818">
        <f t="shared" si="218"/>
        <v>7.7762152075281952</v>
      </c>
      <c r="E6818">
        <v>-4.5503250176326414E-2</v>
      </c>
      <c r="G6818">
        <f t="shared" ca="1" si="219"/>
        <v>-2.370029162017976E-2</v>
      </c>
    </row>
    <row r="6819" spans="2:7">
      <c r="B6819" s="58">
        <v>40248</v>
      </c>
      <c r="C6819" s="43">
        <v>179.91902200000001</v>
      </c>
      <c r="D6819">
        <f t="shared" si="218"/>
        <v>0.2624520163707349</v>
      </c>
      <c r="E6819">
        <v>-4.5672605907113868E-2</v>
      </c>
      <c r="G6819">
        <f t="shared" ca="1" si="219"/>
        <v>-4.5132771985366251E-3</v>
      </c>
    </row>
    <row r="6820" spans="2:7">
      <c r="B6820" s="58">
        <v>36641</v>
      </c>
      <c r="C6820" s="43">
        <v>142.515533</v>
      </c>
      <c r="D6820">
        <f t="shared" si="218"/>
        <v>3.2177998895537865E-2</v>
      </c>
      <c r="E6820">
        <v>-4.5697592417496234E-2</v>
      </c>
      <c r="G6820">
        <f t="shared" ca="1" si="219"/>
        <v>4.2509394949823229E-4</v>
      </c>
    </row>
    <row r="6821" spans="2:7">
      <c r="B6821" s="58">
        <v>38880</v>
      </c>
      <c r="C6821" s="43">
        <v>138.072632</v>
      </c>
      <c r="D6821">
        <f t="shared" si="218"/>
        <v>-7.4181293344413798E-2</v>
      </c>
      <c r="E6821">
        <v>-4.583996782219351E-2</v>
      </c>
      <c r="G6821">
        <f t="shared" ca="1" si="219"/>
        <v>-6.4564613515369794E-3</v>
      </c>
    </row>
    <row r="6822" spans="2:7">
      <c r="B6822" s="58">
        <v>39630</v>
      </c>
      <c r="C6822" s="43">
        <v>149.13571200000001</v>
      </c>
      <c r="D6822">
        <f t="shared" si="218"/>
        <v>0.13127332000323205</v>
      </c>
      <c r="E6822">
        <v>-4.5860454941108547E-2</v>
      </c>
      <c r="G6822">
        <f t="shared" ca="1" si="219"/>
        <v>-1.5655796953397916E-2</v>
      </c>
    </row>
    <row r="6823" spans="2:7">
      <c r="B6823" s="58">
        <v>36665</v>
      </c>
      <c r="C6823" s="43">
        <v>131.82995600000001</v>
      </c>
      <c r="D6823">
        <f t="shared" si="218"/>
        <v>-0.93223809654610357</v>
      </c>
      <c r="E6823">
        <v>-4.5948815292451914E-2</v>
      </c>
      <c r="G6823">
        <f t="shared" ca="1" si="219"/>
        <v>1.7106596648565866E-2</v>
      </c>
    </row>
    <row r="6824" spans="2:7">
      <c r="B6824" s="58">
        <v>43902</v>
      </c>
      <c r="C6824" s="43">
        <v>1945.487793</v>
      </c>
      <c r="D6824">
        <f t="shared" si="218"/>
        <v>21.828289084857605</v>
      </c>
      <c r="E6824">
        <v>-4.5962893611257834E-2</v>
      </c>
      <c r="G6824">
        <f t="shared" ca="1" si="219"/>
        <v>1.2913794054599833E-2</v>
      </c>
    </row>
    <row r="6825" spans="2:7">
      <c r="B6825" s="58">
        <v>35961</v>
      </c>
      <c r="C6825" s="43">
        <v>85.222672000000003</v>
      </c>
      <c r="D6825">
        <f t="shared" si="218"/>
        <v>-0.38809621519865056</v>
      </c>
      <c r="E6825">
        <v>-4.6055547131163513E-2</v>
      </c>
      <c r="G6825">
        <f t="shared" ca="1" si="219"/>
        <v>7.0856958412589765E-4</v>
      </c>
    </row>
    <row r="6826" spans="2:7">
      <c r="B6826" s="58">
        <v>39174</v>
      </c>
      <c r="C6826" s="43">
        <v>139.27462800000001</v>
      </c>
      <c r="D6826">
        <f t="shared" si="218"/>
        <v>-3.3733720737247327E-2</v>
      </c>
      <c r="E6826">
        <v>-4.6296131255256903E-2</v>
      </c>
      <c r="G6826">
        <f t="shared" ca="1" si="219"/>
        <v>1.947691727503845E-2</v>
      </c>
    </row>
    <row r="6827" spans="2:7">
      <c r="B6827" s="58">
        <v>36591</v>
      </c>
      <c r="C6827" s="43">
        <v>144.13690199999999</v>
      </c>
      <c r="D6827">
        <f t="shared" si="218"/>
        <v>6.29650724249569E-2</v>
      </c>
      <c r="E6827">
        <v>-4.6421426311240632E-2</v>
      </c>
      <c r="G6827">
        <f t="shared" ca="1" si="219"/>
        <v>3.6057186055459918E-3</v>
      </c>
    </row>
    <row r="6828" spans="2:7">
      <c r="B6828" s="58">
        <v>36557</v>
      </c>
      <c r="C6828" s="43">
        <v>135.598907</v>
      </c>
      <c r="D6828">
        <f t="shared" si="218"/>
        <v>-0.13991115261334014</v>
      </c>
      <c r="E6828">
        <v>-4.6434673838754659E-2</v>
      </c>
      <c r="G6828">
        <f t="shared" ca="1" si="219"/>
        <v>3.4153452828266694E-3</v>
      </c>
    </row>
    <row r="6829" spans="2:7">
      <c r="B6829" s="58">
        <v>38874</v>
      </c>
      <c r="C6829" s="43">
        <v>157.65685999999999</v>
      </c>
      <c r="D6829">
        <f t="shared" si="218"/>
        <v>1.590990083932593</v>
      </c>
      <c r="E6829">
        <v>-4.6891531030945524E-2</v>
      </c>
      <c r="G6829">
        <f t="shared" ca="1" si="219"/>
        <v>-8.1704528892778301E-3</v>
      </c>
    </row>
    <row r="6830" spans="2:7">
      <c r="B6830" s="58">
        <v>35563</v>
      </c>
      <c r="C6830" s="43">
        <v>60.848114000000002</v>
      </c>
      <c r="D6830">
        <f t="shared" si="218"/>
        <v>-0.61657565638185674</v>
      </c>
      <c r="E6830">
        <v>-4.691788831119683E-2</v>
      </c>
      <c r="G6830">
        <f t="shared" ca="1" si="219"/>
        <v>2.3453482575450494E-2</v>
      </c>
    </row>
    <row r="6831" spans="2:7">
      <c r="B6831" s="58">
        <v>36710</v>
      </c>
      <c r="C6831" s="43">
        <v>158.69653299999999</v>
      </c>
      <c r="D6831">
        <f t="shared" si="218"/>
        <v>-3.6089294462610068E-3</v>
      </c>
      <c r="E6831">
        <v>-4.6956494469182139E-2</v>
      </c>
      <c r="G6831">
        <f t="shared" ca="1" si="219"/>
        <v>8.5169712008667173E-3</v>
      </c>
    </row>
    <row r="6832" spans="2:7">
      <c r="B6832" s="58">
        <v>38861</v>
      </c>
      <c r="C6832" s="43">
        <v>159.271332</v>
      </c>
      <c r="D6832">
        <f t="shared" si="218"/>
        <v>0.12585712022082707</v>
      </c>
      <c r="E6832">
        <v>-4.7239301306767872E-2</v>
      </c>
      <c r="G6832">
        <f t="shared" ca="1" si="219"/>
        <v>8.8350933645153732E-3</v>
      </c>
    </row>
    <row r="6833" spans="2:7">
      <c r="B6833" s="58">
        <v>39290</v>
      </c>
      <c r="C6833" s="43">
        <v>141.466736</v>
      </c>
      <c r="D6833">
        <f t="shared" si="218"/>
        <v>0.1300437854740947</v>
      </c>
      <c r="E6833">
        <v>-4.7641918563460631E-2</v>
      </c>
      <c r="G6833">
        <f t="shared" ca="1" si="219"/>
        <v>-1.7057000020853107E-2</v>
      </c>
    </row>
    <row r="6834" spans="2:7">
      <c r="B6834" s="58">
        <v>36794</v>
      </c>
      <c r="C6834" s="43">
        <v>125.18695099999999</v>
      </c>
      <c r="D6834">
        <f t="shared" si="218"/>
        <v>0.32374310840322207</v>
      </c>
      <c r="E6834">
        <v>-4.7832966713349585E-2</v>
      </c>
      <c r="G6834">
        <f t="shared" ca="1" si="219"/>
        <v>-7.2317655037723691E-4</v>
      </c>
    </row>
    <row r="6835" spans="2:7">
      <c r="B6835" s="58">
        <v>37557</v>
      </c>
      <c r="C6835" s="43">
        <v>94.570426999999995</v>
      </c>
      <c r="D6835">
        <f t="shared" si="218"/>
        <v>2.0499252266729363E-2</v>
      </c>
      <c r="E6835">
        <v>-4.7945162452721381E-2</v>
      </c>
      <c r="G6835">
        <f t="shared" ca="1" si="219"/>
        <v>2.414977154229039E-2</v>
      </c>
    </row>
    <row r="6836" spans="2:7">
      <c r="B6836" s="58">
        <v>38471</v>
      </c>
      <c r="C6836" s="43">
        <v>92.670745999999994</v>
      </c>
      <c r="D6836">
        <f t="shared" si="218"/>
        <v>0.1649372718950001</v>
      </c>
      <c r="E6836">
        <v>-4.809687314923132E-2</v>
      </c>
      <c r="G6836">
        <f t="shared" ca="1" si="219"/>
        <v>2.7790439544400268E-2</v>
      </c>
    </row>
    <row r="6837" spans="2:7">
      <c r="B6837" s="58">
        <v>35660</v>
      </c>
      <c r="C6837" s="43">
        <v>79.549987999999999</v>
      </c>
      <c r="D6837">
        <f t="shared" si="218"/>
        <v>-0.38375926303701058</v>
      </c>
      <c r="E6837">
        <v>-4.8573778390374391E-2</v>
      </c>
      <c r="G6837">
        <f t="shared" ca="1" si="219"/>
        <v>2.0683992925522659E-4</v>
      </c>
    </row>
    <row r="6838" spans="2:7">
      <c r="B6838" s="58">
        <v>36269</v>
      </c>
      <c r="C6838" s="43">
        <v>129.08914200000001</v>
      </c>
      <c r="D6838">
        <f t="shared" si="218"/>
        <v>-0.79334595320412948</v>
      </c>
      <c r="E6838">
        <v>-4.8657964286961793E-2</v>
      </c>
      <c r="G6838">
        <f t="shared" ca="1" si="219"/>
        <v>8.2775732113759999E-3</v>
      </c>
    </row>
    <row r="6839" spans="2:7">
      <c r="B6839" s="58">
        <v>41939</v>
      </c>
      <c r="C6839" s="43">
        <v>624.66302499999995</v>
      </c>
      <c r="D6839">
        <f t="shared" si="218"/>
        <v>7.3888510418489988</v>
      </c>
      <c r="E6839">
        <v>-4.8785254355222261E-2</v>
      </c>
      <c r="G6839">
        <f t="shared" ca="1" si="219"/>
        <v>-3.0145537507629931E-3</v>
      </c>
    </row>
    <row r="6840" spans="2:7">
      <c r="B6840" s="58">
        <v>38203</v>
      </c>
      <c r="C6840" s="43">
        <v>74.463477999999995</v>
      </c>
      <c r="D6840">
        <f t="shared" si="218"/>
        <v>-0.40668326144252231</v>
      </c>
      <c r="E6840">
        <v>-4.8821582540828176E-2</v>
      </c>
      <c r="G6840">
        <f t="shared" ca="1" si="219"/>
        <v>-2.9173289122630439E-2</v>
      </c>
    </row>
    <row r="6841" spans="2:7">
      <c r="B6841" s="58">
        <v>39141</v>
      </c>
      <c r="C6841" s="43">
        <v>125.503754</v>
      </c>
      <c r="D6841">
        <f t="shared" si="218"/>
        <v>-0.16615640508528662</v>
      </c>
      <c r="E6841">
        <v>-4.9069760428816632E-2</v>
      </c>
      <c r="G6841">
        <f t="shared" ca="1" si="219"/>
        <v>-1.7993711925435682E-2</v>
      </c>
    </row>
    <row r="6842" spans="2:7">
      <c r="B6842" s="58">
        <v>37319</v>
      </c>
      <c r="C6842" s="43">
        <v>150.51234400000001</v>
      </c>
      <c r="D6842">
        <f t="shared" si="218"/>
        <v>-0.16221298414057855</v>
      </c>
      <c r="E6842">
        <v>-4.9676303676091549E-2</v>
      </c>
      <c r="G6842">
        <f t="shared" ca="1" si="219"/>
        <v>-3.5596895947717644E-2</v>
      </c>
    </row>
    <row r="6843" spans="2:7">
      <c r="B6843" s="58">
        <v>39764</v>
      </c>
      <c r="C6843" s="43">
        <v>179.654663</v>
      </c>
      <c r="D6843">
        <f t="shared" si="218"/>
        <v>0.89466757989418066</v>
      </c>
      <c r="E6843">
        <v>-5.0020221379783514E-2</v>
      </c>
      <c r="G6843">
        <f t="shared" ca="1" si="219"/>
        <v>-1.5354424588511011E-2</v>
      </c>
    </row>
    <row r="6844" spans="2:7">
      <c r="B6844" s="58">
        <v>38084</v>
      </c>
      <c r="C6844" s="43">
        <v>94.821205000000006</v>
      </c>
      <c r="D6844">
        <f t="shared" si="218"/>
        <v>-0.50234193638412117</v>
      </c>
      <c r="E6844">
        <v>-5.0694093282866948E-2</v>
      </c>
      <c r="G6844">
        <f t="shared" ca="1" si="219"/>
        <v>9.9969304984101116E-4</v>
      </c>
    </row>
    <row r="6845" spans="2:7">
      <c r="B6845" s="58">
        <v>40207</v>
      </c>
      <c r="C6845" s="43">
        <v>190.534851</v>
      </c>
      <c r="D6845">
        <f t="shared" si="218"/>
        <v>-0.90331876486933427</v>
      </c>
      <c r="E6845">
        <v>-5.0920563690116619E-2</v>
      </c>
      <c r="G6845">
        <f t="shared" ca="1" si="219"/>
        <v>9.5561735537012232E-3</v>
      </c>
    </row>
    <row r="6846" spans="2:7">
      <c r="B6846" s="58">
        <v>43955</v>
      </c>
      <c r="C6846" s="43">
        <v>1970.7531739999999</v>
      </c>
      <c r="D6846">
        <f t="shared" si="218"/>
        <v>17.510945185138318</v>
      </c>
      <c r="E6846">
        <v>-5.1184655037768749E-2</v>
      </c>
      <c r="G6846">
        <f t="shared" ca="1" si="219"/>
        <v>1.4028787746002792E-2</v>
      </c>
    </row>
    <row r="6847" spans="2:7">
      <c r="B6847" s="58">
        <v>38049</v>
      </c>
      <c r="C6847" s="43">
        <v>106.46421100000001</v>
      </c>
      <c r="D6847">
        <f t="shared" si="218"/>
        <v>-0.86355654546183824</v>
      </c>
      <c r="E6847">
        <v>-5.1436363542244838E-2</v>
      </c>
      <c r="G6847">
        <f t="shared" ca="1" si="219"/>
        <v>-2.0382650248609614E-2</v>
      </c>
    </row>
    <row r="6848" spans="2:7">
      <c r="B6848" s="58">
        <v>42023</v>
      </c>
      <c r="C6848" s="43">
        <v>780.28082300000005</v>
      </c>
      <c r="D6848">
        <f t="shared" si="218"/>
        <v>-0.62168968276321168</v>
      </c>
      <c r="E6848">
        <v>-5.1538145798438545E-2</v>
      </c>
      <c r="G6848">
        <f t="shared" ca="1" si="219"/>
        <v>1.7736679983042632E-2</v>
      </c>
    </row>
    <row r="6849" spans="2:7">
      <c r="B6849" s="58">
        <v>43922</v>
      </c>
      <c r="C6849" s="43">
        <v>2062.5417480000001</v>
      </c>
      <c r="D6849">
        <f t="shared" si="218"/>
        <v>14.342597188253158</v>
      </c>
      <c r="E6849">
        <v>-5.1707817536582469E-2</v>
      </c>
      <c r="G6849">
        <f t="shared" ca="1" si="219"/>
        <v>-6.7606586097858426E-3</v>
      </c>
    </row>
    <row r="6850" spans="2:7">
      <c r="B6850" s="58">
        <v>36657</v>
      </c>
      <c r="C6850" s="43">
        <v>134.43237300000001</v>
      </c>
      <c r="D6850">
        <f t="shared" si="218"/>
        <v>-0.17075329271998138</v>
      </c>
      <c r="E6850">
        <v>-5.1720138581992862E-2</v>
      </c>
      <c r="G6850">
        <f t="shared" ca="1" si="219"/>
        <v>2.7510246805720999E-3</v>
      </c>
    </row>
    <row r="6851" spans="2:7">
      <c r="B6851" s="58">
        <v>39623</v>
      </c>
      <c r="C6851" s="43">
        <v>162.113846</v>
      </c>
      <c r="D6851">
        <f t="shared" si="218"/>
        <v>-0.28559813717886967</v>
      </c>
      <c r="E6851">
        <v>-5.3732593720117072E-2</v>
      </c>
      <c r="G6851">
        <f t="shared" ca="1" si="219"/>
        <v>9.2856638365434365E-3</v>
      </c>
    </row>
    <row r="6852" spans="2:7">
      <c r="B6852" s="58">
        <v>40568</v>
      </c>
      <c r="C6852" s="43">
        <v>226.92248499999999</v>
      </c>
      <c r="D6852">
        <f t="shared" ref="D6852:D6890" si="220">(C6852-C6853)/C6853</f>
        <v>1.3406399758652254</v>
      </c>
      <c r="E6852">
        <v>-5.3867899065421297E-2</v>
      </c>
      <c r="G6852">
        <f t="shared" ca="1" si="219"/>
        <v>2.3345149795205893E-2</v>
      </c>
    </row>
    <row r="6853" spans="2:7">
      <c r="B6853" s="58">
        <v>38399</v>
      </c>
      <c r="C6853" s="43">
        <v>96.948905999999994</v>
      </c>
      <c r="D6853">
        <f t="shared" si="220"/>
        <v>0.32624352978739635</v>
      </c>
      <c r="E6853">
        <v>-5.4222766912809611E-2</v>
      </c>
      <c r="G6853">
        <f t="shared" ref="G6853:G6890" ca="1" si="221">_xlfn.NORM.INV(RAND(),$N$5,$N$6)</f>
        <v>2.9883125035159819E-2</v>
      </c>
    </row>
    <row r="6854" spans="2:7">
      <c r="B6854" s="58">
        <v>35733</v>
      </c>
      <c r="C6854" s="43">
        <v>73.100380000000001</v>
      </c>
      <c r="D6854">
        <f t="shared" si="220"/>
        <v>-0.49208323424317846</v>
      </c>
      <c r="E6854">
        <v>-5.4589319679932427E-2</v>
      </c>
      <c r="G6854">
        <f t="shared" ca="1" si="221"/>
        <v>2.6130857072073514E-2</v>
      </c>
    </row>
    <row r="6855" spans="2:7">
      <c r="B6855" s="58">
        <v>39202</v>
      </c>
      <c r="C6855" s="43">
        <v>143.921967</v>
      </c>
      <c r="D6855">
        <f t="shared" si="220"/>
        <v>0.11682438801971719</v>
      </c>
      <c r="E6855">
        <v>-5.4778259803044363E-2</v>
      </c>
      <c r="G6855">
        <f t="shared" ca="1" si="221"/>
        <v>-1.5376491973574458E-2</v>
      </c>
    </row>
    <row r="6856" spans="2:7">
      <c r="B6856" s="58">
        <v>37362</v>
      </c>
      <c r="C6856" s="43">
        <v>128.867142</v>
      </c>
      <c r="D6856">
        <f t="shared" si="220"/>
        <v>-0.25354872987662602</v>
      </c>
      <c r="E6856">
        <v>-5.4984095594992247E-2</v>
      </c>
      <c r="G6856">
        <f t="shared" ca="1" si="221"/>
        <v>-8.6632790059753585E-3</v>
      </c>
    </row>
    <row r="6857" spans="2:7">
      <c r="B6857" s="58">
        <v>39538</v>
      </c>
      <c r="C6857" s="43">
        <v>172.639725</v>
      </c>
      <c r="D6857">
        <f t="shared" si="220"/>
        <v>0.13732659455712062</v>
      </c>
      <c r="E6857">
        <v>-5.5326218143843794E-2</v>
      </c>
      <c r="G6857">
        <f t="shared" ca="1" si="221"/>
        <v>-4.297837526063239E-2</v>
      </c>
    </row>
    <row r="6858" spans="2:7">
      <c r="B6858" s="58">
        <v>39386</v>
      </c>
      <c r="C6858" s="43">
        <v>151.79432700000001</v>
      </c>
      <c r="D6858">
        <f t="shared" si="220"/>
        <v>8.1019115233117861E-2</v>
      </c>
      <c r="E6858">
        <v>-5.6504583946138796E-2</v>
      </c>
      <c r="G6858">
        <f t="shared" ca="1" si="221"/>
        <v>-5.0060423592731889E-3</v>
      </c>
    </row>
    <row r="6859" spans="2:7">
      <c r="B6859" s="58">
        <v>36654</v>
      </c>
      <c r="C6859" s="43">
        <v>140.417801</v>
      </c>
      <c r="D6859">
        <f t="shared" si="220"/>
        <v>-0.14046280185871071</v>
      </c>
      <c r="E6859">
        <v>-5.6593498866658321E-2</v>
      </c>
      <c r="G6859">
        <f t="shared" ca="1" si="221"/>
        <v>1.4206725574191574E-2</v>
      </c>
    </row>
    <row r="6860" spans="2:7">
      <c r="B6860" s="58">
        <v>36724</v>
      </c>
      <c r="C6860" s="43">
        <v>163.36442600000001</v>
      </c>
      <c r="D6860">
        <f t="shared" si="220"/>
        <v>-5.2098409020689901E-3</v>
      </c>
      <c r="E6860">
        <v>-5.6910993109898431E-2</v>
      </c>
      <c r="G6860">
        <f t="shared" ca="1" si="221"/>
        <v>-1.0844523659213302E-2</v>
      </c>
    </row>
    <row r="6861" spans="2:7">
      <c r="B6861" s="58">
        <v>36587</v>
      </c>
      <c r="C6861" s="43">
        <v>164.21998600000001</v>
      </c>
      <c r="D6861">
        <f t="shared" si="220"/>
        <v>-3.7441359720462461E-2</v>
      </c>
      <c r="E6861">
        <v>-5.7812697015171312E-2</v>
      </c>
      <c r="G6861">
        <f t="shared" ca="1" si="221"/>
        <v>-6.2293836033805602E-4</v>
      </c>
    </row>
    <row r="6862" spans="2:7">
      <c r="B6862" s="58">
        <v>38856</v>
      </c>
      <c r="C6862" s="43">
        <v>170.60777300000001</v>
      </c>
      <c r="D6862">
        <f t="shared" si="220"/>
        <v>0.44170959599425125</v>
      </c>
      <c r="E6862">
        <v>-5.8857719142222154E-2</v>
      </c>
      <c r="G6862">
        <f t="shared" ca="1" si="221"/>
        <v>9.8852382754693411E-3</v>
      </c>
    </row>
    <row r="6863" spans="2:7">
      <c r="B6863" s="58">
        <v>36797</v>
      </c>
      <c r="C6863" s="43">
        <v>118.33712800000001</v>
      </c>
      <c r="D6863">
        <f t="shared" si="220"/>
        <v>1.5273227864629944</v>
      </c>
      <c r="E6863">
        <v>-6.0257834851704058E-2</v>
      </c>
      <c r="G6863">
        <f t="shared" ca="1" si="221"/>
        <v>-4.0567194886035302E-2</v>
      </c>
    </row>
    <row r="6864" spans="2:7">
      <c r="B6864" s="58">
        <v>35241</v>
      </c>
      <c r="C6864" s="43">
        <v>46.823115999999999</v>
      </c>
      <c r="D6864">
        <f t="shared" si="220"/>
        <v>-0.58711313655783626</v>
      </c>
      <c r="E6864">
        <v>-6.0716937821633406E-2</v>
      </c>
      <c r="G6864">
        <f t="shared" ca="1" si="221"/>
        <v>-3.0073300389476899E-2</v>
      </c>
    </row>
    <row r="6865" spans="2:7">
      <c r="B6865" s="58">
        <v>37151</v>
      </c>
      <c r="C6865" s="43">
        <v>113.404228</v>
      </c>
      <c r="D6865">
        <f t="shared" si="220"/>
        <v>-0.22228952527373591</v>
      </c>
      <c r="E6865">
        <v>-6.1845318190349483E-2</v>
      </c>
      <c r="G6865">
        <f t="shared" ca="1" si="221"/>
        <v>-5.2027514227756142E-3</v>
      </c>
    </row>
    <row r="6866" spans="2:7">
      <c r="B6866" s="58">
        <v>39477</v>
      </c>
      <c r="C6866" s="43">
        <v>145.81805399999999</v>
      </c>
      <c r="D6866">
        <f t="shared" si="220"/>
        <v>-0.19560795197881986</v>
      </c>
      <c r="E6866">
        <v>-6.2245467823696249E-2</v>
      </c>
      <c r="G6866">
        <f t="shared" ca="1" si="221"/>
        <v>-2.0126055210205031E-2</v>
      </c>
    </row>
    <row r="6867" spans="2:7">
      <c r="B6867" s="58">
        <v>38855</v>
      </c>
      <c r="C6867" s="43">
        <v>181.277344</v>
      </c>
      <c r="D6867">
        <f t="shared" si="220"/>
        <v>8.598613505836078E-2</v>
      </c>
      <c r="E6867">
        <v>-6.2443414388239256E-2</v>
      </c>
      <c r="G6867">
        <f t="shared" ca="1" si="221"/>
        <v>4.4198351934930706E-2</v>
      </c>
    </row>
    <row r="6868" spans="2:7">
      <c r="B6868" s="58">
        <v>36585</v>
      </c>
      <c r="C6868" s="43">
        <v>166.92417900000001</v>
      </c>
      <c r="D6868">
        <f t="shared" si="220"/>
        <v>0.18330443057728413</v>
      </c>
      <c r="E6868">
        <v>-6.2623641420222531E-2</v>
      </c>
      <c r="G6868">
        <f t="shared" ca="1" si="221"/>
        <v>-1.2640696765660764E-3</v>
      </c>
    </row>
    <row r="6869" spans="2:7">
      <c r="B6869" s="58">
        <v>36731</v>
      </c>
      <c r="C6869" s="43">
        <v>141.06613200000001</v>
      </c>
      <c r="D6869">
        <f t="shared" si="220"/>
        <v>1.6498410887657242</v>
      </c>
      <c r="E6869">
        <v>-6.2768270173253551E-2</v>
      </c>
      <c r="G6869">
        <f t="shared" ca="1" si="221"/>
        <v>-8.0560351618785071E-4</v>
      </c>
    </row>
    <row r="6870" spans="2:7">
      <c r="B6870" s="58">
        <v>35520</v>
      </c>
      <c r="C6870" s="43">
        <v>53.235695</v>
      </c>
      <c r="D6870">
        <f t="shared" si="220"/>
        <v>-0.69307824166286913</v>
      </c>
      <c r="E6870">
        <v>-6.3239854449064353E-2</v>
      </c>
      <c r="G6870">
        <f t="shared" ca="1" si="221"/>
        <v>-1.369799986295335E-2</v>
      </c>
    </row>
    <row r="6871" spans="2:7">
      <c r="B6871" s="58">
        <v>39745</v>
      </c>
      <c r="C6871" s="43">
        <v>173.450378</v>
      </c>
      <c r="D6871">
        <f t="shared" si="220"/>
        <v>0.22142089424433511</v>
      </c>
      <c r="E6871">
        <v>-6.3288594052708355E-2</v>
      </c>
      <c r="G6871">
        <f t="shared" ca="1" si="221"/>
        <v>-1.124953028371781E-2</v>
      </c>
    </row>
    <row r="6872" spans="2:7">
      <c r="B6872" s="58">
        <v>39387</v>
      </c>
      <c r="C6872" s="43">
        <v>142.00704999999999</v>
      </c>
      <c r="D6872">
        <f t="shared" si="220"/>
        <v>-0.124031418840923</v>
      </c>
      <c r="E6872">
        <v>-6.447722516006818E-2</v>
      </c>
      <c r="G6872">
        <f t="shared" ca="1" si="221"/>
        <v>-3.5497207425620458E-3</v>
      </c>
    </row>
    <row r="6873" spans="2:7">
      <c r="B6873" s="58">
        <v>39748</v>
      </c>
      <c r="C6873" s="43">
        <v>162.11431899999999</v>
      </c>
      <c r="D6873">
        <f t="shared" si="220"/>
        <v>0.58782696013098279</v>
      </c>
      <c r="E6873">
        <v>-6.5356208102354235E-2</v>
      </c>
      <c r="G6873">
        <f t="shared" ca="1" si="221"/>
        <v>1.8344621009411526E-2</v>
      </c>
    </row>
    <row r="6874" spans="2:7">
      <c r="B6874" s="58">
        <v>36815</v>
      </c>
      <c r="C6874" s="43">
        <v>102.09822800000001</v>
      </c>
      <c r="D6874">
        <f t="shared" si="220"/>
        <v>0.18116800963905363</v>
      </c>
      <c r="E6874">
        <v>-6.5405401585517275E-2</v>
      </c>
      <c r="G6874">
        <f t="shared" ca="1" si="221"/>
        <v>1.0725453177041561E-2</v>
      </c>
    </row>
    <row r="6875" spans="2:7">
      <c r="B6875" s="58">
        <v>35978</v>
      </c>
      <c r="C6875" s="43">
        <v>86.438361999999998</v>
      </c>
      <c r="D6875">
        <f t="shared" si="220"/>
        <v>-0.41850026155538533</v>
      </c>
      <c r="E6875">
        <v>-6.5817313806859276E-2</v>
      </c>
      <c r="G6875">
        <f t="shared" ca="1" si="221"/>
        <v>1.0140101523834318E-2</v>
      </c>
    </row>
    <row r="6876" spans="2:7">
      <c r="B6876" s="58">
        <v>39468</v>
      </c>
      <c r="C6876" s="43">
        <v>148.64729299999999</v>
      </c>
      <c r="D6876">
        <f t="shared" si="220"/>
        <v>-0.12522860917401979</v>
      </c>
      <c r="E6876">
        <v>-6.6619607698445674E-2</v>
      </c>
      <c r="G6876">
        <f t="shared" ca="1" si="221"/>
        <v>1.2362988277990766E-2</v>
      </c>
    </row>
    <row r="6877" spans="2:7">
      <c r="B6877" s="58">
        <v>39731</v>
      </c>
      <c r="C6877" s="43">
        <v>169.92701700000001</v>
      </c>
      <c r="D6877">
        <f t="shared" si="220"/>
        <v>0.87772701734717407</v>
      </c>
      <c r="E6877">
        <v>-6.844442547396884E-2</v>
      </c>
      <c r="G6877">
        <f t="shared" ca="1" si="221"/>
        <v>1.733505879078764E-3</v>
      </c>
    </row>
    <row r="6878" spans="2:7">
      <c r="B6878" s="58">
        <v>36073</v>
      </c>
      <c r="C6878" s="43">
        <v>90.496123999999995</v>
      </c>
      <c r="D6878">
        <f t="shared" si="220"/>
        <v>-0.19889091301285014</v>
      </c>
      <c r="E6878">
        <v>-6.9464805415111908E-2</v>
      </c>
      <c r="G6878">
        <f t="shared" ca="1" si="221"/>
        <v>7.1655141761279391E-3</v>
      </c>
    </row>
    <row r="6879" spans="2:7">
      <c r="B6879" s="58">
        <v>36809</v>
      </c>
      <c r="C6879" s="43">
        <v>112.96354700000001</v>
      </c>
      <c r="D6879">
        <f t="shared" si="220"/>
        <v>-0.21286721707790382</v>
      </c>
      <c r="E6879">
        <v>-7.1358819244823152E-2</v>
      </c>
      <c r="G6879">
        <f t="shared" ca="1" si="221"/>
        <v>1.4955775541846664E-2</v>
      </c>
    </row>
    <row r="6880" spans="2:7">
      <c r="B6880" s="58">
        <v>38876</v>
      </c>
      <c r="C6880" s="43">
        <v>143.51269500000001</v>
      </c>
      <c r="D6880">
        <f t="shared" si="220"/>
        <v>0.22606177702660019</v>
      </c>
      <c r="E6880">
        <v>-7.2578737481607106E-2</v>
      </c>
      <c r="G6880">
        <f t="shared" ca="1" si="221"/>
        <v>2.4067185060385486E-2</v>
      </c>
    </row>
    <row r="6881" spans="2:7">
      <c r="B6881" s="58">
        <v>37155</v>
      </c>
      <c r="C6881" s="43">
        <v>117.051765</v>
      </c>
      <c r="D6881">
        <f t="shared" si="220"/>
        <v>-0.4561118149592886</v>
      </c>
      <c r="E6881">
        <v>-7.6574983134434824E-2</v>
      </c>
      <c r="G6881">
        <f t="shared" ca="1" si="221"/>
        <v>6.1617809372621546E-3</v>
      </c>
    </row>
    <row r="6882" spans="2:7">
      <c r="B6882" s="58">
        <v>40022</v>
      </c>
      <c r="C6882" s="43">
        <v>215.21292099999999</v>
      </c>
      <c r="D6882">
        <f t="shared" si="220"/>
        <v>0.57052499622516484</v>
      </c>
      <c r="E6882">
        <v>-7.6756217624219969E-2</v>
      </c>
      <c r="G6882">
        <f t="shared" ca="1" si="221"/>
        <v>1.9447593853176237E-2</v>
      </c>
    </row>
    <row r="6883" spans="2:7">
      <c r="B6883" s="58">
        <v>39469</v>
      </c>
      <c r="C6883" s="43">
        <v>137.03247099999999</v>
      </c>
      <c r="D6883">
        <f t="shared" si="220"/>
        <v>-9.3422805457368058E-2</v>
      </c>
      <c r="E6883">
        <v>-7.8136787866025958E-2</v>
      </c>
      <c r="G6883">
        <f t="shared" ca="1" si="221"/>
        <v>-1.928125407759039E-2</v>
      </c>
    </row>
    <row r="6884" spans="2:7">
      <c r="B6884" s="58">
        <v>36588</v>
      </c>
      <c r="C6884" s="43">
        <v>151.153671</v>
      </c>
      <c r="D6884">
        <f t="shared" si="220"/>
        <v>7.4279670686658833E-2</v>
      </c>
      <c r="E6884">
        <v>-7.9565924454530174E-2</v>
      </c>
      <c r="G6884">
        <f t="shared" ca="1" si="221"/>
        <v>-3.1385774484599123E-2</v>
      </c>
    </row>
    <row r="6885" spans="2:7">
      <c r="B6885" s="58">
        <v>36620</v>
      </c>
      <c r="C6885" s="43">
        <v>140.702347</v>
      </c>
      <c r="D6885">
        <f t="shared" si="220"/>
        <v>-2.6383117346915966E-2</v>
      </c>
      <c r="E6885">
        <v>-7.9680724787677112E-2</v>
      </c>
      <c r="G6885">
        <f t="shared" ca="1" si="221"/>
        <v>2.0289856895848533E-3</v>
      </c>
    </row>
    <row r="6886" spans="2:7">
      <c r="B6886" s="58">
        <v>39489</v>
      </c>
      <c r="C6886" s="43">
        <v>144.515106</v>
      </c>
      <c r="D6886">
        <f t="shared" si="220"/>
        <v>1.020100654238713</v>
      </c>
      <c r="E6886">
        <v>-8.1183213134565779E-2</v>
      </c>
      <c r="G6886">
        <f t="shared" ca="1" si="221"/>
        <v>-3.6814041756138956E-2</v>
      </c>
    </row>
    <row r="6887" spans="2:7">
      <c r="B6887" s="58">
        <v>35731</v>
      </c>
      <c r="C6887" s="43">
        <v>71.538567</v>
      </c>
      <c r="D6887">
        <f t="shared" si="220"/>
        <v>-0.44250264345074619</v>
      </c>
      <c r="E6887">
        <v>-8.2129535492300898E-2</v>
      </c>
      <c r="G6887">
        <f t="shared" ca="1" si="221"/>
        <v>1.6529840190867772E-3</v>
      </c>
    </row>
    <row r="6888" spans="2:7">
      <c r="B6888" s="58">
        <v>36648</v>
      </c>
      <c r="C6888" s="43">
        <v>128.320908</v>
      </c>
      <c r="D6888">
        <f t="shared" si="220"/>
        <v>-0.92747136430532218</v>
      </c>
      <c r="E6888">
        <v>-8.8073237889180103E-2</v>
      </c>
      <c r="G6888">
        <f t="shared" ca="1" si="221"/>
        <v>3.0247433368154469E-2</v>
      </c>
    </row>
    <row r="6889" spans="2:7">
      <c r="B6889" s="58">
        <v>43913</v>
      </c>
      <c r="C6889" s="43">
        <v>1769.244751</v>
      </c>
      <c r="D6889">
        <f t="shared" si="220"/>
        <v>21.336683902671435</v>
      </c>
      <c r="E6889">
        <v>-8.8706894383837151E-2</v>
      </c>
      <c r="G6889">
        <f t="shared" ca="1" si="221"/>
        <v>-1.1699466484198983E-2</v>
      </c>
    </row>
    <row r="6890" spans="2:7">
      <c r="B6890" s="58">
        <v>38124</v>
      </c>
      <c r="C6890" s="43">
        <v>79.208031000000005</v>
      </c>
      <c r="D6890" t="e">
        <f t="shared" si="220"/>
        <v>#DIV/0!</v>
      </c>
      <c r="E6890">
        <v>-0.15083034529001285</v>
      </c>
      <c r="G6890">
        <f t="shared" ca="1" si="221"/>
        <v>1.6778481580171038E-2</v>
      </c>
    </row>
  </sheetData>
  <mergeCells count="3">
    <mergeCell ref="J3:N3"/>
    <mergeCell ref="J18:N18"/>
    <mergeCell ref="E1:M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FDE00-96E3-4396-923C-ADA66D26D127}">
  <dimension ref="P5:T19"/>
  <sheetViews>
    <sheetView showGridLines="0" topLeftCell="C1" workbookViewId="0">
      <selection activeCell="T7" sqref="T7"/>
    </sheetView>
  </sheetViews>
  <sheetFormatPr defaultRowHeight="14.5"/>
  <cols>
    <col min="1" max="1" width="1.90625" customWidth="1"/>
  </cols>
  <sheetData>
    <row r="5" spans="16:20">
      <c r="P5" s="143" t="s">
        <v>343</v>
      </c>
      <c r="Q5" s="143"/>
      <c r="R5" s="143"/>
      <c r="S5" s="143"/>
      <c r="T5" s="143"/>
    </row>
    <row r="6" spans="16:20">
      <c r="Q6" t="s">
        <v>344</v>
      </c>
      <c r="R6" t="s">
        <v>341</v>
      </c>
      <c r="S6" t="s">
        <v>345</v>
      </c>
      <c r="T6" t="s">
        <v>340</v>
      </c>
    </row>
    <row r="7" spans="16:20">
      <c r="P7" t="s">
        <v>346</v>
      </c>
      <c r="Q7" s="43">
        <f>DCF!I24</f>
        <v>1316.5415422134097</v>
      </c>
      <c r="R7" s="43">
        <f>DCF!I24</f>
        <v>1316.5415422134097</v>
      </c>
      <c r="S7" s="43">
        <f>DCF!I27</f>
        <v>1821.0965694291485</v>
      </c>
      <c r="T7" s="43">
        <f>DCF!I27</f>
        <v>1821.0965694291485</v>
      </c>
    </row>
    <row r="8" spans="16:20">
      <c r="P8" t="s">
        <v>348</v>
      </c>
      <c r="Q8" s="43">
        <f>DCF!J24</f>
        <v>1194.3446215595975</v>
      </c>
      <c r="R8" s="43">
        <f>DCF!J24</f>
        <v>1194.3446215595975</v>
      </c>
      <c r="S8" s="43">
        <f>DCF!J27</f>
        <v>1561.8500637326636</v>
      </c>
      <c r="T8" s="43">
        <f>DCF!J27</f>
        <v>1561.8500637326636</v>
      </c>
    </row>
    <row r="9" spans="16:20">
      <c r="P9" t="s">
        <v>347</v>
      </c>
      <c r="Q9" s="43">
        <f>DCF!L24</f>
        <v>1064.26402860554</v>
      </c>
      <c r="R9" s="43">
        <f>DCF!L24</f>
        <v>1064.26402860554</v>
      </c>
      <c r="S9" s="43">
        <f>DCF!L27</f>
        <v>1316.5415422134097</v>
      </c>
      <c r="T9" s="43">
        <f>DCF!L27</f>
        <v>1316.5415422134097</v>
      </c>
    </row>
    <row r="10" spans="16:20">
      <c r="P10" t="s">
        <v>349</v>
      </c>
      <c r="Q10" s="43">
        <v>2100</v>
      </c>
      <c r="R10" s="43">
        <v>2100</v>
      </c>
      <c r="S10" s="43">
        <v>2741.6</v>
      </c>
      <c r="T10" s="43">
        <v>2741.6</v>
      </c>
    </row>
    <row r="19" spans="16:16">
      <c r="P19" t="s">
        <v>350</v>
      </c>
    </row>
  </sheetData>
  <mergeCells count="1">
    <mergeCell ref="P5:T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6BD4E-77B4-4AD3-BF63-7AA86B580A1B}">
  <dimension ref="B2:I50"/>
  <sheetViews>
    <sheetView showGridLines="0" topLeftCell="A22" zoomScale="110" zoomScaleNormal="110" workbookViewId="0">
      <selection activeCell="B51" sqref="B51"/>
    </sheetView>
  </sheetViews>
  <sheetFormatPr defaultRowHeight="14.5"/>
  <cols>
    <col min="1" max="1" width="1.90625" customWidth="1"/>
    <col min="2" max="2" width="35.81640625" customWidth="1"/>
  </cols>
  <sheetData>
    <row r="2" spans="2:9">
      <c r="B2" s="143" t="s">
        <v>414</v>
      </c>
      <c r="C2" s="147"/>
      <c r="D2" s="147"/>
      <c r="E2" s="147"/>
      <c r="F2" s="147"/>
      <c r="G2" s="147"/>
      <c r="H2" s="147"/>
      <c r="I2" s="147"/>
    </row>
    <row r="4" spans="2:9">
      <c r="B4" s="146" t="s">
        <v>365</v>
      </c>
      <c r="C4" s="146"/>
      <c r="D4" s="146"/>
      <c r="E4" s="146"/>
      <c r="F4" s="146"/>
      <c r="G4" s="146"/>
      <c r="H4" s="146"/>
      <c r="I4" s="146"/>
    </row>
    <row r="5" spans="2:9">
      <c r="C5" s="115">
        <f>'Historical Statement'!F3</f>
        <v>42807</v>
      </c>
      <c r="D5" s="115">
        <f>'Historical Statement'!G3</f>
        <v>43172</v>
      </c>
      <c r="E5" s="115">
        <f>'Historical Statement'!H3</f>
        <v>43537</v>
      </c>
      <c r="F5" s="115">
        <f>'Historical Statement'!I3</f>
        <v>43902</v>
      </c>
      <c r="G5" s="115">
        <f>'Historical Statement'!J3</f>
        <v>44267</v>
      </c>
      <c r="H5" s="115">
        <f>'Historical Statement'!K3</f>
        <v>44632</v>
      </c>
      <c r="I5" s="115">
        <f>'Historical Statement'!L3</f>
        <v>44997</v>
      </c>
    </row>
    <row r="6" spans="2:9">
      <c r="B6" t="s">
        <v>366</v>
      </c>
      <c r="C6" s="116">
        <f>'Data Sheet'!E30</f>
        <v>4476</v>
      </c>
      <c r="D6" s="116">
        <f>'Data Sheet'!F30</f>
        <v>5214</v>
      </c>
      <c r="E6" s="116">
        <f>'Data Sheet'!G30</f>
        <v>6054</v>
      </c>
      <c r="F6" s="116">
        <f>'Data Sheet'!H30</f>
        <v>6748</v>
      </c>
      <c r="G6" s="116">
        <f>'Data Sheet'!I30</f>
        <v>7995</v>
      </c>
      <c r="H6" s="116">
        <f>'Data Sheet'!J30</f>
        <v>8879</v>
      </c>
      <c r="I6" s="116">
        <f>'Data Sheet'!K30</f>
        <v>10120</v>
      </c>
    </row>
    <row r="7" spans="2:9">
      <c r="B7" t="s">
        <v>367</v>
      </c>
      <c r="C7">
        <f>(('Data Sheet'!E57+'Data Sheet'!E58)+('Data Sheet'!D57+'Data Sheet'!D58))/2</f>
        <v>6658.5</v>
      </c>
      <c r="D7">
        <f>(('Data Sheet'!F57+'Data Sheet'!F58)+('Data Sheet'!E57+'Data Sheet'!E58))/2</f>
        <v>7012.5</v>
      </c>
      <c r="E7">
        <f>(('Data Sheet'!G57+'Data Sheet'!G58)+('Data Sheet'!F57+'Data Sheet'!F58))/2</f>
        <v>7574</v>
      </c>
      <c r="F7">
        <f>(('Data Sheet'!H57+'Data Sheet'!H58)+('Data Sheet'!G57+'Data Sheet'!G58))/2</f>
        <v>8048</v>
      </c>
      <c r="G7">
        <f>(('Data Sheet'!I57+'Data Sheet'!I58)+('Data Sheet'!H57+'Data Sheet'!H58))/2</f>
        <v>27951.5</v>
      </c>
      <c r="H7">
        <f>(('Data Sheet'!J57+'Data Sheet'!J58)+('Data Sheet'!I57+'Data Sheet'!I58))/2</f>
        <v>48367.5</v>
      </c>
      <c r="I7">
        <f>(('Data Sheet'!K57+'Data Sheet'!K58)+('Data Sheet'!J57+'Data Sheet'!J58))/2</f>
        <v>49683.5</v>
      </c>
    </row>
    <row r="8" spans="2:9">
      <c r="B8" s="117" t="s">
        <v>365</v>
      </c>
      <c r="C8" s="118">
        <f>C6/C7</f>
        <v>0.6722234737553503</v>
      </c>
      <c r="D8" s="118">
        <f t="shared" ref="D8:I8" si="0">D6/D7</f>
        <v>0.74352941176470588</v>
      </c>
      <c r="E8" s="118">
        <f t="shared" si="0"/>
        <v>0.79931344071824662</v>
      </c>
      <c r="F8" s="118">
        <f t="shared" si="0"/>
        <v>0.83846918489065603</v>
      </c>
      <c r="G8" s="118">
        <f t="shared" si="0"/>
        <v>0.28603116111836574</v>
      </c>
      <c r="H8" s="118">
        <f t="shared" si="0"/>
        <v>0.18357368067400631</v>
      </c>
      <c r="I8" s="118">
        <f t="shared" si="0"/>
        <v>0.20368935360834078</v>
      </c>
    </row>
    <row r="10" spans="2:9">
      <c r="B10" s="146" t="s">
        <v>368</v>
      </c>
      <c r="C10" s="146"/>
      <c r="D10" s="146"/>
      <c r="E10" s="146"/>
      <c r="F10" s="146"/>
      <c r="G10" s="146"/>
      <c r="H10" s="146"/>
      <c r="I10" s="146"/>
    </row>
    <row r="11" spans="2:9">
      <c r="C11" s="115">
        <f>'Historical Statement'!F3</f>
        <v>42807</v>
      </c>
      <c r="D11" s="115">
        <f>'Historical Statement'!G3</f>
        <v>43172</v>
      </c>
      <c r="E11" s="115">
        <f>'Historical Statement'!H3</f>
        <v>43537</v>
      </c>
      <c r="F11" s="115">
        <f>'Historical Statement'!I3</f>
        <v>43902</v>
      </c>
      <c r="G11" s="115">
        <f>'Historical Statement'!J3</f>
        <v>44267</v>
      </c>
      <c r="H11" s="115">
        <f>'Historical Statement'!K3</f>
        <v>44632</v>
      </c>
      <c r="I11" s="115">
        <f>'Historical Statement'!L3</f>
        <v>44997</v>
      </c>
    </row>
    <row r="12" spans="2:9">
      <c r="B12" t="s">
        <v>366</v>
      </c>
      <c r="C12" s="116">
        <f>C6</f>
        <v>4476</v>
      </c>
      <c r="D12" s="116">
        <f t="shared" ref="D12:I12" si="1">D6</f>
        <v>5214</v>
      </c>
      <c r="E12" s="116">
        <f t="shared" si="1"/>
        <v>6054</v>
      </c>
      <c r="F12" s="116">
        <f t="shared" si="1"/>
        <v>6748</v>
      </c>
      <c r="G12" s="116">
        <f t="shared" si="1"/>
        <v>7995</v>
      </c>
      <c r="H12" s="116">
        <f t="shared" si="1"/>
        <v>8879</v>
      </c>
      <c r="I12" s="116">
        <f t="shared" si="1"/>
        <v>10120</v>
      </c>
    </row>
    <row r="13" spans="2:9">
      <c r="B13" t="s">
        <v>339</v>
      </c>
      <c r="C13" s="116">
        <f>'Data Sheet'!E17</f>
        <v>33162</v>
      </c>
      <c r="D13" s="116">
        <f>'Data Sheet'!F17</f>
        <v>35545</v>
      </c>
      <c r="E13" s="116">
        <f>'Data Sheet'!G17</f>
        <v>39310</v>
      </c>
      <c r="F13" s="116">
        <f>'Data Sheet'!H17</f>
        <v>39783</v>
      </c>
      <c r="G13" s="116">
        <f>'Data Sheet'!I17</f>
        <v>47028</v>
      </c>
      <c r="H13" s="116">
        <f>'Data Sheet'!J17</f>
        <v>52446</v>
      </c>
      <c r="I13" s="116">
        <f>'Data Sheet'!K17</f>
        <v>60580</v>
      </c>
    </row>
    <row r="14" spans="2:9">
      <c r="B14" s="117" t="s">
        <v>369</v>
      </c>
      <c r="C14" s="118">
        <f>C12/C13</f>
        <v>0.13497376515288584</v>
      </c>
      <c r="D14" s="118">
        <f t="shared" ref="D14:I14" si="2">D12/D13</f>
        <v>0.14668729779153186</v>
      </c>
      <c r="E14" s="118">
        <f t="shared" si="2"/>
        <v>0.15400661409310609</v>
      </c>
      <c r="F14" s="118">
        <f t="shared" si="2"/>
        <v>0.16962018952819044</v>
      </c>
      <c r="G14" s="118">
        <f t="shared" si="2"/>
        <v>0.17000510334268945</v>
      </c>
      <c r="H14" s="118">
        <f t="shared" si="2"/>
        <v>0.16929794455249209</v>
      </c>
      <c r="I14" s="118">
        <f t="shared" si="2"/>
        <v>0.16705183228788378</v>
      </c>
    </row>
    <row r="16" spans="2:9">
      <c r="B16" t="s">
        <v>339</v>
      </c>
      <c r="C16" s="116">
        <f>C13</f>
        <v>33162</v>
      </c>
      <c r="D16" s="116">
        <f t="shared" ref="D16:I16" si="3">D13</f>
        <v>35545</v>
      </c>
      <c r="E16" s="116">
        <f t="shared" si="3"/>
        <v>39310</v>
      </c>
      <c r="F16" s="116">
        <f t="shared" si="3"/>
        <v>39783</v>
      </c>
      <c r="G16" s="116">
        <f t="shared" si="3"/>
        <v>47028</v>
      </c>
      <c r="H16" s="116">
        <f t="shared" si="3"/>
        <v>52446</v>
      </c>
      <c r="I16" s="116">
        <f t="shared" si="3"/>
        <v>60580</v>
      </c>
    </row>
    <row r="17" spans="2:9">
      <c r="B17" t="s">
        <v>370</v>
      </c>
      <c r="C17" s="116">
        <f>('Data Sheet'!E66+'Data Sheet'!D66)/2</f>
        <v>15249.5</v>
      </c>
      <c r="D17" s="116">
        <f>('Data Sheet'!F66+'Data Sheet'!E66)/2</f>
        <v>16784</v>
      </c>
      <c r="E17" s="116">
        <f>('Data Sheet'!G66+'Data Sheet'!F66)/2</f>
        <v>18245.5</v>
      </c>
      <c r="F17" s="116">
        <f>('Data Sheet'!H66+'Data Sheet'!G66)/2</f>
        <v>19391</v>
      </c>
      <c r="G17" s="116">
        <f>('Data Sheet'!I66+'Data Sheet'!H66)/2</f>
        <v>44446.5</v>
      </c>
      <c r="H17" s="116">
        <f>('Data Sheet'!J66+'Data Sheet'!I66)/2</f>
        <v>69623</v>
      </c>
      <c r="I17" s="116">
        <f>('Data Sheet'!K66+'Data Sheet'!J66)/2</f>
        <v>71796.5</v>
      </c>
    </row>
    <row r="18" spans="2:9">
      <c r="B18" s="117" t="s">
        <v>371</v>
      </c>
      <c r="C18" s="119">
        <f>C16/C17</f>
        <v>2.1746286763500442</v>
      </c>
      <c r="D18" s="119">
        <f t="shared" ref="D18:I18" si="4">D16/D17</f>
        <v>2.1177907530981885</v>
      </c>
      <c r="E18" s="119">
        <f t="shared" si="4"/>
        <v>2.1545038502644487</v>
      </c>
      <c r="F18" s="119">
        <f t="shared" si="4"/>
        <v>2.051621886442164</v>
      </c>
      <c r="G18" s="119">
        <f t="shared" si="4"/>
        <v>1.0580810637508016</v>
      </c>
      <c r="H18" s="119">
        <f t="shared" si="4"/>
        <v>0.75328555218821369</v>
      </c>
      <c r="I18" s="119">
        <f t="shared" si="4"/>
        <v>0.84377372156024322</v>
      </c>
    </row>
    <row r="20" spans="2:9">
      <c r="B20" t="s">
        <v>370</v>
      </c>
      <c r="C20" s="116">
        <f>C17</f>
        <v>15249.5</v>
      </c>
      <c r="D20" s="116">
        <f t="shared" ref="D20:I20" si="5">D17</f>
        <v>16784</v>
      </c>
      <c r="E20" s="116">
        <f t="shared" si="5"/>
        <v>18245.5</v>
      </c>
      <c r="F20" s="116">
        <f t="shared" si="5"/>
        <v>19391</v>
      </c>
      <c r="G20" s="116">
        <f t="shared" si="5"/>
        <v>44446.5</v>
      </c>
      <c r="H20" s="116">
        <f t="shared" si="5"/>
        <v>69623</v>
      </c>
      <c r="I20" s="116">
        <f t="shared" si="5"/>
        <v>71796.5</v>
      </c>
    </row>
    <row r="21" spans="2:9">
      <c r="B21" t="s">
        <v>367</v>
      </c>
      <c r="C21" s="116">
        <f>C7</f>
        <v>6658.5</v>
      </c>
      <c r="D21" s="116">
        <f t="shared" ref="D21:I21" si="6">D7</f>
        <v>7012.5</v>
      </c>
      <c r="E21" s="116">
        <f t="shared" si="6"/>
        <v>7574</v>
      </c>
      <c r="F21" s="116">
        <f t="shared" si="6"/>
        <v>8048</v>
      </c>
      <c r="G21" s="116">
        <f t="shared" si="6"/>
        <v>27951.5</v>
      </c>
      <c r="H21" s="116">
        <f t="shared" si="6"/>
        <v>48367.5</v>
      </c>
      <c r="I21" s="116">
        <f t="shared" si="6"/>
        <v>49683.5</v>
      </c>
    </row>
    <row r="22" spans="2:9">
      <c r="B22" s="117" t="s">
        <v>372</v>
      </c>
      <c r="C22" s="119">
        <f>C20/C21</f>
        <v>2.2902305324021928</v>
      </c>
      <c r="D22" s="119">
        <f t="shared" ref="D22:I22" si="7">D20/D21</f>
        <v>2.3934402852049912</v>
      </c>
      <c r="E22" s="119">
        <f t="shared" si="7"/>
        <v>2.4089648798521255</v>
      </c>
      <c r="F22" s="119">
        <f t="shared" si="7"/>
        <v>2.4094184890656063</v>
      </c>
      <c r="G22" s="119">
        <f t="shared" si="7"/>
        <v>1.5901293311629072</v>
      </c>
      <c r="H22" s="119">
        <f t="shared" si="7"/>
        <v>1.4394583139504833</v>
      </c>
      <c r="I22" s="119">
        <f t="shared" si="7"/>
        <v>1.445077339559411</v>
      </c>
    </row>
    <row r="24" spans="2:9">
      <c r="B24" s="117" t="s">
        <v>373</v>
      </c>
      <c r="C24" s="118">
        <f>C14*C18*C22</f>
        <v>0.6722234737553503</v>
      </c>
      <c r="D24" s="118">
        <f t="shared" ref="D24:I24" si="8">D14*D18*D22</f>
        <v>0.74352941176470588</v>
      </c>
      <c r="E24" s="118">
        <f t="shared" si="8"/>
        <v>0.7993134407182465</v>
      </c>
      <c r="F24" s="118">
        <f t="shared" si="8"/>
        <v>0.83846918489065614</v>
      </c>
      <c r="G24" s="118">
        <f t="shared" si="8"/>
        <v>0.28603116111836574</v>
      </c>
      <c r="H24" s="118">
        <f t="shared" si="8"/>
        <v>0.18357368067400631</v>
      </c>
      <c r="I24" s="118">
        <f t="shared" si="8"/>
        <v>0.20368935360834078</v>
      </c>
    </row>
    <row r="26" spans="2:9">
      <c r="B26" s="146" t="s">
        <v>374</v>
      </c>
      <c r="C26" s="146"/>
      <c r="D26" s="146"/>
      <c r="E26" s="146"/>
      <c r="F26" s="146"/>
      <c r="G26" s="146"/>
      <c r="H26" s="146"/>
      <c r="I26" s="146"/>
    </row>
    <row r="27" spans="2:9">
      <c r="C27" s="115">
        <f>'Historical Statement'!F3</f>
        <v>42807</v>
      </c>
      <c r="D27" s="115">
        <f>'Historical Statement'!G3</f>
        <v>43172</v>
      </c>
      <c r="E27" s="115">
        <f>'Historical Statement'!H3</f>
        <v>43537</v>
      </c>
      <c r="F27" s="115">
        <f>'Historical Statement'!I3</f>
        <v>43902</v>
      </c>
      <c r="G27" s="115">
        <f>'Historical Statement'!J3</f>
        <v>44267</v>
      </c>
      <c r="H27" s="115">
        <f>'Historical Statement'!K3</f>
        <v>44632</v>
      </c>
      <c r="I27" s="115">
        <f>'Historical Statement'!L3</f>
        <v>44997</v>
      </c>
    </row>
    <row r="28" spans="2:9">
      <c r="B28" t="s">
        <v>366</v>
      </c>
      <c r="C28" s="116">
        <f>C12</f>
        <v>4476</v>
      </c>
      <c r="D28" s="116">
        <f t="shared" ref="D28:I28" si="9">D12</f>
        <v>5214</v>
      </c>
      <c r="E28" s="116">
        <f t="shared" si="9"/>
        <v>6054</v>
      </c>
      <c r="F28" s="116">
        <f t="shared" si="9"/>
        <v>6748</v>
      </c>
      <c r="G28" s="116">
        <f t="shared" si="9"/>
        <v>7995</v>
      </c>
      <c r="H28" s="116">
        <f t="shared" si="9"/>
        <v>8879</v>
      </c>
      <c r="I28" s="116">
        <f t="shared" si="9"/>
        <v>10120</v>
      </c>
    </row>
    <row r="29" spans="2:9">
      <c r="B29" t="s">
        <v>370</v>
      </c>
      <c r="C29" s="116">
        <f>C17</f>
        <v>15249.5</v>
      </c>
      <c r="D29" s="116">
        <f t="shared" ref="D29:I29" si="10">D17</f>
        <v>16784</v>
      </c>
      <c r="E29" s="116">
        <f t="shared" si="10"/>
        <v>18245.5</v>
      </c>
      <c r="F29" s="116">
        <f t="shared" si="10"/>
        <v>19391</v>
      </c>
      <c r="G29" s="116">
        <f t="shared" si="10"/>
        <v>44446.5</v>
      </c>
      <c r="H29" s="116">
        <f t="shared" si="10"/>
        <v>69623</v>
      </c>
      <c r="I29" s="116">
        <f t="shared" si="10"/>
        <v>71796.5</v>
      </c>
    </row>
    <row r="30" spans="2:9">
      <c r="B30" s="117" t="s">
        <v>374</v>
      </c>
      <c r="C30" s="118">
        <f>C28/C29</f>
        <v>0.29351782025640183</v>
      </c>
      <c r="D30" s="118">
        <f t="shared" ref="D30:I30" si="11">D28/D29</f>
        <v>0.31065300285986652</v>
      </c>
      <c r="E30" s="118">
        <f t="shared" si="11"/>
        <v>0.33180784302978816</v>
      </c>
      <c r="F30" s="118">
        <f t="shared" si="11"/>
        <v>0.34799649321850346</v>
      </c>
      <c r="G30" s="118">
        <f t="shared" si="11"/>
        <v>0.17987918058789781</v>
      </c>
      <c r="H30" s="118">
        <f t="shared" si="11"/>
        <v>0.12752969564655359</v>
      </c>
      <c r="I30" s="118">
        <f t="shared" si="11"/>
        <v>0.14095394622300531</v>
      </c>
    </row>
    <row r="32" spans="2:9">
      <c r="B32" s="146" t="s">
        <v>375</v>
      </c>
      <c r="C32" s="146"/>
      <c r="D32" s="146"/>
      <c r="E32" s="146"/>
      <c r="F32" s="146"/>
      <c r="G32" s="146"/>
      <c r="H32" s="146"/>
      <c r="I32" s="146"/>
    </row>
    <row r="33" spans="2:9">
      <c r="C33" s="115">
        <f>'Historical Statement'!F3</f>
        <v>42807</v>
      </c>
      <c r="D33" s="115">
        <f>'Historical Statement'!G3</f>
        <v>43172</v>
      </c>
      <c r="E33" s="115">
        <f>'Historical Statement'!H3</f>
        <v>43537</v>
      </c>
      <c r="F33" s="115">
        <f>'Historical Statement'!I3</f>
        <v>43902</v>
      </c>
      <c r="G33" s="115">
        <f>'Historical Statement'!J3</f>
        <v>44267</v>
      </c>
      <c r="H33" s="115">
        <f>'Historical Statement'!K3</f>
        <v>44632</v>
      </c>
      <c r="I33" s="115">
        <f>'Historical Statement'!L3</f>
        <v>44997</v>
      </c>
    </row>
    <row r="34" spans="2:9">
      <c r="B34" t="s">
        <v>366</v>
      </c>
      <c r="C34" s="116">
        <f>C12</f>
        <v>4476</v>
      </c>
      <c r="D34" s="116">
        <f t="shared" ref="D34:I34" si="12">D12</f>
        <v>5214</v>
      </c>
      <c r="E34" s="116">
        <f t="shared" si="12"/>
        <v>6054</v>
      </c>
      <c r="F34" s="116">
        <f t="shared" si="12"/>
        <v>6748</v>
      </c>
      <c r="G34" s="116">
        <f t="shared" si="12"/>
        <v>7995</v>
      </c>
      <c r="H34" s="116">
        <f t="shared" si="12"/>
        <v>8879</v>
      </c>
      <c r="I34" s="116">
        <f t="shared" si="12"/>
        <v>10120</v>
      </c>
    </row>
    <row r="35" spans="2:9">
      <c r="B35" t="s">
        <v>339</v>
      </c>
      <c r="C35" s="116">
        <f>C13</f>
        <v>33162</v>
      </c>
      <c r="D35" s="116">
        <f t="shared" ref="D35:I35" si="13">D13</f>
        <v>35545</v>
      </c>
      <c r="E35" s="116">
        <f t="shared" si="13"/>
        <v>39310</v>
      </c>
      <c r="F35" s="116">
        <f t="shared" si="13"/>
        <v>39783</v>
      </c>
      <c r="G35" s="116">
        <f t="shared" si="13"/>
        <v>47028</v>
      </c>
      <c r="H35" s="116">
        <f t="shared" si="13"/>
        <v>52446</v>
      </c>
      <c r="I35" s="116">
        <f t="shared" si="13"/>
        <v>60580</v>
      </c>
    </row>
    <row r="36" spans="2:9">
      <c r="B36" s="117" t="s">
        <v>369</v>
      </c>
      <c r="C36" s="118">
        <f>C34/C35</f>
        <v>0.13497376515288584</v>
      </c>
      <c r="D36" s="118">
        <f t="shared" ref="D36:I36" si="14">D34/D35</f>
        <v>0.14668729779153186</v>
      </c>
      <c r="E36" s="118">
        <f t="shared" si="14"/>
        <v>0.15400661409310609</v>
      </c>
      <c r="F36" s="118">
        <f t="shared" si="14"/>
        <v>0.16962018952819044</v>
      </c>
      <c r="G36" s="118">
        <f t="shared" si="14"/>
        <v>0.17000510334268945</v>
      </c>
      <c r="H36" s="118">
        <f t="shared" si="14"/>
        <v>0.16929794455249209</v>
      </c>
      <c r="I36" s="118">
        <f t="shared" si="14"/>
        <v>0.16705183228788378</v>
      </c>
    </row>
    <row r="38" spans="2:9">
      <c r="B38" t="s">
        <v>339</v>
      </c>
      <c r="C38" s="116">
        <f>C35</f>
        <v>33162</v>
      </c>
      <c r="D38" s="116">
        <f t="shared" ref="D38:I38" si="15">D35</f>
        <v>35545</v>
      </c>
      <c r="E38" s="116">
        <f t="shared" si="15"/>
        <v>39310</v>
      </c>
      <c r="F38" s="116">
        <f t="shared" si="15"/>
        <v>39783</v>
      </c>
      <c r="G38" s="116">
        <f t="shared" si="15"/>
        <v>47028</v>
      </c>
      <c r="H38" s="116">
        <f t="shared" si="15"/>
        <v>52446</v>
      </c>
      <c r="I38" s="116">
        <f t="shared" si="15"/>
        <v>60580</v>
      </c>
    </row>
    <row r="39" spans="2:9">
      <c r="B39" t="s">
        <v>376</v>
      </c>
      <c r="C39" s="116">
        <f>C20</f>
        <v>15249.5</v>
      </c>
      <c r="D39" s="116">
        <f t="shared" ref="D39:I39" si="16">D20</f>
        <v>16784</v>
      </c>
      <c r="E39" s="116">
        <f t="shared" si="16"/>
        <v>18245.5</v>
      </c>
      <c r="F39" s="116">
        <f t="shared" si="16"/>
        <v>19391</v>
      </c>
      <c r="G39" s="116">
        <f t="shared" si="16"/>
        <v>44446.5</v>
      </c>
      <c r="H39" s="116">
        <f t="shared" si="16"/>
        <v>69623</v>
      </c>
      <c r="I39" s="116">
        <f t="shared" si="16"/>
        <v>71796.5</v>
      </c>
    </row>
    <row r="40" spans="2:9">
      <c r="B40" s="117" t="s">
        <v>371</v>
      </c>
      <c r="C40" s="119">
        <f>C38/C39</f>
        <v>2.1746286763500442</v>
      </c>
      <c r="D40" s="119">
        <f t="shared" ref="D40:I40" si="17">D38/D39</f>
        <v>2.1177907530981885</v>
      </c>
      <c r="E40" s="119">
        <f t="shared" si="17"/>
        <v>2.1545038502644487</v>
      </c>
      <c r="F40" s="119">
        <f t="shared" si="17"/>
        <v>2.051621886442164</v>
      </c>
      <c r="G40" s="119">
        <f t="shared" si="17"/>
        <v>1.0580810637508016</v>
      </c>
      <c r="H40" s="119">
        <f t="shared" si="17"/>
        <v>0.75328555218821369</v>
      </c>
      <c r="I40" s="119">
        <f t="shared" si="17"/>
        <v>0.84377372156024322</v>
      </c>
    </row>
    <row r="42" spans="2:9">
      <c r="B42" s="117" t="s">
        <v>377</v>
      </c>
      <c r="C42" s="118">
        <f>C36*C40</f>
        <v>0.29351782025640183</v>
      </c>
      <c r="D42" s="118">
        <f t="shared" ref="D42:I42" si="18">D36*D40</f>
        <v>0.31065300285986652</v>
      </c>
      <c r="E42" s="118">
        <f t="shared" si="18"/>
        <v>0.33180784302978816</v>
      </c>
      <c r="F42" s="118">
        <f t="shared" si="18"/>
        <v>0.34799649321850346</v>
      </c>
      <c r="G42" s="118">
        <f t="shared" si="18"/>
        <v>0.17987918058789781</v>
      </c>
      <c r="H42" s="118">
        <f t="shared" si="18"/>
        <v>0.12752969564655359</v>
      </c>
      <c r="I42" s="118">
        <f t="shared" si="18"/>
        <v>0.14095394622300531</v>
      </c>
    </row>
    <row r="45" spans="2:9">
      <c r="B45" s="12" t="s">
        <v>415</v>
      </c>
    </row>
    <row r="47" spans="2:9" ht="14.5" customHeight="1">
      <c r="B47" s="148" t="s">
        <v>416</v>
      </c>
      <c r="C47" s="148"/>
      <c r="D47" s="148"/>
      <c r="E47" s="148"/>
      <c r="F47" s="148"/>
      <c r="G47" s="148"/>
      <c r="H47" s="148"/>
      <c r="I47" s="148"/>
    </row>
    <row r="48" spans="2:9">
      <c r="B48" s="148"/>
      <c r="C48" s="148"/>
      <c r="D48" s="148"/>
      <c r="E48" s="148"/>
      <c r="F48" s="148"/>
      <c r="G48" s="148"/>
      <c r="H48" s="148"/>
      <c r="I48" s="148"/>
    </row>
    <row r="49" spans="2:9">
      <c r="B49" s="148"/>
      <c r="C49" s="148"/>
      <c r="D49" s="148"/>
      <c r="E49" s="148"/>
      <c r="F49" s="148"/>
      <c r="G49" s="148"/>
      <c r="H49" s="148"/>
      <c r="I49" s="148"/>
    </row>
    <row r="50" spans="2:9">
      <c r="B50" s="148"/>
      <c r="C50" s="148"/>
      <c r="D50" s="148"/>
      <c r="E50" s="148"/>
      <c r="F50" s="148"/>
      <c r="G50" s="148"/>
      <c r="H50" s="148"/>
      <c r="I50" s="148"/>
    </row>
  </sheetData>
  <mergeCells count="6">
    <mergeCell ref="B10:I10"/>
    <mergeCell ref="B4:I4"/>
    <mergeCell ref="B2:I2"/>
    <mergeCell ref="B47:I50"/>
    <mergeCell ref="B32:I32"/>
    <mergeCell ref="B26:I26"/>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0B63A-049A-45F3-9241-92CF9FDB6847}">
  <dimension ref="B2:I42"/>
  <sheetViews>
    <sheetView showGridLines="0" topLeftCell="A5" zoomScale="110" zoomScaleNormal="110" workbookViewId="0">
      <selection activeCell="M15" sqref="M15"/>
    </sheetView>
  </sheetViews>
  <sheetFormatPr defaultRowHeight="14.5"/>
  <cols>
    <col min="1" max="1" width="1.90625" customWidth="1"/>
    <col min="2" max="2" width="35.81640625" customWidth="1"/>
    <col min="3" max="3" width="16" bestFit="1" customWidth="1"/>
    <col min="4" max="4" width="11.08984375" bestFit="1" customWidth="1"/>
    <col min="5" max="6" width="11.54296875" bestFit="1" customWidth="1"/>
    <col min="7" max="9" width="10.54296875" bestFit="1" customWidth="1"/>
  </cols>
  <sheetData>
    <row r="2" spans="2:9">
      <c r="B2" s="149" t="s">
        <v>378</v>
      </c>
      <c r="C2" s="149"/>
      <c r="D2" s="149"/>
      <c r="E2" s="149"/>
      <c r="F2" s="149"/>
      <c r="G2" s="149"/>
      <c r="H2" s="149"/>
      <c r="I2" s="149"/>
    </row>
    <row r="3" spans="2:9">
      <c r="B3" s="124"/>
      <c r="C3" s="124"/>
      <c r="D3" s="124"/>
      <c r="E3" s="124"/>
      <c r="F3" s="124"/>
      <c r="G3" s="124"/>
      <c r="H3" s="124"/>
      <c r="I3" s="124"/>
    </row>
    <row r="4" spans="2:9">
      <c r="B4" s="146" t="s">
        <v>379</v>
      </c>
      <c r="C4" s="146"/>
      <c r="D4" s="146"/>
      <c r="E4" s="146"/>
      <c r="F4" s="146"/>
      <c r="G4" s="146"/>
      <c r="H4" s="146"/>
      <c r="I4" s="146"/>
    </row>
    <row r="5" spans="2:9">
      <c r="C5" s="115">
        <f>'Historical Statement'!F3</f>
        <v>42807</v>
      </c>
      <c r="D5" s="115">
        <f>'Historical Statement'!G3</f>
        <v>43172</v>
      </c>
      <c r="E5" s="115">
        <f>'Historical Statement'!H3</f>
        <v>43537</v>
      </c>
      <c r="F5" s="115">
        <f>'Historical Statement'!I3</f>
        <v>43902</v>
      </c>
      <c r="G5" s="115">
        <f>'Historical Statement'!J3</f>
        <v>44267</v>
      </c>
      <c r="H5" s="115">
        <f>'Historical Statement'!K3</f>
        <v>44632</v>
      </c>
      <c r="I5" s="115">
        <f>'Historical Statement'!L3</f>
        <v>44997</v>
      </c>
    </row>
    <row r="6" spans="2:9">
      <c r="B6" t="s">
        <v>380</v>
      </c>
      <c r="C6" s="116">
        <f>'Data Sheet'!E65-'Data Sheet'!E60</f>
        <v>-1421</v>
      </c>
      <c r="D6" s="116">
        <f>'Data Sheet'!F65-'Data Sheet'!F60</f>
        <v>-581</v>
      </c>
      <c r="E6" s="116">
        <f>'Data Sheet'!G65-'Data Sheet'!G60</f>
        <v>129</v>
      </c>
      <c r="F6" s="116">
        <f>'Data Sheet'!H65-'Data Sheet'!H60</f>
        <v>898</v>
      </c>
      <c r="G6" s="116">
        <f>'Data Sheet'!I65-'Data Sheet'!I60</f>
        <v>-6214</v>
      </c>
      <c r="H6" s="116">
        <f>'Data Sheet'!J65-'Data Sheet'!J60</f>
        <v>-6203</v>
      </c>
      <c r="I6" s="116">
        <f>'Data Sheet'!K65-'Data Sheet'!K60</f>
        <v>-5167</v>
      </c>
    </row>
    <row r="7" spans="2:9">
      <c r="B7" t="s">
        <v>83</v>
      </c>
      <c r="C7" s="116">
        <f>'Data Sheet'!E66</f>
        <v>15706</v>
      </c>
      <c r="D7" s="116">
        <f>'Data Sheet'!F66</f>
        <v>17862</v>
      </c>
      <c r="E7" s="116">
        <f>'Data Sheet'!G66</f>
        <v>18629</v>
      </c>
      <c r="F7" s="116">
        <f>'Data Sheet'!H66</f>
        <v>20153</v>
      </c>
      <c r="G7" s="116">
        <f>'Data Sheet'!I66</f>
        <v>68740</v>
      </c>
      <c r="H7" s="116">
        <f>'Data Sheet'!J66</f>
        <v>70506</v>
      </c>
      <c r="I7" s="116">
        <f>'Data Sheet'!K66</f>
        <v>73087</v>
      </c>
    </row>
    <row r="8" spans="2:9">
      <c r="B8" s="117" t="s">
        <v>387</v>
      </c>
      <c r="C8" s="118">
        <f>C6/C7</f>
        <v>-9.0474977715522736E-2</v>
      </c>
      <c r="D8" s="118">
        <f t="shared" ref="D8:I8" si="0">D6/D7</f>
        <v>-3.2527152614488859E-2</v>
      </c>
      <c r="E8" s="118">
        <f t="shared" si="0"/>
        <v>6.9246873154758708E-3</v>
      </c>
      <c r="F8" s="118">
        <f t="shared" si="0"/>
        <v>4.4559122711258871E-2</v>
      </c>
      <c r="G8" s="118">
        <f t="shared" si="0"/>
        <v>-9.0398603433226657E-2</v>
      </c>
      <c r="H8" s="118">
        <f t="shared" si="0"/>
        <v>-8.7978328085553004E-2</v>
      </c>
      <c r="I8" s="118">
        <f t="shared" si="0"/>
        <v>-7.06965671049571E-2</v>
      </c>
    </row>
    <row r="10" spans="2:9">
      <c r="B10" s="146" t="s">
        <v>381</v>
      </c>
      <c r="C10" s="146"/>
      <c r="D10" s="146"/>
      <c r="E10" s="146"/>
      <c r="F10" s="146"/>
      <c r="G10" s="146"/>
      <c r="H10" s="146"/>
      <c r="I10" s="146"/>
    </row>
    <row r="11" spans="2:9">
      <c r="C11" s="115">
        <f>'Historical Statement'!F3</f>
        <v>42807</v>
      </c>
      <c r="D11" s="115">
        <f>'Historical Statement'!G3</f>
        <v>43172</v>
      </c>
      <c r="E11" s="115">
        <f>'Historical Statement'!H3</f>
        <v>43537</v>
      </c>
      <c r="F11" s="115">
        <f>'Historical Statement'!I3</f>
        <v>43902</v>
      </c>
      <c r="G11" s="115">
        <f>'Historical Statement'!J3</f>
        <v>44267</v>
      </c>
      <c r="H11" s="115">
        <f>'Historical Statement'!K3</f>
        <v>44632</v>
      </c>
      <c r="I11" s="115">
        <f>'Historical Statement'!L3</f>
        <v>44997</v>
      </c>
    </row>
    <row r="12" spans="2:9">
      <c r="B12" t="s">
        <v>78</v>
      </c>
      <c r="C12" s="116">
        <f>'Historical Statement'!F42*'Historical Statement'!F44*'Historical Statement'!F50</f>
        <v>817.99999999999977</v>
      </c>
      <c r="D12" s="116">
        <f>'Historical Statement'!G42*'Historical Statement'!G44*'Historical Statement'!G50</f>
        <v>907</v>
      </c>
      <c r="E12" s="116">
        <f>'Historical Statement'!H42*'Historical Statement'!H44*'Historical Statement'!H50</f>
        <v>1308.0000000000005</v>
      </c>
      <c r="F12" s="116">
        <f>'Historical Statement'!I42*'Historical Statement'!I44*'Historical Statement'!I50</f>
        <v>1356</v>
      </c>
      <c r="G12" s="116">
        <f>'Historical Statement'!J42*'Historical Statement'!J44*'Historical Statement'!J50</f>
        <v>0</v>
      </c>
      <c r="H12" s="116">
        <f>'Historical Statement'!K42*'Historical Statement'!K44*'Historical Statement'!K50</f>
        <v>901.99999999999909</v>
      </c>
      <c r="I12" s="116">
        <f>'Historical Statement'!L42*'Historical Statement'!L44*'Historical Statement'!L50</f>
        <v>977.99999999999989</v>
      </c>
    </row>
    <row r="13" spans="2:9">
      <c r="B13" t="s">
        <v>83</v>
      </c>
      <c r="C13" s="116">
        <f>C$7</f>
        <v>15706</v>
      </c>
      <c r="D13" s="116">
        <f t="shared" ref="D13:I13" si="1">D$7</f>
        <v>17862</v>
      </c>
      <c r="E13" s="116">
        <f t="shared" si="1"/>
        <v>18629</v>
      </c>
      <c r="F13" s="116">
        <f t="shared" si="1"/>
        <v>20153</v>
      </c>
      <c r="G13" s="116">
        <f t="shared" si="1"/>
        <v>68740</v>
      </c>
      <c r="H13" s="116">
        <f t="shared" si="1"/>
        <v>70506</v>
      </c>
      <c r="I13" s="116">
        <f t="shared" si="1"/>
        <v>73087</v>
      </c>
    </row>
    <row r="14" spans="2:9">
      <c r="B14" s="117" t="s">
        <v>388</v>
      </c>
      <c r="C14" s="118">
        <f>C12/C13</f>
        <v>5.2082006876352969E-2</v>
      </c>
      <c r="D14" s="118">
        <f t="shared" ref="D14:I14" si="2">D12/D13</f>
        <v>5.0778188332773484E-2</v>
      </c>
      <c r="E14" s="118">
        <f t="shared" si="2"/>
        <v>7.0213108594127466E-2</v>
      </c>
      <c r="F14" s="118">
        <f t="shared" si="2"/>
        <v>6.7285267702079099E-2</v>
      </c>
      <c r="G14" s="118">
        <f t="shared" si="2"/>
        <v>0</v>
      </c>
      <c r="H14" s="118">
        <f t="shared" si="2"/>
        <v>1.2793237454968359E-2</v>
      </c>
      <c r="I14" s="118">
        <f t="shared" si="2"/>
        <v>1.3381312682145935E-2</v>
      </c>
    </row>
    <row r="16" spans="2:9">
      <c r="B16" s="146" t="s">
        <v>382</v>
      </c>
      <c r="C16" s="146"/>
      <c r="D16" s="146"/>
      <c r="E16" s="146"/>
      <c r="F16" s="146"/>
      <c r="G16" s="146"/>
      <c r="H16" s="146"/>
      <c r="I16" s="146"/>
    </row>
    <row r="17" spans="2:9">
      <c r="B17" t="s">
        <v>58</v>
      </c>
      <c r="C17" s="116">
        <f>'Historical Statement'!F27</f>
        <v>6502</v>
      </c>
      <c r="D17" s="116">
        <f>'Historical Statement'!G27</f>
        <v>7332</v>
      </c>
      <c r="E17" s="116">
        <f>'Historical Statement'!H27</f>
        <v>8637</v>
      </c>
      <c r="F17" s="116">
        <f>'Historical Statement'!I27</f>
        <v>9283</v>
      </c>
      <c r="G17" s="116">
        <f>'Historical Statement'!J27</f>
        <v>10722</v>
      </c>
      <c r="H17" s="116">
        <f>'Historical Statement'!K27</f>
        <v>11985</v>
      </c>
      <c r="I17" s="116">
        <f>'Historical Statement'!L27</f>
        <v>13458</v>
      </c>
    </row>
    <row r="18" spans="2:9">
      <c r="B18" t="s">
        <v>83</v>
      </c>
      <c r="C18" s="116">
        <f>C$7</f>
        <v>15706</v>
      </c>
      <c r="D18" s="116">
        <f t="shared" ref="D18:I18" si="3">D$7</f>
        <v>17862</v>
      </c>
      <c r="E18" s="116">
        <f t="shared" si="3"/>
        <v>18629</v>
      </c>
      <c r="F18" s="116">
        <f t="shared" si="3"/>
        <v>20153</v>
      </c>
      <c r="G18" s="116">
        <f t="shared" si="3"/>
        <v>68740</v>
      </c>
      <c r="H18" s="116">
        <f t="shared" si="3"/>
        <v>70506</v>
      </c>
      <c r="I18" s="116">
        <f t="shared" si="3"/>
        <v>73087</v>
      </c>
    </row>
    <row r="19" spans="2:9">
      <c r="B19" s="117" t="s">
        <v>389</v>
      </c>
      <c r="C19" s="118">
        <f>C17/C18</f>
        <v>0.41398191773844389</v>
      </c>
      <c r="D19" s="118">
        <f t="shared" ref="D19:I19" si="4">D17/D18</f>
        <v>0.41048034934497818</v>
      </c>
      <c r="E19" s="118">
        <f t="shared" si="4"/>
        <v>0.4636319716570938</v>
      </c>
      <c r="F19" s="118">
        <f t="shared" si="4"/>
        <v>0.46062620949734528</v>
      </c>
      <c r="G19" s="118">
        <f t="shared" si="4"/>
        <v>0.15597905149839977</v>
      </c>
      <c r="H19" s="118">
        <f t="shared" si="4"/>
        <v>0.16998553314611523</v>
      </c>
      <c r="I19" s="118">
        <f t="shared" si="4"/>
        <v>0.1841367137794683</v>
      </c>
    </row>
    <row r="21" spans="2:9">
      <c r="B21" s="146" t="s">
        <v>383</v>
      </c>
      <c r="C21" s="146"/>
      <c r="D21" s="146"/>
      <c r="E21" s="146"/>
      <c r="F21" s="146"/>
      <c r="G21" s="146"/>
      <c r="H21" s="146"/>
      <c r="I21" s="146"/>
    </row>
    <row r="22" spans="2:9">
      <c r="B22" t="s">
        <v>197</v>
      </c>
      <c r="C22" s="116">
        <f>('Data Sheet'!E70*'Data Sheet'!E90)/10000000</f>
        <v>197334.578335825</v>
      </c>
      <c r="D22" s="116">
        <f>('Data Sheet'!F70*'Data Sheet'!F90)/10000000</f>
        <v>288607.44448129495</v>
      </c>
      <c r="E22" s="116">
        <f>('Data Sheet'!G70*'Data Sheet'!G90)/10000000</f>
        <v>369471.74784540001</v>
      </c>
      <c r="F22" s="116">
        <f>('Data Sheet'!H70*'Data Sheet'!H90)/10000000</f>
        <v>497557.30748924997</v>
      </c>
      <c r="G22" s="116">
        <f>('Data Sheet'!I70*'Data Sheet'!I90)/10000000</f>
        <v>571297.41518985003</v>
      </c>
      <c r="H22" s="116">
        <f>('Data Sheet'!J70*'Data Sheet'!J90)/10000000</f>
        <v>481349.01388962998</v>
      </c>
      <c r="I22" s="116">
        <f>('Data Sheet'!K70*'Data Sheet'!K90)/10000000</f>
        <v>601577.59876616998</v>
      </c>
    </row>
    <row r="23" spans="2:9">
      <c r="B23" t="s">
        <v>384</v>
      </c>
      <c r="C23" s="116">
        <f>'Data Sheet'!E59</f>
        <v>277</v>
      </c>
      <c r="D23" s="116">
        <f>'Data Sheet'!F59</f>
        <v>277</v>
      </c>
      <c r="E23" s="116">
        <f>'Data Sheet'!G59</f>
        <v>99</v>
      </c>
      <c r="F23" s="116">
        <f>'Data Sheet'!H59</f>
        <v>99</v>
      </c>
      <c r="G23" s="116">
        <f>'Data Sheet'!I59</f>
        <v>1009</v>
      </c>
      <c r="H23" s="116">
        <f>'Data Sheet'!J59</f>
        <v>1043</v>
      </c>
      <c r="I23" s="116">
        <f>'Data Sheet'!K59</f>
        <v>1219</v>
      </c>
    </row>
    <row r="24" spans="2:9">
      <c r="B24" s="117" t="s">
        <v>390</v>
      </c>
      <c r="C24" s="118">
        <f>C22/C23</f>
        <v>712.3991997683213</v>
      </c>
      <c r="D24" s="118">
        <f t="shared" ref="D24:I24" si="5">D22/D23</f>
        <v>1041.9041317014257</v>
      </c>
      <c r="E24" s="118">
        <f t="shared" si="5"/>
        <v>3732.0378570242424</v>
      </c>
      <c r="F24" s="118">
        <f t="shared" si="5"/>
        <v>5025.8313887803024</v>
      </c>
      <c r="G24" s="118">
        <f t="shared" si="5"/>
        <v>566.2016007828048</v>
      </c>
      <c r="H24" s="118">
        <f t="shared" si="5"/>
        <v>461.50432779446788</v>
      </c>
      <c r="I24" s="118">
        <f t="shared" si="5"/>
        <v>493.50090136683343</v>
      </c>
    </row>
    <row r="26" spans="2:9">
      <c r="B26" s="146" t="s">
        <v>385</v>
      </c>
      <c r="C26" s="146"/>
      <c r="D26" s="146"/>
      <c r="E26" s="146"/>
      <c r="F26" s="146"/>
      <c r="G26" s="146"/>
      <c r="H26" s="146"/>
      <c r="I26" s="146"/>
    </row>
    <row r="27" spans="2:9">
      <c r="C27" s="115">
        <f>'Historical Statement'!F3</f>
        <v>42807</v>
      </c>
      <c r="D27" s="115">
        <f>'Historical Statement'!G3</f>
        <v>43172</v>
      </c>
      <c r="E27" s="115">
        <f>'Historical Statement'!H3</f>
        <v>43537</v>
      </c>
      <c r="F27" s="115">
        <f>'Historical Statement'!I3</f>
        <v>43902</v>
      </c>
      <c r="G27" s="115">
        <f>'Historical Statement'!J3</f>
        <v>44267</v>
      </c>
      <c r="H27" s="115">
        <f>'Historical Statement'!K3</f>
        <v>44632</v>
      </c>
      <c r="I27" s="115">
        <f>'Historical Statement'!L3</f>
        <v>44997</v>
      </c>
    </row>
    <row r="28" spans="2:9">
      <c r="B28" t="s">
        <v>386</v>
      </c>
      <c r="C28" s="116">
        <f>'Historical Statement'!F6</f>
        <v>33162</v>
      </c>
      <c r="D28" s="116">
        <f>'Historical Statement'!G6</f>
        <v>35545</v>
      </c>
      <c r="E28" s="116">
        <f>'Historical Statement'!H6</f>
        <v>39310</v>
      </c>
      <c r="F28" s="116">
        <f>'Historical Statement'!I6</f>
        <v>39783</v>
      </c>
      <c r="G28" s="116">
        <f>'Historical Statement'!J6</f>
        <v>47028</v>
      </c>
      <c r="H28" s="116">
        <f>'Historical Statement'!K6</f>
        <v>52446</v>
      </c>
      <c r="I28" s="116">
        <f>'Historical Statement'!L6</f>
        <v>60580</v>
      </c>
    </row>
    <row r="29" spans="2:9">
      <c r="B29" t="s">
        <v>83</v>
      </c>
      <c r="C29" s="116">
        <f>C$7</f>
        <v>15706</v>
      </c>
      <c r="D29" s="116">
        <f t="shared" ref="D29:I29" si="6">D$7</f>
        <v>17862</v>
      </c>
      <c r="E29" s="116">
        <f t="shared" si="6"/>
        <v>18629</v>
      </c>
      <c r="F29" s="116">
        <f t="shared" si="6"/>
        <v>20153</v>
      </c>
      <c r="G29" s="116">
        <f t="shared" si="6"/>
        <v>68740</v>
      </c>
      <c r="H29" s="116">
        <f t="shared" si="6"/>
        <v>70506</v>
      </c>
      <c r="I29" s="116">
        <f t="shared" si="6"/>
        <v>73087</v>
      </c>
    </row>
    <row r="30" spans="2:9">
      <c r="B30" s="117" t="s">
        <v>391</v>
      </c>
      <c r="C30" s="118">
        <f>C28/C29</f>
        <v>2.1114223863491661</v>
      </c>
      <c r="D30" s="118">
        <f t="shared" ref="D30:I30" si="7">D28/D29</f>
        <v>1.989978725786586</v>
      </c>
      <c r="E30" s="118">
        <f t="shared" si="7"/>
        <v>2.1101508400880347</v>
      </c>
      <c r="F30" s="118">
        <f t="shared" si="7"/>
        <v>1.974048528755024</v>
      </c>
      <c r="G30" s="118">
        <f t="shared" si="7"/>
        <v>0.68414314809426824</v>
      </c>
      <c r="H30" s="118">
        <f t="shared" si="7"/>
        <v>0.74385158709897026</v>
      </c>
      <c r="I30" s="118">
        <f t="shared" si="7"/>
        <v>0.82887517615991901</v>
      </c>
    </row>
    <row r="32" spans="2:9">
      <c r="B32" s="146" t="s">
        <v>392</v>
      </c>
      <c r="C32" s="146"/>
      <c r="D32" s="146"/>
      <c r="E32" s="146"/>
      <c r="F32" s="146"/>
      <c r="G32" s="146"/>
      <c r="H32" s="146"/>
      <c r="I32" s="146"/>
    </row>
    <row r="33" spans="2:9">
      <c r="C33" s="115">
        <f>'Historical Statement'!F3</f>
        <v>42807</v>
      </c>
      <c r="D33" s="115">
        <f>'Historical Statement'!G3</f>
        <v>43172</v>
      </c>
      <c r="E33" s="115">
        <f>'Historical Statement'!H3</f>
        <v>43537</v>
      </c>
      <c r="F33" s="115">
        <f>'Historical Statement'!I3</f>
        <v>43902</v>
      </c>
      <c r="G33" s="115">
        <f>'Historical Statement'!J3</f>
        <v>44267</v>
      </c>
      <c r="H33" s="115">
        <f>'Historical Statement'!K3</f>
        <v>44632</v>
      </c>
      <c r="I33" s="115">
        <f>'Historical Statement'!L3</f>
        <v>44997</v>
      </c>
    </row>
    <row r="34" spans="2:9">
      <c r="B34" s="117" t="s">
        <v>393</v>
      </c>
      <c r="C34" s="122">
        <f>(C8*1.2)+(C14*1.4)+(C19*3.3)+(C24*0.6)+(C30*1)</f>
        <v>430.88142741224709</v>
      </c>
      <c r="D34" s="122">
        <f t="shared" ref="D34:I34" si="8">(D8*1.2)+(D14*1.4)+(D19*3.3)+(D24*0.6)+(D30*1)</f>
        <v>628.5190997800089</v>
      </c>
      <c r="E34" s="122">
        <f t="shared" si="8"/>
        <v>2242.969458537912</v>
      </c>
      <c r="F34" s="122">
        <f t="shared" si="8"/>
        <v>3019.1406186103145</v>
      </c>
      <c r="G34" s="122">
        <f t="shared" si="8"/>
        <v>340.811356163602</v>
      </c>
      <c r="H34" s="122">
        <f t="shared" si="8"/>
        <v>278.11973706189616</v>
      </c>
      <c r="I34" s="122">
        <f t="shared" si="8"/>
        <v>297.47096510896125</v>
      </c>
    </row>
    <row r="35" spans="2:9">
      <c r="B35" s="2" t="s">
        <v>394</v>
      </c>
      <c r="C35" s="123" t="str">
        <f>IF(C34&lt;1.81,"Distressed",IF(1.81&lt;C34&lt;3,"Grey Zone","Strong"))</f>
        <v>Strong</v>
      </c>
      <c r="D35" s="123" t="str">
        <f t="shared" ref="D35:I35" si="9">IF(D34&lt;1.81,"Distressed",IF(1.81&lt;D34&lt;3,"Grey Zone","Strong"))</f>
        <v>Strong</v>
      </c>
      <c r="E35" s="123" t="str">
        <f t="shared" si="9"/>
        <v>Strong</v>
      </c>
      <c r="F35" s="123" t="str">
        <f t="shared" si="9"/>
        <v>Strong</v>
      </c>
      <c r="G35" s="123" t="str">
        <f t="shared" si="9"/>
        <v>Strong</v>
      </c>
      <c r="H35" s="123" t="str">
        <f t="shared" si="9"/>
        <v>Strong</v>
      </c>
      <c r="I35" s="123" t="str">
        <f t="shared" si="9"/>
        <v>Strong</v>
      </c>
    </row>
    <row r="36" spans="2:9">
      <c r="B36" s="2"/>
      <c r="C36" s="120"/>
      <c r="D36" s="120"/>
      <c r="E36" s="120"/>
      <c r="F36" s="120"/>
      <c r="G36" s="120"/>
      <c r="H36" s="120"/>
      <c r="I36" s="120"/>
    </row>
    <row r="38" spans="2:9">
      <c r="C38" s="116"/>
      <c r="D38" s="116"/>
      <c r="E38" s="116"/>
      <c r="F38" s="116"/>
      <c r="G38" s="116"/>
      <c r="H38" s="116"/>
      <c r="I38" s="116"/>
    </row>
    <row r="39" spans="2:9">
      <c r="C39" s="116"/>
      <c r="D39" s="116"/>
      <c r="E39" s="116"/>
      <c r="F39" s="116"/>
      <c r="G39" s="116"/>
      <c r="H39" s="116"/>
      <c r="I39" s="116"/>
    </row>
    <row r="40" spans="2:9">
      <c r="B40" s="2"/>
      <c r="C40" s="121"/>
      <c r="D40" s="121"/>
      <c r="E40" s="121"/>
      <c r="F40" s="121"/>
      <c r="G40" s="121"/>
      <c r="H40" s="121"/>
      <c r="I40" s="121"/>
    </row>
    <row r="42" spans="2:9">
      <c r="B42" s="2"/>
      <c r="C42" s="120"/>
      <c r="D42" s="120"/>
      <c r="E42" s="120"/>
      <c r="F42" s="120"/>
      <c r="G42" s="120"/>
      <c r="H42" s="120"/>
      <c r="I42" s="120"/>
    </row>
  </sheetData>
  <mergeCells count="7">
    <mergeCell ref="B26:I26"/>
    <mergeCell ref="B32:I32"/>
    <mergeCell ref="B2:I2"/>
    <mergeCell ref="B16:I16"/>
    <mergeCell ref="B21:I21"/>
    <mergeCell ref="B4:I4"/>
    <mergeCell ref="B10:I10"/>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K93"/>
  <sheetViews>
    <sheetView topLeftCell="A56" workbookViewId="0">
      <selection activeCell="G59" sqref="G59:H59"/>
    </sheetView>
  </sheetViews>
  <sheetFormatPr defaultRowHeight="14.5"/>
  <cols>
    <col min="1" max="1" width="25.54296875" bestFit="1" customWidth="1"/>
  </cols>
  <sheetData>
    <row r="1" spans="1:11">
      <c r="A1" s="1" t="s">
        <v>0</v>
      </c>
      <c r="B1" s="1" t="s">
        <v>1</v>
      </c>
      <c r="C1" s="1"/>
      <c r="D1" s="1"/>
      <c r="E1" s="150" t="s">
        <v>2</v>
      </c>
      <c r="F1" s="150"/>
      <c r="G1" s="150"/>
      <c r="H1" s="150"/>
      <c r="I1" s="150"/>
      <c r="J1" s="150"/>
      <c r="K1" s="150"/>
    </row>
    <row r="2" spans="1:11">
      <c r="A2" s="1" t="s">
        <v>3</v>
      </c>
      <c r="B2" s="3">
        <v>2.1</v>
      </c>
      <c r="E2" s="151" t="s">
        <v>4</v>
      </c>
      <c r="F2" s="151"/>
      <c r="G2" s="151"/>
      <c r="H2" s="151"/>
      <c r="I2" s="151"/>
      <c r="J2" s="151"/>
      <c r="K2" s="151"/>
    </row>
    <row r="3" spans="1:11">
      <c r="A3" s="1" t="s">
        <v>5</v>
      </c>
      <c r="B3" s="3">
        <v>2.1</v>
      </c>
    </row>
    <row r="4" spans="1:11">
      <c r="A4" s="1"/>
    </row>
    <row r="5" spans="1:11">
      <c r="A5" s="1" t="s">
        <v>6</v>
      </c>
    </row>
    <row r="6" spans="1:11">
      <c r="A6" s="3" t="s">
        <v>7</v>
      </c>
      <c r="B6" s="3" t="s">
        <v>2</v>
      </c>
    </row>
    <row r="7" spans="1:11">
      <c r="A7" s="3" t="s">
        <v>8</v>
      </c>
      <c r="B7">
        <v>1</v>
      </c>
    </row>
    <row r="8" spans="1:11">
      <c r="A8" s="3" t="s">
        <v>9</v>
      </c>
      <c r="B8">
        <v>2457.3000000000002</v>
      </c>
    </row>
    <row r="9" spans="1:11">
      <c r="A9" s="3" t="s">
        <v>10</v>
      </c>
      <c r="B9">
        <v>577365.06000000006</v>
      </c>
    </row>
    <row r="15" spans="1:11">
      <c r="A15" s="1" t="s">
        <v>11</v>
      </c>
    </row>
    <row r="16" spans="1:11">
      <c r="A16" s="8" t="s">
        <v>12</v>
      </c>
      <c r="B16" s="6">
        <v>41729</v>
      </c>
      <c r="C16" s="6">
        <v>42094</v>
      </c>
      <c r="D16" s="6">
        <v>42460</v>
      </c>
      <c r="E16" s="6">
        <v>42825</v>
      </c>
      <c r="F16" s="6">
        <v>43190</v>
      </c>
      <c r="G16" s="6">
        <v>43555</v>
      </c>
      <c r="H16" s="6">
        <v>43921</v>
      </c>
      <c r="I16" s="6">
        <v>44286</v>
      </c>
      <c r="J16" s="6">
        <v>44651</v>
      </c>
      <c r="K16" s="6">
        <v>45016</v>
      </c>
    </row>
    <row r="17" spans="1:11">
      <c r="A17" s="5" t="s">
        <v>13</v>
      </c>
      <c r="B17">
        <v>29233.74</v>
      </c>
      <c r="C17">
        <v>31972.19</v>
      </c>
      <c r="D17">
        <v>32186</v>
      </c>
      <c r="E17">
        <v>33162</v>
      </c>
      <c r="F17">
        <v>35545</v>
      </c>
      <c r="G17">
        <v>39310</v>
      </c>
      <c r="H17">
        <v>39783</v>
      </c>
      <c r="I17">
        <v>47028</v>
      </c>
      <c r="J17">
        <v>52446</v>
      </c>
      <c r="K17">
        <v>60580</v>
      </c>
    </row>
    <row r="18" spans="1:11">
      <c r="A18" s="3" t="s">
        <v>14</v>
      </c>
      <c r="B18">
        <v>12644.63</v>
      </c>
      <c r="C18">
        <v>13509.4</v>
      </c>
      <c r="D18">
        <v>13184</v>
      </c>
      <c r="E18">
        <v>13606</v>
      </c>
      <c r="F18">
        <v>14233</v>
      </c>
      <c r="G18">
        <v>15845</v>
      </c>
      <c r="H18">
        <v>15697</v>
      </c>
      <c r="I18">
        <v>20141</v>
      </c>
      <c r="J18">
        <v>22871</v>
      </c>
      <c r="K18">
        <v>31791</v>
      </c>
    </row>
    <row r="19" spans="1:11">
      <c r="A19" s="3" t="s">
        <v>15</v>
      </c>
      <c r="B19">
        <v>171.3</v>
      </c>
      <c r="C19">
        <v>-57.04</v>
      </c>
      <c r="D19">
        <v>-83</v>
      </c>
      <c r="E19">
        <v>-144</v>
      </c>
      <c r="F19">
        <v>72</v>
      </c>
      <c r="G19">
        <v>-12</v>
      </c>
      <c r="H19">
        <v>108</v>
      </c>
      <c r="I19">
        <v>405</v>
      </c>
      <c r="J19">
        <v>22</v>
      </c>
      <c r="K19">
        <v>75</v>
      </c>
    </row>
    <row r="20" spans="1:11">
      <c r="A20" s="3" t="s">
        <v>16</v>
      </c>
      <c r="B20">
        <v>362.76</v>
      </c>
      <c r="C20">
        <v>346.97</v>
      </c>
      <c r="D20">
        <v>309</v>
      </c>
      <c r="E20">
        <v>295</v>
      </c>
      <c r="F20">
        <v>295</v>
      </c>
      <c r="G20">
        <v>308</v>
      </c>
      <c r="H20">
        <v>299</v>
      </c>
      <c r="I20">
        <v>339</v>
      </c>
      <c r="J20">
        <v>318</v>
      </c>
      <c r="K20" s="5"/>
    </row>
    <row r="21" spans="1:11">
      <c r="A21" s="3" t="s">
        <v>17</v>
      </c>
      <c r="B21">
        <v>2939.55</v>
      </c>
      <c r="C21">
        <v>3164.64</v>
      </c>
      <c r="D21">
        <v>2966</v>
      </c>
      <c r="E21">
        <v>2887</v>
      </c>
      <c r="F21">
        <v>2998</v>
      </c>
      <c r="G21">
        <v>3041</v>
      </c>
      <c r="H21">
        <v>2906</v>
      </c>
      <c r="I21">
        <v>2868</v>
      </c>
      <c r="J21">
        <v>3354</v>
      </c>
      <c r="K21" s="5"/>
    </row>
    <row r="22" spans="1:11">
      <c r="A22" s="3" t="s">
        <v>18</v>
      </c>
      <c r="B22">
        <v>1572.66</v>
      </c>
      <c r="C22">
        <v>1723.87</v>
      </c>
      <c r="D22">
        <v>1680</v>
      </c>
      <c r="E22">
        <v>1743</v>
      </c>
      <c r="F22">
        <v>1860</v>
      </c>
      <c r="G22">
        <v>1875</v>
      </c>
      <c r="H22">
        <v>1820</v>
      </c>
      <c r="I22">
        <v>2358</v>
      </c>
      <c r="J22">
        <v>2545</v>
      </c>
      <c r="K22">
        <v>2854</v>
      </c>
    </row>
    <row r="23" spans="1:11">
      <c r="A23" s="3" t="s">
        <v>19</v>
      </c>
      <c r="B23">
        <v>6117.42</v>
      </c>
      <c r="C23">
        <v>6769.04</v>
      </c>
      <c r="D23">
        <v>6741</v>
      </c>
      <c r="E23">
        <v>6689</v>
      </c>
      <c r="F23">
        <v>7252</v>
      </c>
      <c r="G23">
        <v>7796</v>
      </c>
      <c r="H23">
        <v>7620</v>
      </c>
      <c r="I23">
        <v>7898</v>
      </c>
      <c r="J23">
        <v>8164</v>
      </c>
      <c r="K23">
        <v>4907</v>
      </c>
    </row>
    <row r="24" spans="1:11">
      <c r="A24" s="3" t="s">
        <v>20</v>
      </c>
      <c r="B24">
        <v>1009.01</v>
      </c>
      <c r="C24">
        <v>988.81</v>
      </c>
      <c r="D24">
        <v>1313</v>
      </c>
      <c r="E24">
        <v>1470</v>
      </c>
      <c r="F24">
        <v>1480</v>
      </c>
      <c r="G24">
        <v>1553</v>
      </c>
      <c r="H24">
        <v>1696</v>
      </c>
      <c r="I24">
        <v>2203</v>
      </c>
      <c r="J24">
        <v>2359</v>
      </c>
      <c r="K24">
        <v>6955</v>
      </c>
    </row>
    <row r="25" spans="1:11">
      <c r="A25" s="5" t="s">
        <v>21</v>
      </c>
      <c r="B25">
        <v>792.39</v>
      </c>
      <c r="C25">
        <v>1247.18</v>
      </c>
      <c r="D25">
        <v>486</v>
      </c>
      <c r="E25">
        <v>606</v>
      </c>
      <c r="F25">
        <v>353</v>
      </c>
      <c r="G25">
        <v>322</v>
      </c>
      <c r="H25">
        <v>432</v>
      </c>
      <c r="I25">
        <v>170</v>
      </c>
      <c r="J25">
        <v>219</v>
      </c>
      <c r="K25">
        <v>447</v>
      </c>
    </row>
    <row r="26" spans="1:11">
      <c r="A26" s="5" t="s">
        <v>22</v>
      </c>
      <c r="B26">
        <v>295.54000000000002</v>
      </c>
      <c r="C26">
        <v>322.39</v>
      </c>
      <c r="D26">
        <v>353</v>
      </c>
      <c r="E26">
        <v>432</v>
      </c>
      <c r="F26">
        <v>520</v>
      </c>
      <c r="G26">
        <v>565</v>
      </c>
      <c r="H26">
        <v>1002</v>
      </c>
      <c r="I26">
        <v>1074</v>
      </c>
      <c r="J26">
        <v>1091</v>
      </c>
      <c r="K26">
        <v>1137</v>
      </c>
    </row>
    <row r="27" spans="1:11">
      <c r="A27" s="5" t="s">
        <v>23</v>
      </c>
      <c r="B27">
        <v>40.68</v>
      </c>
      <c r="C27">
        <v>17.7</v>
      </c>
      <c r="D27">
        <v>17</v>
      </c>
      <c r="E27">
        <v>35</v>
      </c>
      <c r="F27">
        <v>26</v>
      </c>
      <c r="G27">
        <v>33</v>
      </c>
      <c r="H27">
        <v>118</v>
      </c>
      <c r="I27">
        <v>117</v>
      </c>
      <c r="J27">
        <v>106</v>
      </c>
      <c r="K27">
        <v>114</v>
      </c>
    </row>
    <row r="28" spans="1:11">
      <c r="A28" s="5" t="s">
        <v>24</v>
      </c>
      <c r="B28">
        <v>5215.18</v>
      </c>
      <c r="C28">
        <v>6319.51</v>
      </c>
      <c r="D28">
        <v>6026</v>
      </c>
      <c r="E28">
        <v>6467</v>
      </c>
      <c r="F28">
        <v>7306</v>
      </c>
      <c r="G28">
        <v>8604</v>
      </c>
      <c r="H28">
        <v>9165</v>
      </c>
      <c r="I28">
        <v>10605</v>
      </c>
      <c r="J28">
        <v>11879</v>
      </c>
      <c r="K28">
        <v>13344</v>
      </c>
    </row>
    <row r="29" spans="1:11">
      <c r="A29" s="5" t="s">
        <v>25</v>
      </c>
      <c r="B29">
        <v>1259.44</v>
      </c>
      <c r="C29">
        <v>1944</v>
      </c>
      <c r="D29">
        <v>1875</v>
      </c>
      <c r="E29">
        <v>1977</v>
      </c>
      <c r="F29">
        <v>2079</v>
      </c>
      <c r="G29">
        <v>2544</v>
      </c>
      <c r="H29">
        <v>2409</v>
      </c>
      <c r="I29">
        <v>2606</v>
      </c>
      <c r="J29">
        <v>2987</v>
      </c>
      <c r="K29">
        <v>3201</v>
      </c>
    </row>
    <row r="30" spans="1:11">
      <c r="A30" s="5" t="s">
        <v>26</v>
      </c>
      <c r="B30">
        <v>3945.57</v>
      </c>
      <c r="C30">
        <v>4363.08</v>
      </c>
      <c r="D30">
        <v>4151</v>
      </c>
      <c r="E30">
        <v>4476</v>
      </c>
      <c r="F30">
        <v>5214</v>
      </c>
      <c r="G30">
        <v>6054</v>
      </c>
      <c r="H30">
        <v>6748</v>
      </c>
      <c r="I30">
        <v>7995</v>
      </c>
      <c r="J30">
        <v>8879</v>
      </c>
      <c r="K30">
        <v>10120</v>
      </c>
    </row>
    <row r="31" spans="1:11">
      <c r="A31" s="5" t="s">
        <v>27</v>
      </c>
      <c r="B31">
        <v>2811.51</v>
      </c>
      <c r="C31">
        <v>3245.25</v>
      </c>
      <c r="D31">
        <v>3456</v>
      </c>
      <c r="E31">
        <v>3672</v>
      </c>
      <c r="F31">
        <v>4320</v>
      </c>
      <c r="G31">
        <v>4752</v>
      </c>
      <c r="H31">
        <v>5400</v>
      </c>
      <c r="I31">
        <v>9517.5</v>
      </c>
      <c r="J31">
        <v>7990</v>
      </c>
      <c r="K31">
        <v>9165</v>
      </c>
    </row>
    <row r="32" spans="1:11">
      <c r="A32" s="5"/>
      <c r="B32" s="5"/>
      <c r="C32" s="5"/>
      <c r="D32" s="5"/>
      <c r="E32" s="5"/>
      <c r="F32" s="5"/>
      <c r="G32" s="5"/>
      <c r="H32" s="5"/>
      <c r="I32" s="5"/>
      <c r="J32" s="5"/>
      <c r="K32" s="5"/>
    </row>
    <row r="33" spans="1:11">
      <c r="A33" s="5"/>
    </row>
    <row r="34" spans="1:11">
      <c r="A34" s="5"/>
    </row>
    <row r="35" spans="1:11">
      <c r="A35" s="5"/>
    </row>
    <row r="36" spans="1:11">
      <c r="A36" s="5"/>
    </row>
    <row r="37" spans="1:11">
      <c r="A37" s="5"/>
    </row>
    <row r="38" spans="1:11">
      <c r="A38" s="5"/>
    </row>
    <row r="39" spans="1:11">
      <c r="A39" s="5"/>
    </row>
    <row r="40" spans="1:11">
      <c r="A40" s="1" t="s">
        <v>28</v>
      </c>
    </row>
    <row r="41" spans="1:11">
      <c r="A41" s="8" t="s">
        <v>12</v>
      </c>
      <c r="B41" s="6">
        <v>44196</v>
      </c>
      <c r="C41" s="6">
        <v>44286</v>
      </c>
      <c r="D41" s="6">
        <v>44377</v>
      </c>
      <c r="E41" s="6">
        <v>44469</v>
      </c>
      <c r="F41" s="6">
        <v>44561</v>
      </c>
      <c r="G41" s="6">
        <v>44651</v>
      </c>
      <c r="H41" s="6">
        <v>44742</v>
      </c>
      <c r="I41" s="6">
        <v>44834</v>
      </c>
      <c r="J41" s="6">
        <v>44926</v>
      </c>
      <c r="K41" s="6">
        <v>45016</v>
      </c>
    </row>
    <row r="42" spans="1:11">
      <c r="A42" s="5" t="s">
        <v>13</v>
      </c>
      <c r="B42">
        <v>12181</v>
      </c>
      <c r="C42">
        <v>12433</v>
      </c>
      <c r="D42">
        <v>12194</v>
      </c>
      <c r="E42">
        <v>13046</v>
      </c>
      <c r="F42">
        <v>13439</v>
      </c>
      <c r="G42">
        <v>13767</v>
      </c>
      <c r="H42">
        <v>14624</v>
      </c>
      <c r="I42">
        <v>15144</v>
      </c>
      <c r="J42">
        <v>15597</v>
      </c>
      <c r="K42">
        <v>15215</v>
      </c>
    </row>
    <row r="43" spans="1:11">
      <c r="A43" s="5" t="s">
        <v>29</v>
      </c>
      <c r="B43">
        <v>9218</v>
      </c>
      <c r="C43">
        <v>9391</v>
      </c>
      <c r="D43">
        <v>9273</v>
      </c>
      <c r="E43">
        <v>9820</v>
      </c>
      <c r="F43">
        <v>10030</v>
      </c>
      <c r="G43">
        <v>10466</v>
      </c>
      <c r="H43">
        <v>11222</v>
      </c>
      <c r="I43">
        <v>11665</v>
      </c>
      <c r="J43">
        <v>11903</v>
      </c>
      <c r="K43">
        <v>11642</v>
      </c>
    </row>
    <row r="44" spans="1:11">
      <c r="A44" s="5" t="s">
        <v>21</v>
      </c>
      <c r="B44">
        <v>3</v>
      </c>
      <c r="C44">
        <v>123</v>
      </c>
      <c r="D44">
        <v>39</v>
      </c>
      <c r="E44">
        <v>51</v>
      </c>
      <c r="F44">
        <v>-7</v>
      </c>
      <c r="G44">
        <v>136</v>
      </c>
      <c r="H44">
        <v>121</v>
      </c>
      <c r="I44">
        <v>80</v>
      </c>
      <c r="J44">
        <v>7</v>
      </c>
      <c r="K44">
        <v>239</v>
      </c>
    </row>
    <row r="45" spans="1:11">
      <c r="A45" s="5" t="s">
        <v>22</v>
      </c>
      <c r="B45">
        <v>286</v>
      </c>
      <c r="C45">
        <v>266</v>
      </c>
      <c r="D45">
        <v>260</v>
      </c>
      <c r="E45">
        <v>281</v>
      </c>
      <c r="F45">
        <v>272</v>
      </c>
      <c r="G45">
        <v>278</v>
      </c>
      <c r="H45">
        <v>281</v>
      </c>
      <c r="I45">
        <v>272</v>
      </c>
      <c r="J45">
        <v>293</v>
      </c>
      <c r="K45">
        <v>291</v>
      </c>
    </row>
    <row r="46" spans="1:11">
      <c r="A46" s="5" t="s">
        <v>23</v>
      </c>
      <c r="B46">
        <v>44</v>
      </c>
      <c r="C46">
        <v>11</v>
      </c>
      <c r="D46">
        <v>13</v>
      </c>
      <c r="E46">
        <v>28</v>
      </c>
      <c r="F46">
        <v>27</v>
      </c>
      <c r="G46">
        <v>38</v>
      </c>
      <c r="H46">
        <v>28</v>
      </c>
      <c r="I46">
        <v>28</v>
      </c>
      <c r="J46">
        <v>29</v>
      </c>
      <c r="K46">
        <v>29</v>
      </c>
    </row>
    <row r="47" spans="1:11">
      <c r="A47" s="5" t="s">
        <v>24</v>
      </c>
      <c r="B47">
        <v>2636</v>
      </c>
      <c r="C47">
        <v>2888</v>
      </c>
      <c r="D47">
        <v>2687</v>
      </c>
      <c r="E47">
        <v>2968</v>
      </c>
      <c r="F47">
        <v>3103</v>
      </c>
      <c r="G47">
        <v>3121</v>
      </c>
      <c r="H47">
        <v>3214</v>
      </c>
      <c r="I47">
        <v>3259</v>
      </c>
      <c r="J47">
        <v>3379</v>
      </c>
      <c r="K47">
        <v>3492</v>
      </c>
    </row>
    <row r="48" spans="1:11">
      <c r="A48" s="5" t="s">
        <v>25</v>
      </c>
      <c r="B48">
        <v>698</v>
      </c>
      <c r="C48">
        <v>698</v>
      </c>
      <c r="D48">
        <v>587</v>
      </c>
      <c r="E48">
        <v>783</v>
      </c>
      <c r="F48">
        <v>803</v>
      </c>
      <c r="G48">
        <v>814</v>
      </c>
      <c r="H48">
        <v>823</v>
      </c>
      <c r="I48">
        <v>589</v>
      </c>
      <c r="J48">
        <v>898</v>
      </c>
      <c r="K48">
        <v>891</v>
      </c>
    </row>
    <row r="49" spans="1:11">
      <c r="A49" s="5" t="s">
        <v>26</v>
      </c>
      <c r="B49">
        <v>1937</v>
      </c>
      <c r="C49">
        <v>2186</v>
      </c>
      <c r="D49">
        <v>2097</v>
      </c>
      <c r="E49">
        <v>2181</v>
      </c>
      <c r="F49">
        <v>2297</v>
      </c>
      <c r="G49">
        <v>2304</v>
      </c>
      <c r="H49">
        <v>2381</v>
      </c>
      <c r="I49">
        <v>2665</v>
      </c>
      <c r="J49">
        <v>2474</v>
      </c>
      <c r="K49">
        <v>2600</v>
      </c>
    </row>
    <row r="50" spans="1:11">
      <c r="A50" s="5" t="s">
        <v>30</v>
      </c>
      <c r="B50">
        <v>2963</v>
      </c>
      <c r="C50">
        <v>3042</v>
      </c>
      <c r="D50">
        <v>2921</v>
      </c>
      <c r="E50">
        <v>3226</v>
      </c>
      <c r="F50">
        <v>3409</v>
      </c>
      <c r="G50">
        <v>3301</v>
      </c>
      <c r="H50">
        <v>3402</v>
      </c>
      <c r="I50">
        <v>3479</v>
      </c>
      <c r="J50">
        <v>3694</v>
      </c>
      <c r="K50">
        <v>3573</v>
      </c>
    </row>
    <row r="51" spans="1:11">
      <c r="A51" s="5"/>
    </row>
    <row r="52" spans="1:11">
      <c r="A52" s="5"/>
    </row>
    <row r="53" spans="1:11">
      <c r="A53" s="5"/>
    </row>
    <row r="54" spans="1:11">
      <c r="A54" s="5"/>
    </row>
    <row r="55" spans="1:11">
      <c r="A55" s="1" t="s">
        <v>31</v>
      </c>
    </row>
    <row r="56" spans="1:11">
      <c r="A56" s="8" t="s">
        <v>12</v>
      </c>
      <c r="B56" s="6">
        <v>41729</v>
      </c>
      <c r="C56" s="6">
        <v>42094</v>
      </c>
      <c r="D56" s="6">
        <v>42460</v>
      </c>
      <c r="E56" s="6">
        <v>42825</v>
      </c>
      <c r="F56" s="6">
        <v>43190</v>
      </c>
      <c r="G56" s="6">
        <v>43555</v>
      </c>
      <c r="H56" s="6">
        <v>43921</v>
      </c>
      <c r="I56" s="6">
        <v>44286</v>
      </c>
      <c r="J56" s="6">
        <v>44651</v>
      </c>
      <c r="K56" s="6">
        <v>45016</v>
      </c>
    </row>
    <row r="57" spans="1:11">
      <c r="A57" s="5" t="s">
        <v>32</v>
      </c>
      <c r="B57">
        <v>216.27</v>
      </c>
      <c r="C57">
        <v>216.35</v>
      </c>
      <c r="D57">
        <v>216</v>
      </c>
      <c r="E57">
        <v>216</v>
      </c>
      <c r="F57">
        <v>216</v>
      </c>
      <c r="G57">
        <v>216</v>
      </c>
      <c r="H57">
        <v>216</v>
      </c>
      <c r="I57">
        <v>235</v>
      </c>
      <c r="J57">
        <v>235</v>
      </c>
      <c r="K57">
        <v>235</v>
      </c>
    </row>
    <row r="58" spans="1:11">
      <c r="A58" s="5" t="s">
        <v>33</v>
      </c>
      <c r="B58">
        <v>3321.02</v>
      </c>
      <c r="C58">
        <v>3811.13</v>
      </c>
      <c r="D58">
        <v>6357</v>
      </c>
      <c r="E58">
        <v>6528</v>
      </c>
      <c r="F58">
        <v>7065</v>
      </c>
      <c r="G58">
        <v>7651</v>
      </c>
      <c r="H58">
        <v>8013</v>
      </c>
      <c r="I58">
        <v>47439</v>
      </c>
      <c r="J58">
        <v>48826</v>
      </c>
      <c r="K58">
        <v>50071</v>
      </c>
    </row>
    <row r="59" spans="1:11">
      <c r="A59" s="5" t="s">
        <v>34</v>
      </c>
      <c r="B59">
        <v>45.58</v>
      </c>
      <c r="C59">
        <v>43.04</v>
      </c>
      <c r="D59">
        <v>177</v>
      </c>
      <c r="E59">
        <v>277</v>
      </c>
      <c r="F59">
        <v>277</v>
      </c>
      <c r="G59">
        <v>99</v>
      </c>
      <c r="H59">
        <v>99</v>
      </c>
      <c r="I59">
        <v>1009</v>
      </c>
      <c r="J59">
        <v>1043</v>
      </c>
      <c r="K59">
        <v>1219</v>
      </c>
    </row>
    <row r="60" spans="1:11">
      <c r="A60" s="5" t="s">
        <v>35</v>
      </c>
      <c r="B60">
        <v>10171.02</v>
      </c>
      <c r="C60">
        <v>10359.01</v>
      </c>
      <c r="D60">
        <v>8043</v>
      </c>
      <c r="E60">
        <v>8685</v>
      </c>
      <c r="F60">
        <v>10581</v>
      </c>
      <c r="G60">
        <v>10663</v>
      </c>
      <c r="H60">
        <v>11924</v>
      </c>
      <c r="I60">
        <v>20057</v>
      </c>
      <c r="J60">
        <v>20402</v>
      </c>
      <c r="K60">
        <v>21562</v>
      </c>
    </row>
    <row r="61" spans="1:11">
      <c r="A61" s="1" t="s">
        <v>36</v>
      </c>
      <c r="B61">
        <v>13753.89</v>
      </c>
      <c r="C61">
        <v>14429.53</v>
      </c>
      <c r="D61">
        <v>14793</v>
      </c>
      <c r="E61">
        <v>15706</v>
      </c>
      <c r="F61">
        <v>17862</v>
      </c>
      <c r="G61">
        <v>18629</v>
      </c>
      <c r="H61">
        <v>20153</v>
      </c>
      <c r="I61">
        <v>68740</v>
      </c>
      <c r="J61">
        <v>70506</v>
      </c>
      <c r="K61">
        <v>73087</v>
      </c>
    </row>
    <row r="62" spans="1:11">
      <c r="A62" s="5" t="s">
        <v>37</v>
      </c>
      <c r="B62">
        <v>2746.24</v>
      </c>
      <c r="C62">
        <v>2821.01</v>
      </c>
      <c r="D62">
        <v>3258</v>
      </c>
      <c r="E62">
        <v>4419</v>
      </c>
      <c r="F62">
        <v>4528</v>
      </c>
      <c r="G62">
        <v>4715</v>
      </c>
      <c r="H62">
        <v>5479</v>
      </c>
      <c r="I62">
        <v>51443</v>
      </c>
      <c r="J62">
        <v>51473</v>
      </c>
      <c r="K62">
        <v>52747</v>
      </c>
    </row>
    <row r="63" spans="1:11">
      <c r="A63" s="5" t="s">
        <v>38</v>
      </c>
      <c r="B63">
        <v>372.6</v>
      </c>
      <c r="C63">
        <v>516.29999999999995</v>
      </c>
      <c r="D63">
        <v>408</v>
      </c>
      <c r="E63">
        <v>229</v>
      </c>
      <c r="F63">
        <v>461</v>
      </c>
      <c r="G63">
        <v>406</v>
      </c>
      <c r="H63">
        <v>597</v>
      </c>
      <c r="I63">
        <v>745</v>
      </c>
      <c r="J63">
        <v>1313</v>
      </c>
      <c r="K63">
        <v>1132</v>
      </c>
    </row>
    <row r="64" spans="1:11">
      <c r="A64" s="5" t="s">
        <v>39</v>
      </c>
      <c r="B64">
        <v>2838.14</v>
      </c>
      <c r="C64">
        <v>3025.08</v>
      </c>
      <c r="D64">
        <v>2592</v>
      </c>
      <c r="E64">
        <v>3794</v>
      </c>
      <c r="F64">
        <v>2873</v>
      </c>
      <c r="G64">
        <v>2716</v>
      </c>
      <c r="H64">
        <v>1255</v>
      </c>
      <c r="I64">
        <v>2709</v>
      </c>
      <c r="J64">
        <v>3521</v>
      </c>
      <c r="K64">
        <v>2813</v>
      </c>
    </row>
    <row r="65" spans="1:11">
      <c r="A65" s="5" t="s">
        <v>40</v>
      </c>
      <c r="B65">
        <v>7796.91</v>
      </c>
      <c r="C65">
        <v>8067.14</v>
      </c>
      <c r="D65">
        <v>8535</v>
      </c>
      <c r="E65">
        <v>7264</v>
      </c>
      <c r="F65">
        <v>10000</v>
      </c>
      <c r="G65">
        <v>10792</v>
      </c>
      <c r="H65">
        <v>12822</v>
      </c>
      <c r="I65">
        <v>13843</v>
      </c>
      <c r="J65">
        <v>14199</v>
      </c>
      <c r="K65">
        <v>16395</v>
      </c>
    </row>
    <row r="66" spans="1:11">
      <c r="A66" s="1" t="s">
        <v>36</v>
      </c>
      <c r="B66">
        <v>13753.89</v>
      </c>
      <c r="C66">
        <v>14429.53</v>
      </c>
      <c r="D66">
        <v>14793</v>
      </c>
      <c r="E66">
        <v>15706</v>
      </c>
      <c r="F66">
        <v>17862</v>
      </c>
      <c r="G66">
        <v>18629</v>
      </c>
      <c r="H66">
        <v>20153</v>
      </c>
      <c r="I66">
        <v>68740</v>
      </c>
      <c r="J66">
        <v>70506</v>
      </c>
      <c r="K66">
        <v>73087</v>
      </c>
    </row>
    <row r="67" spans="1:11">
      <c r="A67" s="5" t="s">
        <v>41</v>
      </c>
      <c r="B67">
        <v>1016.81</v>
      </c>
      <c r="C67">
        <v>1010.28</v>
      </c>
      <c r="D67">
        <v>1264</v>
      </c>
      <c r="E67">
        <v>1085</v>
      </c>
      <c r="F67">
        <v>1310</v>
      </c>
      <c r="G67">
        <v>1816</v>
      </c>
      <c r="H67">
        <v>1149</v>
      </c>
      <c r="I67">
        <v>1758</v>
      </c>
      <c r="J67">
        <v>2236</v>
      </c>
      <c r="K67">
        <v>3079</v>
      </c>
    </row>
    <row r="68" spans="1:11">
      <c r="A68" s="5" t="s">
        <v>42</v>
      </c>
      <c r="B68">
        <v>2939.83</v>
      </c>
      <c r="C68">
        <v>2848.79</v>
      </c>
      <c r="D68">
        <v>2726</v>
      </c>
      <c r="E68">
        <v>2541</v>
      </c>
      <c r="F68">
        <v>2513</v>
      </c>
      <c r="G68">
        <v>2574</v>
      </c>
      <c r="H68">
        <v>2767</v>
      </c>
      <c r="I68">
        <v>3579</v>
      </c>
      <c r="J68">
        <v>4096</v>
      </c>
      <c r="K68">
        <v>4251</v>
      </c>
    </row>
    <row r="69" spans="1:11">
      <c r="A69" s="3" t="s">
        <v>43</v>
      </c>
      <c r="B69">
        <v>2516.0300000000002</v>
      </c>
      <c r="C69">
        <v>2689.49</v>
      </c>
      <c r="D69">
        <v>3009</v>
      </c>
      <c r="E69">
        <v>1828</v>
      </c>
      <c r="F69">
        <v>3485</v>
      </c>
      <c r="G69">
        <v>3757</v>
      </c>
      <c r="H69">
        <v>5113</v>
      </c>
      <c r="I69">
        <v>4471</v>
      </c>
      <c r="J69">
        <v>3846</v>
      </c>
      <c r="K69">
        <v>4678</v>
      </c>
    </row>
    <row r="70" spans="1:11">
      <c r="A70" s="3" t="s">
        <v>44</v>
      </c>
      <c r="B70">
        <v>2162696292</v>
      </c>
      <c r="C70">
        <v>2163464851</v>
      </c>
      <c r="D70">
        <v>2163936971</v>
      </c>
      <c r="E70">
        <v>2164349639</v>
      </c>
      <c r="F70">
        <v>2164528777</v>
      </c>
      <c r="G70">
        <v>2164704405</v>
      </c>
      <c r="H70">
        <v>2164704405</v>
      </c>
      <c r="I70">
        <v>2349567819</v>
      </c>
      <c r="J70">
        <v>2349591262</v>
      </c>
      <c r="K70">
        <v>2349591262</v>
      </c>
    </row>
    <row r="71" spans="1:11">
      <c r="A71" s="3" t="s">
        <v>45</v>
      </c>
    </row>
    <row r="72" spans="1:11">
      <c r="A72" s="3" t="s">
        <v>46</v>
      </c>
      <c r="B72">
        <v>1</v>
      </c>
      <c r="C72">
        <v>1</v>
      </c>
      <c r="D72">
        <v>1</v>
      </c>
      <c r="E72">
        <v>1</v>
      </c>
      <c r="F72">
        <v>1</v>
      </c>
      <c r="G72">
        <v>1</v>
      </c>
      <c r="H72">
        <v>1</v>
      </c>
      <c r="I72">
        <v>1</v>
      </c>
      <c r="J72">
        <v>1</v>
      </c>
      <c r="K72">
        <v>1</v>
      </c>
    </row>
    <row r="74" spans="1:11">
      <c r="A74" s="5" t="s">
        <v>40</v>
      </c>
      <c r="B74" s="43">
        <f>B65-SUM(B67:B69)</f>
        <v>1324.2399999999998</v>
      </c>
      <c r="C74" s="43">
        <f t="shared" ref="C74:K74" si="0">C65-SUM(C67:C69)</f>
        <v>1518.5800000000008</v>
      </c>
      <c r="D74" s="43">
        <f t="shared" si="0"/>
        <v>1536</v>
      </c>
      <c r="E74" s="43">
        <f t="shared" si="0"/>
        <v>1810</v>
      </c>
      <c r="F74" s="43">
        <f t="shared" si="0"/>
        <v>2692</v>
      </c>
      <c r="G74" s="43">
        <f t="shared" si="0"/>
        <v>2645</v>
      </c>
      <c r="H74" s="43">
        <f t="shared" si="0"/>
        <v>3793</v>
      </c>
      <c r="I74" s="43">
        <f t="shared" si="0"/>
        <v>4035</v>
      </c>
      <c r="J74" s="43">
        <f t="shared" si="0"/>
        <v>4021</v>
      </c>
      <c r="K74" s="43">
        <f t="shared" si="0"/>
        <v>4387</v>
      </c>
    </row>
    <row r="75" spans="1:11">
      <c r="A75" s="5"/>
    </row>
    <row r="76" spans="1:11">
      <c r="A76" s="5"/>
    </row>
    <row r="77" spans="1:11">
      <c r="A77" s="5"/>
    </row>
    <row r="78" spans="1:11">
      <c r="A78" s="5"/>
    </row>
    <row r="79" spans="1:11">
      <c r="A79" s="5"/>
    </row>
    <row r="80" spans="1:11">
      <c r="A80" s="1" t="s">
        <v>47</v>
      </c>
    </row>
    <row r="81" spans="1:11">
      <c r="A81" s="8" t="s">
        <v>12</v>
      </c>
      <c r="B81" s="6">
        <v>41729</v>
      </c>
      <c r="C81" s="6">
        <v>42094</v>
      </c>
      <c r="D81" s="6">
        <v>42460</v>
      </c>
      <c r="E81" s="6">
        <v>42825</v>
      </c>
      <c r="F81" s="6">
        <v>43190</v>
      </c>
      <c r="G81" s="6">
        <v>43555</v>
      </c>
      <c r="H81" s="6">
        <v>43921</v>
      </c>
      <c r="I81" s="6">
        <v>44286</v>
      </c>
      <c r="J81" s="6">
        <v>44651</v>
      </c>
      <c r="K81" s="6">
        <v>45016</v>
      </c>
    </row>
    <row r="82" spans="1:11">
      <c r="A82" s="5" t="s">
        <v>48</v>
      </c>
      <c r="B82">
        <v>3818.18</v>
      </c>
      <c r="C82">
        <v>3291.91</v>
      </c>
      <c r="D82">
        <v>4171</v>
      </c>
      <c r="E82">
        <v>5185</v>
      </c>
      <c r="F82">
        <v>6059</v>
      </c>
      <c r="G82">
        <v>5800</v>
      </c>
      <c r="H82">
        <v>7623</v>
      </c>
      <c r="I82">
        <v>9163</v>
      </c>
      <c r="J82">
        <v>9048</v>
      </c>
      <c r="K82">
        <v>9991</v>
      </c>
    </row>
    <row r="83" spans="1:11">
      <c r="A83" s="5" t="s">
        <v>49</v>
      </c>
      <c r="B83">
        <v>-475.04</v>
      </c>
      <c r="C83">
        <v>137.97</v>
      </c>
      <c r="D83">
        <v>-282</v>
      </c>
      <c r="E83">
        <v>-1173</v>
      </c>
      <c r="F83">
        <v>-1063</v>
      </c>
      <c r="G83">
        <v>-438</v>
      </c>
      <c r="H83">
        <v>1791</v>
      </c>
      <c r="I83">
        <v>-1228</v>
      </c>
      <c r="J83">
        <v>-1728</v>
      </c>
      <c r="K83">
        <v>-1494</v>
      </c>
    </row>
    <row r="84" spans="1:11">
      <c r="A84" s="5" t="s">
        <v>50</v>
      </c>
      <c r="B84">
        <v>-2960.29</v>
      </c>
      <c r="C84">
        <v>-3462.42</v>
      </c>
      <c r="D84">
        <v>-3864</v>
      </c>
      <c r="E84">
        <v>-4214</v>
      </c>
      <c r="F84">
        <v>-4975</v>
      </c>
      <c r="G84">
        <v>-5390</v>
      </c>
      <c r="H84">
        <v>-6819</v>
      </c>
      <c r="I84">
        <v>-9309</v>
      </c>
      <c r="J84">
        <v>-8015</v>
      </c>
      <c r="K84">
        <v>-8953</v>
      </c>
    </row>
    <row r="85" spans="1:11">
      <c r="A85" s="5" t="s">
        <v>51</v>
      </c>
      <c r="B85">
        <v>382.85</v>
      </c>
      <c r="C85">
        <v>-32.54</v>
      </c>
      <c r="D85">
        <v>25</v>
      </c>
      <c r="E85">
        <v>-202</v>
      </c>
      <c r="F85">
        <v>21</v>
      </c>
      <c r="G85">
        <v>-28</v>
      </c>
      <c r="H85">
        <v>2595</v>
      </c>
      <c r="I85">
        <v>-1374</v>
      </c>
      <c r="J85">
        <v>-695</v>
      </c>
      <c r="K85">
        <v>-456</v>
      </c>
    </row>
    <row r="86" spans="1:11">
      <c r="A86" s="5"/>
    </row>
    <row r="87" spans="1:11">
      <c r="A87" s="5"/>
    </row>
    <row r="88" spans="1:11">
      <c r="A88" s="5"/>
    </row>
    <row r="89" spans="1:11">
      <c r="A89" s="5"/>
    </row>
    <row r="90" spans="1:11">
      <c r="A90" s="1" t="s">
        <v>52</v>
      </c>
      <c r="B90">
        <v>605.54999999999995</v>
      </c>
      <c r="C90">
        <v>873.55</v>
      </c>
      <c r="D90">
        <v>869.5</v>
      </c>
      <c r="E90">
        <v>911.75</v>
      </c>
      <c r="F90">
        <v>1333.35</v>
      </c>
      <c r="G90">
        <v>1706.8</v>
      </c>
      <c r="H90">
        <v>2298.5</v>
      </c>
      <c r="I90">
        <v>2431.5</v>
      </c>
      <c r="J90">
        <v>2048.65</v>
      </c>
      <c r="K90">
        <v>2560.35</v>
      </c>
    </row>
    <row r="92" spans="1:11">
      <c r="A92" s="1" t="s">
        <v>53</v>
      </c>
      <c r="B92" s="1"/>
      <c r="C92" s="1"/>
      <c r="D92" s="1"/>
      <c r="E92" s="1"/>
      <c r="F92" s="1"/>
      <c r="G92" s="1"/>
      <c r="H92" s="1"/>
      <c r="I92" s="1"/>
      <c r="J92" s="1"/>
      <c r="K92" s="1"/>
    </row>
    <row r="93" spans="1:11">
      <c r="A93" s="3" t="s">
        <v>54</v>
      </c>
      <c r="B93" s="3">
        <v>216.27</v>
      </c>
      <c r="C93" s="3">
        <v>216.35</v>
      </c>
      <c r="D93" s="3">
        <v>216.39</v>
      </c>
      <c r="E93" s="3">
        <v>216.43</v>
      </c>
      <c r="F93" s="3">
        <v>216.45</v>
      </c>
      <c r="G93" s="3">
        <v>216.47</v>
      </c>
      <c r="H93" s="3">
        <v>216.48</v>
      </c>
      <c r="I93" s="3">
        <v>234.96</v>
      </c>
      <c r="J93" s="3">
        <v>234.96</v>
      </c>
      <c r="K93" s="3">
        <v>234.96</v>
      </c>
    </row>
  </sheetData>
  <mergeCells count="2">
    <mergeCell ref="E1:K1"/>
    <mergeCell ref="E2:K2"/>
  </mergeCells>
  <hyperlinks>
    <hyperlink ref="E1:K1" r:id="rId1" display="https://www.screener.in/excel/" xr:uid="{00000000-0004-0000-05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DFF48-19BD-4700-8332-AB5EB60348F2}">
  <sheetPr>
    <tabColor rgb="FFFF0000"/>
  </sheetPr>
  <dimension ref="B3:O13"/>
  <sheetViews>
    <sheetView workbookViewId="0">
      <selection activeCell="C4" sqref="C4:C13"/>
    </sheetView>
  </sheetViews>
  <sheetFormatPr defaultRowHeight="14.5"/>
  <cols>
    <col min="3" max="3" width="15.1796875" bestFit="1" customWidth="1"/>
    <col min="4" max="4" width="8" bestFit="1" customWidth="1"/>
    <col min="5" max="5" width="15.6328125" bestFit="1" customWidth="1"/>
    <col min="6" max="6" width="13.6328125" bestFit="1" customWidth="1"/>
    <col min="7" max="7" width="10.08984375" bestFit="1" customWidth="1"/>
    <col min="8" max="8" width="13.6328125" bestFit="1" customWidth="1"/>
    <col min="9" max="11" width="13.6328125" customWidth="1"/>
    <col min="12" max="12" width="10.36328125" bestFit="1" customWidth="1"/>
    <col min="13" max="13" width="10.36328125" customWidth="1"/>
    <col min="14" max="14" width="13.1796875" bestFit="1" customWidth="1"/>
    <col min="15" max="15" width="12.6328125" bestFit="1" customWidth="1"/>
  </cols>
  <sheetData>
    <row r="3" spans="2:15">
      <c r="B3" s="105" t="s">
        <v>317</v>
      </c>
      <c r="C3" s="105" t="s">
        <v>318</v>
      </c>
      <c r="D3" s="105" t="s">
        <v>319</v>
      </c>
      <c r="E3" s="105" t="s">
        <v>320</v>
      </c>
      <c r="F3" s="105" t="s">
        <v>321</v>
      </c>
      <c r="G3" s="105" t="s">
        <v>322</v>
      </c>
      <c r="H3" s="105" t="s">
        <v>323</v>
      </c>
      <c r="I3" s="105" t="s">
        <v>336</v>
      </c>
      <c r="J3" s="105" t="s">
        <v>337</v>
      </c>
      <c r="K3" s="105" t="s">
        <v>338</v>
      </c>
      <c r="L3" s="105" t="s">
        <v>324</v>
      </c>
      <c r="M3" s="105" t="s">
        <v>57</v>
      </c>
      <c r="N3" s="105" t="s">
        <v>94</v>
      </c>
      <c r="O3" s="105" t="s">
        <v>325</v>
      </c>
    </row>
    <row r="4" spans="2:15">
      <c r="B4">
        <v>1</v>
      </c>
      <c r="C4" t="s">
        <v>326</v>
      </c>
      <c r="D4">
        <v>2457.3000000000002</v>
      </c>
      <c r="E4">
        <v>234.96</v>
      </c>
      <c r="F4">
        <v>577365.06000000006</v>
      </c>
      <c r="G4">
        <v>1219</v>
      </c>
      <c r="H4">
        <v>4678</v>
      </c>
      <c r="I4">
        <f>G4-H4</f>
        <v>-3459</v>
      </c>
      <c r="J4">
        <f>F4+G4-H4</f>
        <v>573906.06000000006</v>
      </c>
      <c r="K4">
        <v>39.15</v>
      </c>
      <c r="L4">
        <v>60580</v>
      </c>
      <c r="M4">
        <f>J4/K4</f>
        <v>14659.158620689657</v>
      </c>
      <c r="N4" s="17">
        <f>M4/L4</f>
        <v>0.24198016871392633</v>
      </c>
      <c r="O4">
        <v>10143</v>
      </c>
    </row>
    <row r="5" spans="2:15">
      <c r="B5">
        <v>2</v>
      </c>
      <c r="C5" t="s">
        <v>327</v>
      </c>
      <c r="D5">
        <v>21761.4</v>
      </c>
      <c r="E5">
        <v>9.64</v>
      </c>
      <c r="F5">
        <v>209814.1</v>
      </c>
      <c r="G5">
        <v>270.52</v>
      </c>
      <c r="H5">
        <v>945.55</v>
      </c>
      <c r="I5">
        <f t="shared" ref="I5:I13" si="0">G5-H5</f>
        <v>-675.03</v>
      </c>
      <c r="J5">
        <f t="shared" ref="J5:J13" si="1">F5+G5-H5</f>
        <v>209139.07</v>
      </c>
      <c r="K5">
        <v>52.22</v>
      </c>
      <c r="L5">
        <v>17725.73</v>
      </c>
      <c r="M5">
        <f t="shared" ref="M5:M13" si="2">J5/K5</f>
        <v>4004.9611260053621</v>
      </c>
      <c r="N5" s="17">
        <f t="shared" ref="N5:N13" si="3">M5/L5</f>
        <v>0.2259405466519778</v>
      </c>
      <c r="O5">
        <v>2541.5</v>
      </c>
    </row>
    <row r="6" spans="2:15">
      <c r="B6">
        <v>3</v>
      </c>
      <c r="C6" t="s">
        <v>328</v>
      </c>
      <c r="D6">
        <v>4553.55</v>
      </c>
      <c r="E6">
        <v>24.09</v>
      </c>
      <c r="F6">
        <v>109680.58</v>
      </c>
      <c r="G6">
        <v>3037.7</v>
      </c>
      <c r="H6">
        <v>184.9</v>
      </c>
      <c r="I6">
        <f t="shared" si="0"/>
        <v>2852.7999999999997</v>
      </c>
      <c r="J6">
        <f t="shared" si="1"/>
        <v>112533.38</v>
      </c>
      <c r="K6">
        <v>40.270000000000003</v>
      </c>
      <c r="L6">
        <v>15827.82</v>
      </c>
      <c r="M6">
        <f t="shared" si="2"/>
        <v>2794.4718152470823</v>
      </c>
      <c r="N6" s="17">
        <f t="shared" si="3"/>
        <v>0.17655443486513508</v>
      </c>
      <c r="O6">
        <v>2136.67</v>
      </c>
    </row>
    <row r="7" spans="2:15">
      <c r="B7">
        <v>4</v>
      </c>
      <c r="C7" t="s">
        <v>329</v>
      </c>
      <c r="D7">
        <v>532.9</v>
      </c>
      <c r="E7">
        <v>177.18</v>
      </c>
      <c r="F7">
        <v>94417.279999999999</v>
      </c>
      <c r="G7">
        <v>1068.1099999999999</v>
      </c>
      <c r="H7">
        <v>570.14</v>
      </c>
      <c r="I7">
        <f t="shared" si="0"/>
        <v>497.96999999999991</v>
      </c>
      <c r="J7">
        <f t="shared" si="1"/>
        <v>94915.25</v>
      </c>
      <c r="K7">
        <v>36.11</v>
      </c>
      <c r="L7">
        <v>11369.9</v>
      </c>
      <c r="M7">
        <f t="shared" si="2"/>
        <v>2628.503184713376</v>
      </c>
      <c r="N7" s="17">
        <f t="shared" si="3"/>
        <v>0.23118085336840044</v>
      </c>
      <c r="O7">
        <v>1702.91</v>
      </c>
    </row>
    <row r="8" spans="2:15">
      <c r="B8">
        <v>5</v>
      </c>
      <c r="C8" t="s">
        <v>330</v>
      </c>
      <c r="D8">
        <v>1445.2</v>
      </c>
      <c r="E8">
        <v>64.959999999999994</v>
      </c>
      <c r="F8">
        <v>93874.13</v>
      </c>
      <c r="G8">
        <v>3883.81</v>
      </c>
      <c r="H8">
        <v>285.27</v>
      </c>
      <c r="I8">
        <f t="shared" si="0"/>
        <v>3598.54</v>
      </c>
      <c r="J8">
        <f t="shared" si="1"/>
        <v>97472.67</v>
      </c>
      <c r="K8">
        <v>33.590000000000003</v>
      </c>
      <c r="L8">
        <v>13173.14</v>
      </c>
      <c r="M8">
        <f t="shared" si="2"/>
        <v>2901.835963084251</v>
      </c>
      <c r="N8" s="17">
        <f t="shared" si="3"/>
        <v>0.22028430298958723</v>
      </c>
      <c r="O8">
        <v>1550.11</v>
      </c>
    </row>
    <row r="9" spans="2:15">
      <c r="B9">
        <v>6</v>
      </c>
      <c r="C9" t="s">
        <v>331</v>
      </c>
      <c r="D9">
        <v>907.5</v>
      </c>
      <c r="E9">
        <v>102.27</v>
      </c>
      <c r="F9">
        <v>92810.31</v>
      </c>
      <c r="G9">
        <v>1164.46</v>
      </c>
      <c r="H9">
        <v>1107.77</v>
      </c>
      <c r="I9">
        <f t="shared" si="0"/>
        <v>56.690000000000055</v>
      </c>
      <c r="J9">
        <f t="shared" si="1"/>
        <v>92867</v>
      </c>
      <c r="K9">
        <v>39.17</v>
      </c>
      <c r="L9">
        <v>13031.63</v>
      </c>
      <c r="M9">
        <f t="shared" si="2"/>
        <v>2370.8705642073014</v>
      </c>
      <c r="N9" s="17">
        <f t="shared" si="3"/>
        <v>0.18193200422413017</v>
      </c>
      <c r="O9">
        <v>1613.56</v>
      </c>
    </row>
    <row r="10" spans="2:15">
      <c r="B10">
        <v>7</v>
      </c>
      <c r="C10" t="s">
        <v>332</v>
      </c>
      <c r="D10">
        <v>496.4</v>
      </c>
      <c r="E10">
        <v>129.31</v>
      </c>
      <c r="F10">
        <v>64188.71</v>
      </c>
      <c r="G10">
        <v>533</v>
      </c>
      <c r="H10">
        <v>579</v>
      </c>
      <c r="I10">
        <f t="shared" si="0"/>
        <v>-46</v>
      </c>
      <c r="J10">
        <f t="shared" si="1"/>
        <v>64142.71</v>
      </c>
      <c r="K10">
        <v>34.44</v>
      </c>
      <c r="L10">
        <v>9685</v>
      </c>
      <c r="M10">
        <f t="shared" si="2"/>
        <v>1862.4480255516842</v>
      </c>
      <c r="N10" s="17">
        <f t="shared" si="3"/>
        <v>0.19230232581844958</v>
      </c>
      <c r="O10">
        <v>1274</v>
      </c>
    </row>
    <row r="11" spans="2:15">
      <c r="B11">
        <v>8</v>
      </c>
      <c r="C11" t="s">
        <v>333</v>
      </c>
      <c r="D11">
        <v>14005.1</v>
      </c>
      <c r="E11">
        <v>3.25</v>
      </c>
      <c r="F11">
        <v>45461.59</v>
      </c>
      <c r="G11">
        <v>4.49</v>
      </c>
      <c r="H11">
        <v>639.25</v>
      </c>
      <c r="I11">
        <f t="shared" si="0"/>
        <v>-634.76</v>
      </c>
      <c r="J11">
        <f t="shared" si="1"/>
        <v>44826.829999999994</v>
      </c>
      <c r="K11">
        <v>58.25</v>
      </c>
      <c r="L11">
        <v>3931.92</v>
      </c>
      <c r="M11">
        <f t="shared" si="2"/>
        <v>769.55931330472094</v>
      </c>
      <c r="N11" s="17">
        <f t="shared" si="3"/>
        <v>0.19572099974178542</v>
      </c>
      <c r="O11">
        <v>507.28</v>
      </c>
    </row>
    <row r="12" spans="2:15">
      <c r="B12">
        <v>9</v>
      </c>
      <c r="C12" t="s">
        <v>334</v>
      </c>
      <c r="D12">
        <v>1595.1</v>
      </c>
      <c r="E12">
        <v>27.2</v>
      </c>
      <c r="F12">
        <v>43384.43</v>
      </c>
      <c r="G12">
        <v>81.69</v>
      </c>
      <c r="H12">
        <v>754.71</v>
      </c>
      <c r="I12">
        <f t="shared" si="0"/>
        <v>-673.02</v>
      </c>
      <c r="J12">
        <f t="shared" si="1"/>
        <v>42711.41</v>
      </c>
      <c r="K12">
        <v>27.13</v>
      </c>
      <c r="L12">
        <v>5176.83</v>
      </c>
      <c r="M12">
        <f t="shared" si="2"/>
        <v>1574.3239955768524</v>
      </c>
      <c r="N12" s="17">
        <f t="shared" si="3"/>
        <v>0.30410965698638981</v>
      </c>
      <c r="O12">
        <v>1054.5</v>
      </c>
    </row>
    <row r="13" spans="2:15">
      <c r="B13">
        <v>10</v>
      </c>
      <c r="C13" t="s">
        <v>335</v>
      </c>
      <c r="D13">
        <v>848</v>
      </c>
      <c r="E13">
        <v>22.27</v>
      </c>
      <c r="F13">
        <v>18889.099999999999</v>
      </c>
      <c r="G13">
        <v>1844.31</v>
      </c>
      <c r="H13">
        <v>39.67</v>
      </c>
      <c r="I13">
        <f t="shared" si="0"/>
        <v>1804.6399999999999</v>
      </c>
      <c r="J13">
        <f t="shared" si="1"/>
        <v>20693.740000000002</v>
      </c>
      <c r="K13">
        <v>29.41</v>
      </c>
      <c r="L13">
        <v>7083.77</v>
      </c>
      <c r="M13">
        <f t="shared" si="2"/>
        <v>703.62937776266585</v>
      </c>
      <c r="N13" s="17">
        <f t="shared" si="3"/>
        <v>9.9329788765398344E-2</v>
      </c>
      <c r="O13">
        <v>170.51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5A6C-09FE-40EA-BE89-775A846828F8}">
  <sheetPr>
    <tabColor rgb="FFFF0000"/>
  </sheetPr>
  <dimension ref="A1:M71"/>
  <sheetViews>
    <sheetView workbookViewId="0">
      <selection activeCell="O63" sqref="O63"/>
    </sheetView>
  </sheetViews>
  <sheetFormatPr defaultRowHeight="14.5"/>
  <cols>
    <col min="1" max="1" width="22.81640625" bestFit="1" customWidth="1"/>
  </cols>
  <sheetData>
    <row r="1" spans="1:13">
      <c r="B1" s="28">
        <v>40969</v>
      </c>
      <c r="C1" s="28">
        <v>41334</v>
      </c>
      <c r="D1" s="28">
        <v>41699</v>
      </c>
      <c r="E1" s="28">
        <v>42064</v>
      </c>
      <c r="F1" s="28">
        <v>42430</v>
      </c>
      <c r="G1" s="28">
        <v>42795</v>
      </c>
      <c r="H1" s="28">
        <v>43160</v>
      </c>
      <c r="I1" s="28">
        <v>43525</v>
      </c>
      <c r="J1" s="28">
        <v>43891</v>
      </c>
      <c r="K1" s="28">
        <v>44256</v>
      </c>
      <c r="L1" s="28">
        <v>44621</v>
      </c>
      <c r="M1" s="28">
        <v>44986</v>
      </c>
    </row>
    <row r="2" spans="1:13">
      <c r="A2" t="s">
        <v>219</v>
      </c>
      <c r="B2">
        <v>216</v>
      </c>
      <c r="C2">
        <v>216</v>
      </c>
      <c r="D2">
        <v>216</v>
      </c>
      <c r="E2">
        <v>216</v>
      </c>
      <c r="F2">
        <v>216</v>
      </c>
      <c r="G2">
        <v>216</v>
      </c>
      <c r="H2">
        <v>216</v>
      </c>
      <c r="I2">
        <v>216</v>
      </c>
      <c r="J2">
        <v>216</v>
      </c>
      <c r="K2">
        <v>235</v>
      </c>
      <c r="L2">
        <v>235</v>
      </c>
      <c r="M2">
        <v>235</v>
      </c>
    </row>
    <row r="3" spans="1:13">
      <c r="A3" t="s">
        <v>220</v>
      </c>
      <c r="B3">
        <v>216</v>
      </c>
      <c r="C3">
        <v>216</v>
      </c>
      <c r="D3">
        <v>216</v>
      </c>
      <c r="E3">
        <v>216</v>
      </c>
      <c r="F3">
        <v>216</v>
      </c>
      <c r="G3">
        <v>216</v>
      </c>
      <c r="H3">
        <v>216</v>
      </c>
      <c r="I3">
        <v>216</v>
      </c>
      <c r="J3">
        <v>216</v>
      </c>
      <c r="K3">
        <v>235</v>
      </c>
      <c r="L3">
        <v>235</v>
      </c>
      <c r="M3">
        <v>235</v>
      </c>
    </row>
    <row r="4" spans="1:13">
      <c r="A4" t="s">
        <v>33</v>
      </c>
      <c r="B4" s="93">
        <v>3465</v>
      </c>
      <c r="C4" s="93">
        <v>2649</v>
      </c>
      <c r="D4" s="93">
        <v>3321</v>
      </c>
      <c r="E4" s="93">
        <v>3811</v>
      </c>
      <c r="F4" s="93">
        <v>6357</v>
      </c>
      <c r="G4" s="93">
        <v>6528</v>
      </c>
      <c r="H4" s="93">
        <v>7065</v>
      </c>
      <c r="I4" s="93">
        <v>7651</v>
      </c>
      <c r="J4" s="93">
        <v>8013</v>
      </c>
      <c r="K4" s="93">
        <v>47439</v>
      </c>
      <c r="L4" s="93">
        <v>48826</v>
      </c>
      <c r="M4" s="93">
        <v>50071</v>
      </c>
    </row>
    <row r="5" spans="1:13">
      <c r="A5" t="s">
        <v>221</v>
      </c>
      <c r="B5">
        <v>0</v>
      </c>
      <c r="C5">
        <v>25</v>
      </c>
      <c r="D5">
        <v>46</v>
      </c>
      <c r="E5">
        <v>43</v>
      </c>
      <c r="F5">
        <v>177</v>
      </c>
      <c r="G5">
        <v>277</v>
      </c>
      <c r="H5">
        <v>0</v>
      </c>
      <c r="I5">
        <v>99</v>
      </c>
      <c r="J5">
        <v>0</v>
      </c>
      <c r="K5" s="93">
        <v>1009</v>
      </c>
      <c r="L5" s="93">
        <v>1043</v>
      </c>
      <c r="M5" s="93">
        <v>1219</v>
      </c>
    </row>
    <row r="6" spans="1:13">
      <c r="A6" t="s">
        <v>222</v>
      </c>
      <c r="B6">
        <v>0</v>
      </c>
      <c r="C6">
        <v>8</v>
      </c>
      <c r="D6">
        <v>8</v>
      </c>
      <c r="E6">
        <v>7</v>
      </c>
      <c r="F6">
        <v>0</v>
      </c>
      <c r="G6">
        <v>0</v>
      </c>
      <c r="H6">
        <v>0</v>
      </c>
      <c r="I6">
        <v>0</v>
      </c>
      <c r="J6">
        <v>0</v>
      </c>
      <c r="K6">
        <v>0</v>
      </c>
      <c r="L6">
        <v>0</v>
      </c>
      <c r="M6">
        <v>807</v>
      </c>
    </row>
    <row r="7" spans="1:13">
      <c r="A7" t="s">
        <v>223</v>
      </c>
      <c r="B7">
        <v>0</v>
      </c>
      <c r="C7">
        <v>16</v>
      </c>
      <c r="D7">
        <v>37</v>
      </c>
      <c r="E7">
        <v>36</v>
      </c>
      <c r="F7">
        <v>177</v>
      </c>
      <c r="G7">
        <v>277</v>
      </c>
      <c r="H7">
        <v>0</v>
      </c>
      <c r="I7">
        <v>99</v>
      </c>
      <c r="J7">
        <v>0</v>
      </c>
      <c r="K7">
        <v>0</v>
      </c>
      <c r="L7">
        <v>0</v>
      </c>
      <c r="M7">
        <v>98</v>
      </c>
    </row>
    <row r="8" spans="1:13">
      <c r="A8" t="s">
        <v>224</v>
      </c>
      <c r="B8">
        <v>0</v>
      </c>
      <c r="C8">
        <v>0</v>
      </c>
      <c r="D8">
        <v>0</v>
      </c>
      <c r="E8">
        <v>0</v>
      </c>
      <c r="F8">
        <v>0</v>
      </c>
      <c r="G8">
        <v>0</v>
      </c>
      <c r="H8">
        <v>0</v>
      </c>
      <c r="I8">
        <v>0</v>
      </c>
      <c r="J8">
        <v>0</v>
      </c>
      <c r="K8" s="93">
        <v>1009</v>
      </c>
      <c r="L8" s="93">
        <v>1043</v>
      </c>
      <c r="M8">
        <v>314</v>
      </c>
    </row>
    <row r="9" spans="1:13">
      <c r="A9" t="s">
        <v>225</v>
      </c>
      <c r="B9" s="93">
        <v>7726</v>
      </c>
      <c r="C9" s="93">
        <v>9202</v>
      </c>
      <c r="D9" s="93">
        <v>10171</v>
      </c>
      <c r="E9" s="93">
        <v>10359</v>
      </c>
      <c r="F9" s="93">
        <v>8043</v>
      </c>
      <c r="G9" s="93">
        <v>8685</v>
      </c>
      <c r="H9" s="93">
        <v>10581</v>
      </c>
      <c r="I9" s="93">
        <v>10663</v>
      </c>
      <c r="J9" s="93">
        <v>11924</v>
      </c>
      <c r="K9" s="93">
        <v>20057</v>
      </c>
      <c r="L9" s="93">
        <v>20402</v>
      </c>
      <c r="M9" s="93">
        <v>21562</v>
      </c>
    </row>
    <row r="10" spans="1:13">
      <c r="A10" t="s">
        <v>226</v>
      </c>
      <c r="B10">
        <v>18</v>
      </c>
      <c r="C10">
        <v>21</v>
      </c>
      <c r="D10">
        <v>22</v>
      </c>
      <c r="E10">
        <v>25</v>
      </c>
      <c r="F10">
        <v>20</v>
      </c>
      <c r="G10">
        <v>22</v>
      </c>
      <c r="H10">
        <v>20</v>
      </c>
      <c r="I10">
        <v>18</v>
      </c>
      <c r="J10">
        <v>17</v>
      </c>
      <c r="K10">
        <v>20</v>
      </c>
      <c r="L10">
        <v>26</v>
      </c>
      <c r="M10">
        <v>218</v>
      </c>
    </row>
    <row r="11" spans="1:13">
      <c r="A11" t="s">
        <v>227</v>
      </c>
      <c r="B11" s="93">
        <v>4844</v>
      </c>
      <c r="C11" s="93">
        <v>5342</v>
      </c>
      <c r="D11" s="93">
        <v>5825</v>
      </c>
      <c r="E11" s="93">
        <v>5506</v>
      </c>
      <c r="F11" s="93">
        <v>5685</v>
      </c>
      <c r="G11" s="93">
        <v>6186</v>
      </c>
      <c r="H11" s="93">
        <v>7170</v>
      </c>
      <c r="I11" s="93">
        <v>7206</v>
      </c>
      <c r="J11" s="93">
        <v>7535</v>
      </c>
      <c r="K11" s="93">
        <v>8802</v>
      </c>
      <c r="L11" s="93">
        <v>9068</v>
      </c>
      <c r="M11" s="93">
        <v>9574</v>
      </c>
    </row>
    <row r="12" spans="1:13">
      <c r="A12" t="s">
        <v>228</v>
      </c>
      <c r="B12">
        <v>63</v>
      </c>
      <c r="C12">
        <v>48</v>
      </c>
      <c r="D12">
        <v>37</v>
      </c>
      <c r="E12">
        <v>45</v>
      </c>
      <c r="F12">
        <v>45</v>
      </c>
      <c r="G12">
        <v>78</v>
      </c>
      <c r="H12">
        <v>62</v>
      </c>
      <c r="I12">
        <v>43</v>
      </c>
      <c r="J12">
        <v>158</v>
      </c>
      <c r="K12">
        <v>96</v>
      </c>
      <c r="L12">
        <v>119</v>
      </c>
    </row>
    <row r="13" spans="1:13">
      <c r="A13" t="s">
        <v>229</v>
      </c>
      <c r="B13" s="93">
        <v>2801</v>
      </c>
      <c r="C13" s="93">
        <v>3792</v>
      </c>
      <c r="D13" s="93">
        <v>4287</v>
      </c>
      <c r="E13" s="93">
        <v>4783</v>
      </c>
      <c r="F13" s="93">
        <v>2293</v>
      </c>
      <c r="G13" s="93">
        <v>2399</v>
      </c>
      <c r="H13" s="93">
        <v>3329</v>
      </c>
      <c r="I13" s="93">
        <v>3396</v>
      </c>
      <c r="J13" s="93">
        <v>4214</v>
      </c>
      <c r="K13" s="93">
        <v>11139</v>
      </c>
      <c r="L13" s="93">
        <v>11189</v>
      </c>
      <c r="M13" s="93">
        <v>11770</v>
      </c>
    </row>
    <row r="14" spans="1:13">
      <c r="A14" t="s">
        <v>80</v>
      </c>
      <c r="B14" s="93">
        <v>11407</v>
      </c>
      <c r="C14" s="93">
        <v>12092</v>
      </c>
      <c r="D14" s="93">
        <v>13754</v>
      </c>
      <c r="E14" s="93">
        <v>14430</v>
      </c>
      <c r="F14" s="93">
        <v>14793</v>
      </c>
      <c r="G14" s="93">
        <v>15706</v>
      </c>
      <c r="H14" s="93">
        <v>17862</v>
      </c>
      <c r="I14" s="93">
        <v>18629</v>
      </c>
      <c r="J14" s="93">
        <v>20153</v>
      </c>
      <c r="K14" s="93">
        <v>68740</v>
      </c>
      <c r="L14" s="93">
        <v>70506</v>
      </c>
      <c r="M14" s="93">
        <v>73087</v>
      </c>
    </row>
    <row r="15" spans="1:13">
      <c r="A15" t="s">
        <v>230</v>
      </c>
      <c r="B15" s="93">
        <v>2263</v>
      </c>
      <c r="C15" s="93">
        <v>2431</v>
      </c>
      <c r="D15" s="93">
        <v>2746</v>
      </c>
      <c r="E15" s="93">
        <v>2821</v>
      </c>
      <c r="F15" s="93">
        <v>3258</v>
      </c>
      <c r="G15" s="93">
        <v>4419</v>
      </c>
      <c r="H15" s="93">
        <v>4528</v>
      </c>
      <c r="I15" s="93">
        <v>4715</v>
      </c>
      <c r="J15" s="93">
        <v>5479</v>
      </c>
      <c r="K15" s="93">
        <v>51443</v>
      </c>
      <c r="L15" s="93">
        <v>51473</v>
      </c>
      <c r="M15" s="93">
        <v>52747</v>
      </c>
    </row>
    <row r="16" spans="1:13">
      <c r="A16" t="s">
        <v>231</v>
      </c>
      <c r="B16">
        <v>130</v>
      </c>
      <c r="C16">
        <v>133</v>
      </c>
      <c r="D16">
        <v>133</v>
      </c>
      <c r="E16">
        <v>102</v>
      </c>
      <c r="F16">
        <v>88</v>
      </c>
      <c r="G16">
        <v>89</v>
      </c>
      <c r="H16">
        <v>87</v>
      </c>
      <c r="I16">
        <v>86</v>
      </c>
      <c r="J16">
        <v>59</v>
      </c>
      <c r="K16">
        <v>477</v>
      </c>
      <c r="L16">
        <v>477</v>
      </c>
    </row>
    <row r="17" spans="1:13">
      <c r="A17" t="s">
        <v>232</v>
      </c>
      <c r="B17" s="93">
        <v>1019</v>
      </c>
      <c r="C17" s="93">
        <v>1030</v>
      </c>
      <c r="D17" s="93">
        <v>1133</v>
      </c>
      <c r="E17" s="93">
        <v>1173</v>
      </c>
      <c r="F17">
        <v>931</v>
      </c>
      <c r="G17" s="93">
        <v>1210</v>
      </c>
      <c r="H17" s="93">
        <v>1343</v>
      </c>
      <c r="I17" s="93">
        <v>1527</v>
      </c>
      <c r="J17" s="93">
        <v>2044</v>
      </c>
      <c r="K17" s="93">
        <v>2602</v>
      </c>
      <c r="L17" s="93">
        <v>2788</v>
      </c>
    </row>
    <row r="18" spans="1:13">
      <c r="A18" t="s">
        <v>233</v>
      </c>
      <c r="B18" s="93">
        <v>2420</v>
      </c>
      <c r="C18" s="93">
        <v>2716</v>
      </c>
      <c r="D18" s="93">
        <v>3176</v>
      </c>
      <c r="E18" s="93">
        <v>3481</v>
      </c>
      <c r="F18" s="93">
        <v>2370</v>
      </c>
      <c r="G18" s="93">
        <v>3270</v>
      </c>
      <c r="H18" s="93">
        <v>3691</v>
      </c>
      <c r="I18" s="93">
        <v>4092</v>
      </c>
      <c r="J18" s="93">
        <v>5001</v>
      </c>
      <c r="K18" s="93">
        <v>6097</v>
      </c>
      <c r="L18" s="93">
        <v>6566</v>
      </c>
    </row>
    <row r="19" spans="1:13">
      <c r="A19" t="s">
        <v>234</v>
      </c>
      <c r="B19">
        <v>96</v>
      </c>
      <c r="C19">
        <v>100</v>
      </c>
      <c r="D19">
        <v>104</v>
      </c>
      <c r="E19">
        <v>106</v>
      </c>
      <c r="F19">
        <v>41</v>
      </c>
      <c r="G19">
        <v>62</v>
      </c>
      <c r="H19">
        <v>74</v>
      </c>
      <c r="I19">
        <v>95</v>
      </c>
      <c r="J19">
        <v>139</v>
      </c>
      <c r="K19">
        <v>175</v>
      </c>
      <c r="L19">
        <v>181</v>
      </c>
    </row>
    <row r="20" spans="1:13">
      <c r="A20" t="s">
        <v>235</v>
      </c>
      <c r="B20">
        <v>88</v>
      </c>
      <c r="C20">
        <v>94</v>
      </c>
      <c r="D20">
        <v>102</v>
      </c>
      <c r="E20">
        <v>108</v>
      </c>
      <c r="F20">
        <v>61</v>
      </c>
      <c r="G20">
        <v>66</v>
      </c>
      <c r="H20">
        <v>76</v>
      </c>
      <c r="I20">
        <v>88</v>
      </c>
      <c r="J20">
        <v>154</v>
      </c>
      <c r="K20">
        <v>156</v>
      </c>
      <c r="L20">
        <v>152</v>
      </c>
    </row>
    <row r="21" spans="1:13">
      <c r="A21" t="s">
        <v>236</v>
      </c>
      <c r="B21">
        <v>0</v>
      </c>
      <c r="C21">
        <v>0</v>
      </c>
      <c r="D21">
        <v>0</v>
      </c>
      <c r="E21">
        <v>0</v>
      </c>
      <c r="F21">
        <v>0</v>
      </c>
      <c r="G21">
        <v>0</v>
      </c>
      <c r="H21">
        <v>0</v>
      </c>
      <c r="I21">
        <v>0</v>
      </c>
      <c r="J21">
        <v>0</v>
      </c>
      <c r="K21">
        <v>0</v>
      </c>
      <c r="L21">
        <v>0</v>
      </c>
    </row>
    <row r="22" spans="1:13">
      <c r="A22" t="s">
        <v>237</v>
      </c>
      <c r="B22">
        <v>2</v>
      </c>
      <c r="C22">
        <v>2</v>
      </c>
      <c r="D22">
        <v>2</v>
      </c>
      <c r="E22">
        <v>1</v>
      </c>
      <c r="F22">
        <v>0</v>
      </c>
      <c r="G22">
        <v>0</v>
      </c>
      <c r="H22">
        <v>0</v>
      </c>
      <c r="I22">
        <v>0</v>
      </c>
      <c r="J22">
        <v>0</v>
      </c>
      <c r="K22">
        <v>0</v>
      </c>
      <c r="L22">
        <v>0</v>
      </c>
    </row>
    <row r="23" spans="1:13">
      <c r="A23" t="s">
        <v>238</v>
      </c>
      <c r="B23">
        <v>151</v>
      </c>
      <c r="C23">
        <v>166</v>
      </c>
      <c r="D23">
        <v>247</v>
      </c>
      <c r="E23">
        <v>247</v>
      </c>
      <c r="F23">
        <v>85</v>
      </c>
      <c r="G23">
        <v>455</v>
      </c>
      <c r="H23">
        <v>455</v>
      </c>
      <c r="I23">
        <v>511</v>
      </c>
      <c r="J23">
        <v>511</v>
      </c>
      <c r="K23" s="93">
        <v>45262</v>
      </c>
      <c r="L23" s="93">
        <v>45262</v>
      </c>
      <c r="M23" s="93">
        <v>45729</v>
      </c>
    </row>
    <row r="24" spans="1:13">
      <c r="A24" t="s">
        <v>239</v>
      </c>
      <c r="B24">
        <v>155</v>
      </c>
      <c r="C24">
        <v>177</v>
      </c>
      <c r="D24">
        <v>183</v>
      </c>
      <c r="E24">
        <v>193</v>
      </c>
      <c r="F24">
        <v>19</v>
      </c>
      <c r="G24">
        <v>19</v>
      </c>
      <c r="H24">
        <v>26</v>
      </c>
      <c r="I24">
        <v>60</v>
      </c>
      <c r="J24">
        <v>71</v>
      </c>
      <c r="K24">
        <v>155</v>
      </c>
      <c r="L24">
        <v>152</v>
      </c>
    </row>
    <row r="25" spans="1:13">
      <c r="A25" t="s">
        <v>240</v>
      </c>
      <c r="B25" s="93">
        <v>4061</v>
      </c>
      <c r="C25" s="93">
        <v>4418</v>
      </c>
      <c r="D25" s="93">
        <v>5079</v>
      </c>
      <c r="E25" s="93">
        <v>5412</v>
      </c>
      <c r="F25" s="93">
        <v>3595</v>
      </c>
      <c r="G25" s="93">
        <v>5171</v>
      </c>
      <c r="H25" s="93">
        <v>5752</v>
      </c>
      <c r="I25" s="93">
        <v>6459</v>
      </c>
      <c r="J25" s="93">
        <v>7979</v>
      </c>
      <c r="K25" s="93">
        <v>54924</v>
      </c>
      <c r="L25" s="93">
        <v>55578</v>
      </c>
    </row>
    <row r="26" spans="1:13">
      <c r="A26" t="s">
        <v>241</v>
      </c>
      <c r="B26" s="93">
        <v>1798</v>
      </c>
      <c r="C26" s="93">
        <v>1986</v>
      </c>
      <c r="D26" s="93">
        <v>2333</v>
      </c>
      <c r="E26" s="93">
        <v>2591</v>
      </c>
      <c r="F26">
        <v>337</v>
      </c>
      <c r="G26">
        <v>752</v>
      </c>
      <c r="H26" s="93">
        <v>1224</v>
      </c>
      <c r="I26" s="93">
        <v>1744</v>
      </c>
      <c r="J26" s="93">
        <v>2500</v>
      </c>
      <c r="K26" s="93">
        <v>3481</v>
      </c>
      <c r="L26" s="93">
        <v>4105</v>
      </c>
    </row>
    <row r="27" spans="1:13">
      <c r="A27" t="s">
        <v>242</v>
      </c>
      <c r="B27">
        <v>228</v>
      </c>
      <c r="C27">
        <v>222</v>
      </c>
      <c r="D27">
        <v>373</v>
      </c>
      <c r="E27">
        <v>516</v>
      </c>
      <c r="F27">
        <v>408</v>
      </c>
      <c r="G27">
        <v>229</v>
      </c>
      <c r="H27">
        <v>461</v>
      </c>
      <c r="I27">
        <v>406</v>
      </c>
      <c r="J27">
        <v>597</v>
      </c>
      <c r="K27">
        <v>745</v>
      </c>
      <c r="L27" s="93">
        <v>1313</v>
      </c>
      <c r="M27" s="93">
        <v>1132</v>
      </c>
    </row>
    <row r="28" spans="1:13">
      <c r="A28" t="s">
        <v>39</v>
      </c>
      <c r="B28" s="93">
        <v>2322</v>
      </c>
      <c r="C28" s="93">
        <v>2252</v>
      </c>
      <c r="D28" s="93">
        <v>2838</v>
      </c>
      <c r="E28" s="93">
        <v>3025</v>
      </c>
      <c r="F28" s="93">
        <v>2592</v>
      </c>
      <c r="G28" s="93">
        <v>3794</v>
      </c>
      <c r="H28" s="93">
        <v>2873</v>
      </c>
      <c r="I28" s="93">
        <v>2716</v>
      </c>
      <c r="J28" s="93">
        <v>1255</v>
      </c>
      <c r="K28" s="93">
        <v>2709</v>
      </c>
      <c r="L28" s="93">
        <v>3521</v>
      </c>
      <c r="M28" s="93">
        <v>2813</v>
      </c>
    </row>
    <row r="29" spans="1:13">
      <c r="A29" t="s">
        <v>243</v>
      </c>
      <c r="B29" s="93">
        <v>6595</v>
      </c>
      <c r="C29" s="93">
        <v>7186</v>
      </c>
      <c r="D29" s="93">
        <v>7797</v>
      </c>
      <c r="E29" s="93">
        <v>8067</v>
      </c>
      <c r="F29" s="93">
        <v>8535</v>
      </c>
      <c r="G29" s="93">
        <v>7264</v>
      </c>
      <c r="H29" s="93">
        <v>10000</v>
      </c>
      <c r="I29" s="93">
        <v>10792</v>
      </c>
      <c r="J29" s="93">
        <v>12822</v>
      </c>
      <c r="K29" s="93">
        <v>13843</v>
      </c>
      <c r="L29" s="93">
        <v>14199</v>
      </c>
      <c r="M29" s="93">
        <v>16395</v>
      </c>
    </row>
    <row r="30" spans="1:13">
      <c r="A30" t="s">
        <v>244</v>
      </c>
      <c r="B30" s="93">
        <v>2667</v>
      </c>
      <c r="C30" s="93">
        <v>2706</v>
      </c>
      <c r="D30" s="93">
        <v>2940</v>
      </c>
      <c r="E30" s="93">
        <v>2849</v>
      </c>
      <c r="F30" s="93">
        <v>2726</v>
      </c>
      <c r="G30" s="93">
        <v>2541</v>
      </c>
      <c r="H30" s="93">
        <v>2513</v>
      </c>
      <c r="I30" s="93">
        <v>2574</v>
      </c>
      <c r="J30" s="93">
        <v>2767</v>
      </c>
      <c r="K30" s="93">
        <v>3579</v>
      </c>
      <c r="L30" s="93">
        <v>4096</v>
      </c>
      <c r="M30" s="93">
        <v>4251</v>
      </c>
    </row>
    <row r="31" spans="1:13">
      <c r="A31" t="s">
        <v>245</v>
      </c>
      <c r="B31">
        <v>857</v>
      </c>
      <c r="C31">
        <v>997</v>
      </c>
      <c r="D31" s="93">
        <v>1017</v>
      </c>
      <c r="E31" s="93">
        <v>1010</v>
      </c>
      <c r="F31" s="93">
        <v>1264</v>
      </c>
      <c r="G31" s="93">
        <v>1085</v>
      </c>
      <c r="H31" s="93">
        <v>1310</v>
      </c>
      <c r="I31" s="93">
        <v>1816</v>
      </c>
      <c r="J31" s="93">
        <v>1149</v>
      </c>
      <c r="K31" s="93">
        <v>1758</v>
      </c>
      <c r="L31" s="93">
        <v>2236</v>
      </c>
      <c r="M31" s="93">
        <v>3079</v>
      </c>
    </row>
    <row r="32" spans="1:13">
      <c r="A32" t="s">
        <v>246</v>
      </c>
      <c r="B32" s="93">
        <v>1996</v>
      </c>
      <c r="C32" s="93">
        <v>1901</v>
      </c>
      <c r="D32" s="93">
        <v>2516</v>
      </c>
      <c r="E32" s="93">
        <v>2689</v>
      </c>
      <c r="F32" s="93">
        <v>3009</v>
      </c>
      <c r="G32" s="93">
        <v>1828</v>
      </c>
      <c r="H32" s="93">
        <v>3485</v>
      </c>
      <c r="I32" s="93">
        <v>3757</v>
      </c>
      <c r="J32" s="93">
        <v>5113</v>
      </c>
      <c r="K32" s="93">
        <v>4471</v>
      </c>
      <c r="L32" s="93">
        <v>3846</v>
      </c>
      <c r="M32" s="93">
        <v>4678</v>
      </c>
    </row>
    <row r="33" spans="1:13">
      <c r="A33" t="s">
        <v>247</v>
      </c>
      <c r="B33">
        <v>886</v>
      </c>
      <c r="C33" s="93">
        <v>1082</v>
      </c>
      <c r="D33" s="93">
        <v>1018</v>
      </c>
      <c r="E33" s="93">
        <v>1209</v>
      </c>
      <c r="F33" s="93">
        <v>1305</v>
      </c>
      <c r="G33" s="93">
        <v>1518</v>
      </c>
      <c r="H33" s="93">
        <v>2196</v>
      </c>
      <c r="I33" s="93">
        <v>1878</v>
      </c>
      <c r="J33" s="93">
        <v>2323</v>
      </c>
      <c r="K33" s="93">
        <v>1719</v>
      </c>
      <c r="L33" s="93">
        <v>1836</v>
      </c>
      <c r="M33">
        <v>859</v>
      </c>
    </row>
    <row r="34" spans="1:13">
      <c r="A34" t="s">
        <v>248</v>
      </c>
      <c r="B34">
        <v>188</v>
      </c>
      <c r="C34">
        <v>501</v>
      </c>
      <c r="D34">
        <v>306</v>
      </c>
      <c r="E34">
        <v>310</v>
      </c>
      <c r="F34">
        <v>231</v>
      </c>
      <c r="G34">
        <v>292</v>
      </c>
      <c r="H34">
        <v>496</v>
      </c>
      <c r="I34">
        <v>767</v>
      </c>
      <c r="J34" s="93">
        <v>1470</v>
      </c>
      <c r="K34" s="93">
        <v>2316</v>
      </c>
      <c r="L34" s="93">
        <v>2185</v>
      </c>
      <c r="M34" s="93">
        <v>3528</v>
      </c>
    </row>
    <row r="35" spans="1:13">
      <c r="A35" t="s">
        <v>83</v>
      </c>
      <c r="B35" s="93">
        <v>11407</v>
      </c>
      <c r="C35" s="93">
        <v>12092</v>
      </c>
      <c r="D35" s="93">
        <v>13754</v>
      </c>
      <c r="E35" s="93">
        <v>14430</v>
      </c>
      <c r="F35" s="93">
        <v>14793</v>
      </c>
      <c r="G35" s="93">
        <v>15706</v>
      </c>
      <c r="H35" s="93">
        <v>17862</v>
      </c>
      <c r="I35" s="93">
        <v>18629</v>
      </c>
      <c r="J35" s="93">
        <v>20153</v>
      </c>
      <c r="K35" s="93">
        <v>68740</v>
      </c>
      <c r="L35" s="93">
        <v>70506</v>
      </c>
      <c r="M35" s="93">
        <v>73087</v>
      </c>
    </row>
    <row r="38" spans="1:13">
      <c r="B38" s="28">
        <v>40969</v>
      </c>
      <c r="C38" s="28">
        <v>41334</v>
      </c>
      <c r="D38" s="28">
        <v>41699</v>
      </c>
      <c r="E38" s="28">
        <v>42064</v>
      </c>
      <c r="F38" s="28">
        <v>42430</v>
      </c>
      <c r="G38" s="28">
        <v>42795</v>
      </c>
      <c r="H38" s="28">
        <v>43160</v>
      </c>
      <c r="I38" s="28">
        <v>43525</v>
      </c>
      <c r="J38" s="28">
        <v>43891</v>
      </c>
      <c r="K38" s="28">
        <v>44256</v>
      </c>
      <c r="L38" s="28">
        <v>44621</v>
      </c>
      <c r="M38" s="28">
        <v>44986</v>
      </c>
    </row>
    <row r="39" spans="1:13">
      <c r="A39" t="s">
        <v>258</v>
      </c>
      <c r="B39" s="93">
        <v>2932</v>
      </c>
      <c r="C39" s="93">
        <v>3605</v>
      </c>
      <c r="D39" s="93">
        <v>3818</v>
      </c>
      <c r="E39" s="93">
        <v>3292</v>
      </c>
      <c r="F39" s="93">
        <v>4171</v>
      </c>
      <c r="G39" s="93">
        <v>5185</v>
      </c>
      <c r="H39" s="93">
        <v>6059</v>
      </c>
      <c r="I39" s="93">
        <v>5800</v>
      </c>
      <c r="J39" s="93">
        <v>7623</v>
      </c>
      <c r="K39" s="93">
        <v>9163</v>
      </c>
      <c r="L39" s="93">
        <v>9048</v>
      </c>
      <c r="M39" s="93">
        <v>9991</v>
      </c>
    </row>
    <row r="40" spans="1:13">
      <c r="A40" t="s">
        <v>259</v>
      </c>
      <c r="B40" s="93">
        <v>3541</v>
      </c>
      <c r="C40" s="93">
        <v>4266</v>
      </c>
      <c r="D40" s="93">
        <v>4802</v>
      </c>
      <c r="E40" s="93">
        <v>5510</v>
      </c>
      <c r="F40" s="93">
        <v>6025</v>
      </c>
      <c r="G40" s="93">
        <v>6512</v>
      </c>
      <c r="H40" s="93">
        <v>7485</v>
      </c>
      <c r="I40" s="93">
        <v>8909</v>
      </c>
      <c r="J40" s="93">
        <v>9723</v>
      </c>
      <c r="K40" s="93">
        <v>11672</v>
      </c>
      <c r="L40" s="93">
        <v>12829</v>
      </c>
      <c r="M40" s="93">
        <v>14089</v>
      </c>
    </row>
    <row r="41" spans="1:13">
      <c r="A41" t="s">
        <v>41</v>
      </c>
      <c r="B41">
        <v>84</v>
      </c>
      <c r="C41">
        <v>-149</v>
      </c>
      <c r="D41">
        <v>-17</v>
      </c>
      <c r="E41">
        <v>3</v>
      </c>
      <c r="F41">
        <v>-257</v>
      </c>
      <c r="G41">
        <v>173</v>
      </c>
      <c r="H41">
        <v>0</v>
      </c>
      <c r="I41">
        <v>0</v>
      </c>
      <c r="J41">
        <v>0</v>
      </c>
      <c r="K41">
        <v>0</v>
      </c>
      <c r="L41">
        <v>0</v>
      </c>
      <c r="M41">
        <v>0</v>
      </c>
    </row>
    <row r="42" spans="1:13">
      <c r="A42" t="s">
        <v>42</v>
      </c>
      <c r="B42">
        <v>208</v>
      </c>
      <c r="C42">
        <v>-39</v>
      </c>
      <c r="D42">
        <v>-201</v>
      </c>
      <c r="E42">
        <v>91</v>
      </c>
      <c r="F42">
        <v>89</v>
      </c>
      <c r="G42">
        <v>37</v>
      </c>
      <c r="H42">
        <v>-146</v>
      </c>
      <c r="I42">
        <v>-195</v>
      </c>
      <c r="J42">
        <v>-331</v>
      </c>
      <c r="K42">
        <v>-543</v>
      </c>
      <c r="L42">
        <v>-758</v>
      </c>
      <c r="M42">
        <v>-339</v>
      </c>
    </row>
    <row r="43" spans="1:13">
      <c r="A43" t="s">
        <v>260</v>
      </c>
      <c r="B43">
        <v>-226</v>
      </c>
      <c r="C43">
        <v>493</v>
      </c>
      <c r="D43">
        <v>546</v>
      </c>
      <c r="E43">
        <v>-327</v>
      </c>
      <c r="F43">
        <v>164</v>
      </c>
      <c r="G43">
        <v>501</v>
      </c>
      <c r="H43">
        <v>0</v>
      </c>
      <c r="I43">
        <v>0</v>
      </c>
      <c r="J43">
        <v>0</v>
      </c>
      <c r="K43">
        <v>0</v>
      </c>
      <c r="L43">
        <v>0</v>
      </c>
      <c r="M43">
        <v>0</v>
      </c>
    </row>
    <row r="44" spans="1:13">
      <c r="A44" t="s">
        <v>261</v>
      </c>
      <c r="B44">
        <v>-65</v>
      </c>
      <c r="C44">
        <v>-152</v>
      </c>
      <c r="D44">
        <v>-4</v>
      </c>
      <c r="E44">
        <v>-148</v>
      </c>
      <c r="F44">
        <v>0</v>
      </c>
      <c r="G44">
        <v>0</v>
      </c>
      <c r="H44">
        <v>0</v>
      </c>
      <c r="I44">
        <v>0</v>
      </c>
      <c r="J44">
        <v>0</v>
      </c>
      <c r="K44">
        <v>0</v>
      </c>
      <c r="L44">
        <v>0</v>
      </c>
      <c r="M44">
        <v>0</v>
      </c>
    </row>
    <row r="45" spans="1:13">
      <c r="A45" t="s">
        <v>262</v>
      </c>
      <c r="B45">
        <v>0</v>
      </c>
      <c r="C45">
        <v>0</v>
      </c>
      <c r="D45">
        <v>0</v>
      </c>
      <c r="E45">
        <v>0</v>
      </c>
      <c r="F45">
        <v>0</v>
      </c>
      <c r="G45">
        <v>-46</v>
      </c>
      <c r="H45">
        <v>0</v>
      </c>
      <c r="I45">
        <v>0</v>
      </c>
      <c r="J45">
        <v>0</v>
      </c>
      <c r="K45">
        <v>0</v>
      </c>
      <c r="L45">
        <v>0</v>
      </c>
      <c r="M45">
        <v>0</v>
      </c>
    </row>
    <row r="46" spans="1:13">
      <c r="A46" t="s">
        <v>263</v>
      </c>
      <c r="B46">
        <v>100</v>
      </c>
      <c r="C46">
        <v>276</v>
      </c>
      <c r="D46">
        <v>81</v>
      </c>
      <c r="E46">
        <v>38</v>
      </c>
      <c r="F46">
        <v>-77</v>
      </c>
      <c r="G46">
        <v>-99</v>
      </c>
      <c r="H46">
        <v>982</v>
      </c>
      <c r="I46">
        <v>-147</v>
      </c>
      <c r="J46">
        <v>742</v>
      </c>
      <c r="K46">
        <v>442</v>
      </c>
      <c r="L46">
        <v>-242</v>
      </c>
      <c r="M46">
        <v>-619</v>
      </c>
    </row>
    <row r="47" spans="1:13">
      <c r="A47" t="s">
        <v>264</v>
      </c>
      <c r="B47">
        <v>100</v>
      </c>
      <c r="C47">
        <v>429</v>
      </c>
      <c r="D47">
        <v>405</v>
      </c>
      <c r="E47">
        <v>-342</v>
      </c>
      <c r="F47">
        <v>-81</v>
      </c>
      <c r="G47">
        <v>566</v>
      </c>
      <c r="H47">
        <v>836</v>
      </c>
      <c r="I47">
        <v>-342</v>
      </c>
      <c r="J47">
        <v>411</v>
      </c>
      <c r="K47">
        <v>-101</v>
      </c>
      <c r="L47" s="93">
        <v>-1000</v>
      </c>
      <c r="M47">
        <v>-958</v>
      </c>
    </row>
    <row r="48" spans="1:13">
      <c r="A48" t="s">
        <v>265</v>
      </c>
      <c r="B48">
        <v>-695</v>
      </c>
      <c r="C48" s="93">
        <v>-1074</v>
      </c>
      <c r="D48" s="93">
        <v>-1384</v>
      </c>
      <c r="E48" s="93">
        <v>-1862</v>
      </c>
      <c r="F48" s="93">
        <v>-1765</v>
      </c>
      <c r="G48" s="93">
        <v>-1859</v>
      </c>
      <c r="H48" s="93">
        <v>-2264</v>
      </c>
      <c r="I48" s="93">
        <v>-2767</v>
      </c>
      <c r="J48" s="93">
        <v>-2505</v>
      </c>
      <c r="K48" s="93">
        <v>-2407</v>
      </c>
      <c r="L48" s="93">
        <v>-2784</v>
      </c>
      <c r="M48" s="93">
        <v>-3138</v>
      </c>
    </row>
    <row r="49" spans="1:13">
      <c r="A49" t="s">
        <v>266</v>
      </c>
      <c r="B49">
        <v>0</v>
      </c>
      <c r="C49">
        <v>0</v>
      </c>
      <c r="D49">
        <v>-5</v>
      </c>
      <c r="E49">
        <v>-14</v>
      </c>
      <c r="F49">
        <v>-8</v>
      </c>
      <c r="G49">
        <v>-21</v>
      </c>
      <c r="H49">
        <v>0</v>
      </c>
      <c r="I49">
        <v>0</v>
      </c>
      <c r="J49">
        <v>0</v>
      </c>
      <c r="K49">
        <v>0</v>
      </c>
      <c r="L49">
        <v>0</v>
      </c>
      <c r="M49">
        <v>-2</v>
      </c>
    </row>
    <row r="50" spans="1:13">
      <c r="A50" t="s">
        <v>267</v>
      </c>
      <c r="B50">
        <v>-15</v>
      </c>
      <c r="C50">
        <v>-17</v>
      </c>
      <c r="D50">
        <v>0</v>
      </c>
      <c r="E50">
        <v>0</v>
      </c>
      <c r="F50">
        <v>0</v>
      </c>
      <c r="G50">
        <v>-13</v>
      </c>
      <c r="H50">
        <v>2</v>
      </c>
      <c r="I50">
        <v>0</v>
      </c>
      <c r="J50">
        <v>-6</v>
      </c>
      <c r="K50">
        <v>-1</v>
      </c>
      <c r="L50">
        <v>3</v>
      </c>
      <c r="M50">
        <v>0</v>
      </c>
    </row>
    <row r="51" spans="1:13">
      <c r="A51" t="s">
        <v>268</v>
      </c>
      <c r="B51">
        <v>-514</v>
      </c>
      <c r="C51">
        <v>63</v>
      </c>
      <c r="D51">
        <v>-475</v>
      </c>
      <c r="E51">
        <v>138</v>
      </c>
      <c r="F51">
        <v>-282</v>
      </c>
      <c r="G51" s="93">
        <v>-1173</v>
      </c>
      <c r="H51" s="93">
        <v>-1063</v>
      </c>
      <c r="I51">
        <v>-438</v>
      </c>
      <c r="J51" s="93">
        <v>1791</v>
      </c>
      <c r="K51" s="93">
        <v>-1228</v>
      </c>
      <c r="L51" s="93">
        <v>-1728</v>
      </c>
      <c r="M51" s="93">
        <v>-1494</v>
      </c>
    </row>
    <row r="52" spans="1:13">
      <c r="A52" t="s">
        <v>269</v>
      </c>
      <c r="B52">
        <v>-281</v>
      </c>
      <c r="C52">
        <v>-441</v>
      </c>
      <c r="D52">
        <v>-606</v>
      </c>
      <c r="E52">
        <v>-606</v>
      </c>
      <c r="F52">
        <v>-810</v>
      </c>
      <c r="G52" s="93">
        <v>-1113</v>
      </c>
      <c r="H52">
        <v>-895</v>
      </c>
      <c r="I52">
        <v>-767</v>
      </c>
      <c r="J52">
        <v>-862</v>
      </c>
      <c r="K52" s="93">
        <v>-4163</v>
      </c>
      <c r="L52" s="93">
        <v>-1228</v>
      </c>
      <c r="M52" s="93">
        <v>-1192</v>
      </c>
    </row>
    <row r="53" spans="1:13">
      <c r="A53" t="s">
        <v>270</v>
      </c>
      <c r="B53">
        <v>7</v>
      </c>
      <c r="C53">
        <v>1</v>
      </c>
      <c r="D53">
        <v>229</v>
      </c>
      <c r="E53">
        <v>560</v>
      </c>
      <c r="F53">
        <v>99</v>
      </c>
      <c r="G53">
        <v>176</v>
      </c>
      <c r="H53">
        <v>32</v>
      </c>
      <c r="I53">
        <v>13</v>
      </c>
      <c r="J53">
        <v>52</v>
      </c>
      <c r="K53">
        <v>97</v>
      </c>
      <c r="L53">
        <v>175</v>
      </c>
      <c r="M53">
        <v>181</v>
      </c>
    </row>
    <row r="54" spans="1:13">
      <c r="A54" t="s">
        <v>271</v>
      </c>
      <c r="B54" s="93">
        <v>-13966</v>
      </c>
      <c r="C54" s="93">
        <v>-15854</v>
      </c>
      <c r="D54" s="93">
        <v>-9538</v>
      </c>
      <c r="E54" s="93">
        <v>-19353</v>
      </c>
      <c r="F54" s="93">
        <v>-20666</v>
      </c>
      <c r="G54" s="93">
        <v>-31214</v>
      </c>
      <c r="H54" s="93">
        <v>-51855</v>
      </c>
      <c r="I54" s="93">
        <v>-74365</v>
      </c>
      <c r="J54" s="93">
        <v>-36090</v>
      </c>
      <c r="K54" s="93">
        <v>-39920</v>
      </c>
      <c r="L54" s="93">
        <v>-48522</v>
      </c>
      <c r="M54" s="93">
        <v>-22649</v>
      </c>
    </row>
    <row r="55" spans="1:13">
      <c r="A55" t="s">
        <v>272</v>
      </c>
      <c r="B55" s="93">
        <v>12928</v>
      </c>
      <c r="C55" s="93">
        <v>16122</v>
      </c>
      <c r="D55" s="93">
        <v>9213</v>
      </c>
      <c r="E55" s="93">
        <v>19461</v>
      </c>
      <c r="F55" s="93">
        <v>20937</v>
      </c>
      <c r="G55" s="93">
        <v>30083</v>
      </c>
      <c r="H55" s="93">
        <v>52897</v>
      </c>
      <c r="I55" s="93">
        <v>74691</v>
      </c>
      <c r="J55" s="93">
        <v>37690</v>
      </c>
      <c r="K55" s="93">
        <v>38486</v>
      </c>
      <c r="L55" s="93">
        <v>47786</v>
      </c>
      <c r="M55" s="93">
        <v>23462</v>
      </c>
    </row>
    <row r="56" spans="1:13">
      <c r="A56" t="s">
        <v>273</v>
      </c>
      <c r="B56">
        <v>134</v>
      </c>
      <c r="C56">
        <v>214</v>
      </c>
      <c r="D56">
        <v>232</v>
      </c>
      <c r="E56">
        <v>218</v>
      </c>
      <c r="F56">
        <v>315</v>
      </c>
      <c r="G56">
        <v>264</v>
      </c>
      <c r="H56">
        <v>297</v>
      </c>
      <c r="I56">
        <v>289</v>
      </c>
      <c r="J56">
        <v>351</v>
      </c>
      <c r="K56">
        <v>277</v>
      </c>
      <c r="L56">
        <v>161</v>
      </c>
      <c r="M56">
        <v>259</v>
      </c>
    </row>
    <row r="57" spans="1:13">
      <c r="A57" t="s">
        <v>274</v>
      </c>
      <c r="B57">
        <v>17</v>
      </c>
      <c r="C57">
        <v>38</v>
      </c>
      <c r="D57">
        <v>16</v>
      </c>
      <c r="E57">
        <v>24</v>
      </c>
      <c r="F57">
        <v>33</v>
      </c>
      <c r="G57">
        <v>14</v>
      </c>
      <c r="H57">
        <v>0</v>
      </c>
      <c r="I57">
        <v>1</v>
      </c>
      <c r="J57">
        <v>1</v>
      </c>
      <c r="K57">
        <v>1</v>
      </c>
      <c r="L57">
        <v>1</v>
      </c>
      <c r="M57">
        <v>2</v>
      </c>
    </row>
    <row r="58" spans="1:13">
      <c r="A58" t="s">
        <v>275</v>
      </c>
      <c r="B58">
        <v>0</v>
      </c>
      <c r="C58">
        <v>0</v>
      </c>
      <c r="D58">
        <v>-101</v>
      </c>
      <c r="E58">
        <v>0</v>
      </c>
      <c r="F58">
        <v>0</v>
      </c>
      <c r="G58">
        <v>0</v>
      </c>
      <c r="H58">
        <v>0</v>
      </c>
      <c r="I58">
        <v>0</v>
      </c>
      <c r="J58">
        <v>0</v>
      </c>
      <c r="K58">
        <v>0</v>
      </c>
      <c r="L58">
        <v>0</v>
      </c>
      <c r="M58">
        <v>-264</v>
      </c>
    </row>
    <row r="59" spans="1:13">
      <c r="A59" t="s">
        <v>276</v>
      </c>
      <c r="B59">
        <v>0</v>
      </c>
      <c r="C59">
        <v>-89</v>
      </c>
      <c r="D59">
        <v>-104</v>
      </c>
      <c r="E59">
        <v>0</v>
      </c>
      <c r="F59">
        <v>0</v>
      </c>
      <c r="G59">
        <v>0</v>
      </c>
      <c r="H59">
        <v>0</v>
      </c>
      <c r="I59">
        <v>0</v>
      </c>
      <c r="J59">
        <v>0</v>
      </c>
      <c r="K59">
        <v>0</v>
      </c>
      <c r="L59">
        <v>0</v>
      </c>
      <c r="M59">
        <v>0</v>
      </c>
    </row>
    <row r="60" spans="1:13">
      <c r="A60" t="s">
        <v>277</v>
      </c>
      <c r="B60">
        <v>0</v>
      </c>
      <c r="C60">
        <v>0</v>
      </c>
      <c r="D60">
        <v>0</v>
      </c>
      <c r="E60">
        <v>0</v>
      </c>
      <c r="F60">
        <v>0</v>
      </c>
      <c r="G60">
        <v>0</v>
      </c>
      <c r="H60">
        <v>0</v>
      </c>
      <c r="I60">
        <v>0</v>
      </c>
      <c r="J60">
        <v>0</v>
      </c>
      <c r="K60">
        <v>0</v>
      </c>
      <c r="L60">
        <v>0</v>
      </c>
      <c r="M60">
        <v>-70</v>
      </c>
    </row>
    <row r="61" spans="1:13">
      <c r="A61" t="s">
        <v>278</v>
      </c>
      <c r="B61">
        <v>0</v>
      </c>
      <c r="C61">
        <v>0</v>
      </c>
      <c r="D61">
        <v>0</v>
      </c>
      <c r="E61">
        <v>200</v>
      </c>
      <c r="F61">
        <v>161</v>
      </c>
      <c r="G61">
        <v>20</v>
      </c>
      <c r="H61">
        <v>73</v>
      </c>
      <c r="I61">
        <v>0</v>
      </c>
      <c r="J61">
        <v>0</v>
      </c>
      <c r="K61">
        <v>0</v>
      </c>
      <c r="L61">
        <v>0</v>
      </c>
      <c r="M61">
        <v>0</v>
      </c>
    </row>
    <row r="62" spans="1:13">
      <c r="A62" t="s">
        <v>279</v>
      </c>
      <c r="B62">
        <v>645</v>
      </c>
      <c r="C62">
        <v>72</v>
      </c>
      <c r="D62">
        <v>183</v>
      </c>
      <c r="E62">
        <v>-367</v>
      </c>
      <c r="F62">
        <v>-351</v>
      </c>
      <c r="G62">
        <v>597</v>
      </c>
      <c r="H62" s="93">
        <v>-1612</v>
      </c>
      <c r="I62">
        <v>-300</v>
      </c>
      <c r="J62">
        <v>649</v>
      </c>
      <c r="K62" s="93">
        <v>3994</v>
      </c>
      <c r="L62">
        <v>-101</v>
      </c>
      <c r="M62" s="93">
        <v>-1223</v>
      </c>
    </row>
    <row r="63" spans="1:13">
      <c r="A63" t="s">
        <v>280</v>
      </c>
      <c r="B63" s="93">
        <v>-1726</v>
      </c>
      <c r="C63" s="93">
        <v>-4147</v>
      </c>
      <c r="D63" s="93">
        <v>-2960</v>
      </c>
      <c r="E63" s="93">
        <v>-3462</v>
      </c>
      <c r="F63" s="93">
        <v>-3864</v>
      </c>
      <c r="G63" s="93">
        <v>-4214</v>
      </c>
      <c r="H63" s="93">
        <v>-4975</v>
      </c>
      <c r="I63" s="93">
        <v>-5390</v>
      </c>
      <c r="J63" s="93">
        <v>-6819</v>
      </c>
      <c r="K63" s="93">
        <v>-9309</v>
      </c>
      <c r="L63" s="93">
        <v>-8015</v>
      </c>
      <c r="M63" s="93">
        <v>-8953</v>
      </c>
    </row>
    <row r="64" spans="1:13">
      <c r="A64" t="s">
        <v>281</v>
      </c>
      <c r="B64">
        <v>34</v>
      </c>
      <c r="C64">
        <v>7</v>
      </c>
      <c r="D64">
        <v>2</v>
      </c>
      <c r="E64">
        <v>2</v>
      </c>
      <c r="F64">
        <v>0</v>
      </c>
      <c r="G64">
        <v>0</v>
      </c>
      <c r="H64">
        <v>0</v>
      </c>
      <c r="I64">
        <v>0</v>
      </c>
      <c r="J64">
        <v>0</v>
      </c>
      <c r="K64">
        <v>0</v>
      </c>
      <c r="L64">
        <v>0</v>
      </c>
      <c r="M64">
        <v>0</v>
      </c>
    </row>
    <row r="65" spans="1:13">
      <c r="A65" t="s">
        <v>282</v>
      </c>
      <c r="B65">
        <v>0</v>
      </c>
      <c r="C65">
        <v>25</v>
      </c>
      <c r="D65">
        <v>0</v>
      </c>
      <c r="E65">
        <v>0</v>
      </c>
      <c r="F65">
        <v>177</v>
      </c>
      <c r="G65">
        <v>460</v>
      </c>
      <c r="H65">
        <v>0</v>
      </c>
      <c r="I65">
        <v>99</v>
      </c>
      <c r="J65">
        <v>0</v>
      </c>
      <c r="K65">
        <v>188</v>
      </c>
      <c r="L65">
        <v>55</v>
      </c>
      <c r="M65">
        <v>286</v>
      </c>
    </row>
    <row r="66" spans="1:13">
      <c r="A66" t="s">
        <v>283</v>
      </c>
      <c r="B66">
        <v>0</v>
      </c>
      <c r="C66">
        <v>0</v>
      </c>
      <c r="D66">
        <v>-15</v>
      </c>
      <c r="E66">
        <v>-3</v>
      </c>
      <c r="F66">
        <v>0</v>
      </c>
      <c r="G66">
        <v>-360</v>
      </c>
      <c r="H66">
        <v>-277</v>
      </c>
      <c r="I66">
        <v>0</v>
      </c>
      <c r="J66">
        <v>-99</v>
      </c>
      <c r="K66">
        <v>-188</v>
      </c>
      <c r="L66">
        <v>-55</v>
      </c>
      <c r="M66">
        <v>-208</v>
      </c>
    </row>
    <row r="67" spans="1:13">
      <c r="A67" t="s">
        <v>284</v>
      </c>
      <c r="B67">
        <v>-2</v>
      </c>
      <c r="C67">
        <v>-26</v>
      </c>
      <c r="D67">
        <v>-29</v>
      </c>
      <c r="E67">
        <v>-18</v>
      </c>
      <c r="F67">
        <v>-2</v>
      </c>
      <c r="G67">
        <v>-14</v>
      </c>
      <c r="H67">
        <v>-6</v>
      </c>
      <c r="I67">
        <v>-7</v>
      </c>
      <c r="J67">
        <v>-90</v>
      </c>
      <c r="K67">
        <v>-92</v>
      </c>
      <c r="L67">
        <v>-82</v>
      </c>
      <c r="M67">
        <v>-88</v>
      </c>
    </row>
    <row r="68" spans="1:13">
      <c r="A68" t="s">
        <v>285</v>
      </c>
      <c r="B68" s="93">
        <v>-1509</v>
      </c>
      <c r="C68" s="93">
        <v>-3558</v>
      </c>
      <c r="D68" s="93">
        <v>-2481</v>
      </c>
      <c r="E68" s="93">
        <v>-2912</v>
      </c>
      <c r="F68" s="93">
        <v>-3354</v>
      </c>
      <c r="G68" s="93">
        <v>-3572</v>
      </c>
      <c r="H68" s="93">
        <v>-3911</v>
      </c>
      <c r="I68" s="93">
        <v>-4554</v>
      </c>
      <c r="J68" s="93">
        <v>-5196</v>
      </c>
      <c r="K68" s="93">
        <v>-8811</v>
      </c>
      <c r="L68" s="93">
        <v>-7526</v>
      </c>
      <c r="M68" s="93">
        <v>-8474</v>
      </c>
    </row>
    <row r="69" spans="1:13">
      <c r="A69" t="s">
        <v>286</v>
      </c>
      <c r="B69">
        <v>0</v>
      </c>
      <c r="C69">
        <v>0</v>
      </c>
      <c r="D69">
        <v>0</v>
      </c>
      <c r="E69">
        <v>0</v>
      </c>
      <c r="F69">
        <v>0</v>
      </c>
      <c r="G69">
        <v>0</v>
      </c>
      <c r="H69">
        <v>0</v>
      </c>
      <c r="I69">
        <v>0</v>
      </c>
      <c r="J69">
        <v>-373</v>
      </c>
      <c r="K69">
        <v>-406</v>
      </c>
      <c r="L69">
        <v>-407</v>
      </c>
      <c r="M69">
        <v>-934</v>
      </c>
    </row>
    <row r="70" spans="1:13">
      <c r="A70" t="s">
        <v>287</v>
      </c>
      <c r="B70">
        <v>-248</v>
      </c>
      <c r="C70">
        <v>-596</v>
      </c>
      <c r="D70">
        <v>-437</v>
      </c>
      <c r="E70">
        <v>-533</v>
      </c>
      <c r="F70">
        <v>-685</v>
      </c>
      <c r="G70">
        <v>-728</v>
      </c>
      <c r="H70">
        <v>-781</v>
      </c>
      <c r="I70">
        <v>-928</v>
      </c>
      <c r="J70" s="93">
        <v>-1061</v>
      </c>
      <c r="K70">
        <v>0</v>
      </c>
      <c r="L70">
        <v>0</v>
      </c>
      <c r="M70">
        <v>465</v>
      </c>
    </row>
    <row r="71" spans="1:13">
      <c r="A71" t="s">
        <v>51</v>
      </c>
      <c r="B71">
        <v>692</v>
      </c>
      <c r="C71">
        <v>-480</v>
      </c>
      <c r="D71">
        <v>383</v>
      </c>
      <c r="E71">
        <v>-33</v>
      </c>
      <c r="F71">
        <v>25</v>
      </c>
      <c r="G71">
        <v>-202</v>
      </c>
      <c r="H71">
        <v>21</v>
      </c>
      <c r="I71">
        <v>-28</v>
      </c>
      <c r="J71" s="93">
        <v>2595</v>
      </c>
      <c r="K71" s="93">
        <v>-1374</v>
      </c>
      <c r="L71">
        <v>-695</v>
      </c>
      <c r="M71">
        <v>-456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88DB-D8BF-47D2-B665-0AEC430E4A1E}">
  <sheetPr>
    <tabColor rgb="FFFF0000"/>
  </sheetPr>
  <dimension ref="B2:AC122"/>
  <sheetViews>
    <sheetView showGridLines="0" topLeftCell="D1" workbookViewId="0">
      <selection activeCell="Z6" sqref="Z6"/>
    </sheetView>
  </sheetViews>
  <sheetFormatPr defaultRowHeight="14.5"/>
  <cols>
    <col min="1" max="1" width="1.90625" customWidth="1"/>
    <col min="2" max="2" width="10.36328125" customWidth="1"/>
  </cols>
  <sheetData>
    <row r="2" spans="2:26">
      <c r="B2" s="143" t="s">
        <v>167</v>
      </c>
      <c r="C2" s="143"/>
      <c r="D2" s="143"/>
      <c r="E2" s="143"/>
      <c r="F2" s="143"/>
      <c r="G2" s="143"/>
      <c r="H2" s="143"/>
      <c r="I2" s="143"/>
      <c r="J2" s="143"/>
      <c r="K2" s="143"/>
      <c r="L2" s="143"/>
      <c r="M2" s="143"/>
    </row>
    <row r="3" spans="2:26">
      <c r="O3" s="2" t="s">
        <v>174</v>
      </c>
      <c r="Q3">
        <v>0.45</v>
      </c>
      <c r="U3" s="78" t="s">
        <v>201</v>
      </c>
      <c r="V3" s="79"/>
      <c r="W3" s="79"/>
      <c r="X3" s="79"/>
      <c r="Y3" s="79"/>
      <c r="Z3" s="79"/>
    </row>
    <row r="4" spans="2:26">
      <c r="B4" s="12" t="s">
        <v>133</v>
      </c>
      <c r="C4" s="12" t="s">
        <v>168</v>
      </c>
      <c r="D4" s="12" t="s">
        <v>135</v>
      </c>
      <c r="E4" s="12" t="s">
        <v>169</v>
      </c>
      <c r="F4" s="12" t="s">
        <v>135</v>
      </c>
      <c r="G4" s="12" t="s">
        <v>170</v>
      </c>
      <c r="H4" s="12" t="s">
        <v>171</v>
      </c>
      <c r="I4" s="12" t="s">
        <v>172</v>
      </c>
      <c r="J4" s="12" t="s">
        <v>135</v>
      </c>
      <c r="K4" s="12" t="s">
        <v>173</v>
      </c>
      <c r="L4" s="12" t="s">
        <v>135</v>
      </c>
      <c r="O4" s="2"/>
    </row>
    <row r="5" spans="2:26">
      <c r="B5" s="58">
        <v>44312</v>
      </c>
      <c r="C5">
        <v>16309.25</v>
      </c>
      <c r="E5">
        <v>3449</v>
      </c>
      <c r="G5">
        <v>538.04998799999998</v>
      </c>
      <c r="I5">
        <v>691.75</v>
      </c>
      <c r="K5" s="43">
        <v>14631.099609000001</v>
      </c>
      <c r="O5" s="2" t="s">
        <v>175</v>
      </c>
      <c r="Q5">
        <v>0.54</v>
      </c>
      <c r="U5" s="80" t="s">
        <v>123</v>
      </c>
      <c r="V5" s="81" t="s">
        <v>202</v>
      </c>
      <c r="X5" t="s">
        <v>203</v>
      </c>
      <c r="Z5" s="82">
        <f>AVERAGE(V6:V28)</f>
        <v>0.15411739130434784</v>
      </c>
    </row>
    <row r="6" spans="2:26" ht="16.5">
      <c r="B6" s="58">
        <v>44319</v>
      </c>
      <c r="C6">
        <v>16761.349609000001</v>
      </c>
      <c r="D6" s="17">
        <f>C6/C5-1</f>
        <v>2.7720441405950647E-2</v>
      </c>
      <c r="E6">
        <v>3461.25</v>
      </c>
      <c r="F6" s="17">
        <f>E6/E5-1</f>
        <v>3.5517541316323342E-3</v>
      </c>
      <c r="G6">
        <v>534.59997599999997</v>
      </c>
      <c r="H6" s="17">
        <f>G6/G5-1</f>
        <v>-6.4120659361487364E-3</v>
      </c>
      <c r="I6">
        <v>702.09997599999997</v>
      </c>
      <c r="J6" s="17">
        <f>I6/I5-1</f>
        <v>1.4962018070111993E-2</v>
      </c>
      <c r="K6" s="43">
        <v>14823.150390999999</v>
      </c>
      <c r="L6" s="17">
        <f>K6/K5-1</f>
        <v>1.3126202891945438E-2</v>
      </c>
      <c r="O6" s="2"/>
      <c r="U6" s="83">
        <v>2000</v>
      </c>
      <c r="V6" s="84">
        <v>-0.14649999999999999</v>
      </c>
      <c r="X6" t="s">
        <v>204</v>
      </c>
      <c r="Z6" s="85" t="s">
        <v>205</v>
      </c>
    </row>
    <row r="7" spans="2:26">
      <c r="B7" s="58">
        <v>44326</v>
      </c>
      <c r="C7">
        <v>17224.150390999999</v>
      </c>
      <c r="D7" s="17">
        <f t="shared" ref="D7:D70" si="0">C7/C6-1</f>
        <v>2.7611188406421405E-2</v>
      </c>
      <c r="E7">
        <v>3501.4499510000001</v>
      </c>
      <c r="F7" s="17">
        <f t="shared" ref="F7:F70" si="1">E7/E6-1</f>
        <v>1.1614287035030646E-2</v>
      </c>
      <c r="G7">
        <v>535</v>
      </c>
      <c r="H7" s="17">
        <f t="shared" ref="H7:H70" si="2">G7/G6-1</f>
        <v>7.4826789741577748E-4</v>
      </c>
      <c r="I7">
        <v>851.79998799999998</v>
      </c>
      <c r="J7" s="17">
        <f t="shared" ref="J7:J70" si="3">I7/I6-1</f>
        <v>0.21321751476601669</v>
      </c>
      <c r="K7" s="43">
        <v>14677.799805000001</v>
      </c>
      <c r="L7" s="17">
        <f t="shared" ref="L7:L70" si="4">K7/K6-1</f>
        <v>-9.8056473938393784E-3</v>
      </c>
      <c r="O7" s="2" t="s">
        <v>176</v>
      </c>
      <c r="Q7">
        <v>0.63</v>
      </c>
      <c r="U7" s="83">
        <v>2001</v>
      </c>
      <c r="V7" s="84">
        <v>-0.1618</v>
      </c>
      <c r="X7" s="2" t="s">
        <v>206</v>
      </c>
      <c r="Z7" s="4">
        <f>SUM(Z5:Z6)</f>
        <v>0.15411739130434784</v>
      </c>
    </row>
    <row r="8" spans="2:26">
      <c r="B8" s="58">
        <v>44333</v>
      </c>
      <c r="C8">
        <v>17497.099609000001</v>
      </c>
      <c r="D8" s="17">
        <f t="shared" si="0"/>
        <v>1.5846890081883114E-2</v>
      </c>
      <c r="E8">
        <v>3435.75</v>
      </c>
      <c r="F8" s="17">
        <f t="shared" si="1"/>
        <v>-1.8763641325570402E-2</v>
      </c>
      <c r="G8">
        <v>536.75</v>
      </c>
      <c r="H8" s="17">
        <f t="shared" si="2"/>
        <v>3.2710280373831058E-3</v>
      </c>
      <c r="I8">
        <v>818.45001200000002</v>
      </c>
      <c r="J8" s="17">
        <f t="shared" si="3"/>
        <v>-3.9152355564484931E-2</v>
      </c>
      <c r="K8" s="43">
        <v>15175.299805000001</v>
      </c>
      <c r="L8" s="17">
        <f t="shared" si="4"/>
        <v>3.3894725817865901E-2</v>
      </c>
      <c r="O8" s="2"/>
      <c r="U8" s="83">
        <v>2002</v>
      </c>
      <c r="V8" s="84">
        <v>3.2500000000000001E-2</v>
      </c>
    </row>
    <row r="9" spans="2:26">
      <c r="B9" s="58">
        <v>44340</v>
      </c>
      <c r="C9">
        <v>17509.400390999999</v>
      </c>
      <c r="D9" s="17">
        <f t="shared" si="0"/>
        <v>7.0301834446162559E-4</v>
      </c>
      <c r="E9">
        <v>3423.4499510000001</v>
      </c>
      <c r="F9" s="17">
        <f t="shared" si="1"/>
        <v>-3.5800186276649937E-3</v>
      </c>
      <c r="G9">
        <v>530.40002400000003</v>
      </c>
      <c r="H9" s="17">
        <f t="shared" si="2"/>
        <v>-1.1830416394969623E-2</v>
      </c>
      <c r="I9">
        <v>844.70001200000002</v>
      </c>
      <c r="J9" s="17">
        <f t="shared" si="3"/>
        <v>3.2072820105230715E-2</v>
      </c>
      <c r="K9" s="43">
        <v>15435.650390999999</v>
      </c>
      <c r="L9" s="17">
        <f t="shared" si="4"/>
        <v>1.7156207082921426E-2</v>
      </c>
      <c r="O9" s="2" t="s">
        <v>177</v>
      </c>
      <c r="Q9">
        <v>0.41</v>
      </c>
      <c r="U9" s="83">
        <v>2003</v>
      </c>
      <c r="V9" s="84">
        <v>0.71900000000000008</v>
      </c>
    </row>
    <row r="10" spans="2:26">
      <c r="B10" s="58">
        <v>44347</v>
      </c>
      <c r="C10">
        <v>17426.800781000002</v>
      </c>
      <c r="D10" s="17">
        <f t="shared" si="0"/>
        <v>-4.7174436677143161E-3</v>
      </c>
      <c r="E10">
        <v>3489.3000489999999</v>
      </c>
      <c r="F10" s="17">
        <f t="shared" si="1"/>
        <v>1.9235011156148119E-2</v>
      </c>
      <c r="G10">
        <v>544.04998799999998</v>
      </c>
      <c r="H10" s="17">
        <f t="shared" si="2"/>
        <v>2.5735225079853929E-2</v>
      </c>
      <c r="I10">
        <v>852.54998799999998</v>
      </c>
      <c r="J10" s="17">
        <f t="shared" si="3"/>
        <v>9.2932116591468716E-3</v>
      </c>
      <c r="K10" s="43">
        <v>15670.25</v>
      </c>
      <c r="L10" s="17">
        <f t="shared" si="4"/>
        <v>1.5198556786229611E-2</v>
      </c>
      <c r="U10" s="83">
        <v>2004</v>
      </c>
      <c r="V10" s="84">
        <v>0.10679999999999999</v>
      </c>
    </row>
    <row r="11" spans="2:26">
      <c r="B11" s="58">
        <v>44354</v>
      </c>
      <c r="C11">
        <v>17536.400390999999</v>
      </c>
      <c r="D11" s="17">
        <f t="shared" si="0"/>
        <v>6.2891411554719667E-3</v>
      </c>
      <c r="E11">
        <v>3557.8999020000001</v>
      </c>
      <c r="F11" s="17">
        <f t="shared" si="1"/>
        <v>1.9660061340858404E-2</v>
      </c>
      <c r="G11">
        <v>565.20001200000002</v>
      </c>
      <c r="H11" s="17">
        <f t="shared" si="2"/>
        <v>3.8875148362286227E-2</v>
      </c>
      <c r="I11">
        <v>899.54998799999998</v>
      </c>
      <c r="J11" s="17">
        <f t="shared" si="3"/>
        <v>5.5128732228660882E-2</v>
      </c>
      <c r="K11" s="43">
        <v>15799.349609000001</v>
      </c>
      <c r="L11" s="17">
        <f t="shared" si="4"/>
        <v>8.2385162329892125E-3</v>
      </c>
      <c r="U11" s="83">
        <v>2005</v>
      </c>
      <c r="V11" s="84">
        <v>0.36340000000000006</v>
      </c>
    </row>
    <row r="12" spans="2:26">
      <c r="B12" s="58">
        <v>44361</v>
      </c>
      <c r="C12">
        <v>17670.650390999999</v>
      </c>
      <c r="D12" s="17">
        <f t="shared" si="0"/>
        <v>7.6555049500866001E-3</v>
      </c>
      <c r="E12">
        <v>3619.1999510000001</v>
      </c>
      <c r="F12" s="17">
        <f t="shared" si="1"/>
        <v>1.7229278700488848E-2</v>
      </c>
      <c r="G12">
        <v>577.09997599999997</v>
      </c>
      <c r="H12" s="17">
        <f t="shared" si="2"/>
        <v>2.1054429843147204E-2</v>
      </c>
      <c r="I12">
        <v>892.95001200000002</v>
      </c>
      <c r="J12" s="17">
        <f t="shared" si="3"/>
        <v>-7.3369752521190712E-3</v>
      </c>
      <c r="K12" s="43">
        <v>15683.349609000001</v>
      </c>
      <c r="L12" s="17">
        <f t="shared" si="4"/>
        <v>-7.3420743809555766E-3</v>
      </c>
      <c r="U12" s="83">
        <v>2006</v>
      </c>
      <c r="V12" s="84">
        <v>0.39829999999999999</v>
      </c>
    </row>
    <row r="13" spans="2:26">
      <c r="B13" s="58">
        <v>44368</v>
      </c>
      <c r="C13">
        <v>17506.699218999998</v>
      </c>
      <c r="D13" s="17">
        <f t="shared" si="0"/>
        <v>-9.2781628503897373E-3</v>
      </c>
      <c r="E13">
        <v>3670.0500489999999</v>
      </c>
      <c r="F13" s="17">
        <f t="shared" si="1"/>
        <v>1.405009358102749E-2</v>
      </c>
      <c r="G13">
        <v>564.45001200000002</v>
      </c>
      <c r="H13" s="17">
        <f t="shared" si="2"/>
        <v>-2.1919883081055525E-2</v>
      </c>
      <c r="I13">
        <v>870.54998799999998</v>
      </c>
      <c r="J13" s="17">
        <f t="shared" si="3"/>
        <v>-2.508541765941541E-2</v>
      </c>
      <c r="K13" s="43">
        <v>15860.349609000001</v>
      </c>
      <c r="L13" s="17">
        <f t="shared" si="4"/>
        <v>1.1285854387791394E-2</v>
      </c>
      <c r="U13" s="83">
        <v>2007</v>
      </c>
      <c r="V13" s="84">
        <v>0.54770000000000008</v>
      </c>
    </row>
    <row r="14" spans="2:26">
      <c r="B14" s="58">
        <v>44375</v>
      </c>
      <c r="C14">
        <v>17602</v>
      </c>
      <c r="D14" s="17">
        <f t="shared" si="0"/>
        <v>5.4436750073691975E-3</v>
      </c>
      <c r="E14">
        <v>3545.3000489999999</v>
      </c>
      <c r="F14" s="17">
        <f t="shared" si="1"/>
        <v>-3.399136206166764E-2</v>
      </c>
      <c r="G14">
        <v>590.45001200000002</v>
      </c>
      <c r="H14" s="17">
        <f t="shared" si="2"/>
        <v>4.6062537775267254E-2</v>
      </c>
      <c r="I14">
        <v>891.25</v>
      </c>
      <c r="J14" s="17">
        <f t="shared" si="3"/>
        <v>2.3778085446369612E-2</v>
      </c>
      <c r="K14" s="43">
        <v>15722.200194999999</v>
      </c>
      <c r="L14" s="17">
        <f t="shared" si="4"/>
        <v>-8.7103637313018512E-3</v>
      </c>
      <c r="U14" s="83">
        <v>2008</v>
      </c>
      <c r="V14" s="84">
        <v>-0.51790000000000003</v>
      </c>
    </row>
    <row r="15" spans="2:26">
      <c r="B15" s="58">
        <v>44382</v>
      </c>
      <c r="C15">
        <v>17636</v>
      </c>
      <c r="D15" s="17">
        <f t="shared" si="0"/>
        <v>1.9315986819679054E-3</v>
      </c>
      <c r="E15">
        <v>3475.9499510000001</v>
      </c>
      <c r="F15" s="17">
        <f t="shared" si="1"/>
        <v>-1.9561136445859106E-2</v>
      </c>
      <c r="G15">
        <v>595.59997599999997</v>
      </c>
      <c r="H15" s="17">
        <f t="shared" si="2"/>
        <v>8.7220999158856838E-3</v>
      </c>
      <c r="I15">
        <v>965.65002400000003</v>
      </c>
      <c r="J15" s="17">
        <f t="shared" si="3"/>
        <v>8.3478287798036455E-2</v>
      </c>
      <c r="K15" s="43">
        <v>15689.799805000001</v>
      </c>
      <c r="L15" s="17">
        <f t="shared" si="4"/>
        <v>-2.0608050780515086E-3</v>
      </c>
      <c r="U15" s="83">
        <v>2009</v>
      </c>
      <c r="V15" s="84">
        <v>0.75760000000000005</v>
      </c>
    </row>
    <row r="16" spans="2:26">
      <c r="B16" s="58">
        <v>44389</v>
      </c>
      <c r="C16">
        <v>17654.199218999998</v>
      </c>
      <c r="D16" s="17">
        <f t="shared" si="0"/>
        <v>1.031935756407254E-3</v>
      </c>
      <c r="E16">
        <v>3441</v>
      </c>
      <c r="F16" s="17">
        <f t="shared" si="1"/>
        <v>-1.0054791206054459E-2</v>
      </c>
      <c r="G16">
        <v>580.29998799999998</v>
      </c>
      <c r="H16" s="17">
        <f t="shared" si="2"/>
        <v>-2.5688362351445115E-2</v>
      </c>
      <c r="I16">
        <v>951.09997599999997</v>
      </c>
      <c r="J16" s="17">
        <f t="shared" si="3"/>
        <v>-1.5067620399085713E-2</v>
      </c>
      <c r="K16" s="43">
        <v>15923.400390999999</v>
      </c>
      <c r="L16" s="17">
        <f t="shared" si="4"/>
        <v>1.488869130921322E-2</v>
      </c>
      <c r="U16" s="83">
        <v>2010</v>
      </c>
      <c r="V16" s="84">
        <v>0.17949999999999999</v>
      </c>
    </row>
    <row r="17" spans="2:22">
      <c r="B17" s="58">
        <v>44396</v>
      </c>
      <c r="C17">
        <v>18143.949218999998</v>
      </c>
      <c r="D17" s="17">
        <f t="shared" si="0"/>
        <v>2.7741275258348574E-2</v>
      </c>
      <c r="E17">
        <v>3439.8000489999999</v>
      </c>
      <c r="F17" s="17">
        <f t="shared" si="1"/>
        <v>-3.4872159256027491E-4</v>
      </c>
      <c r="G17">
        <v>590.15002400000003</v>
      </c>
      <c r="H17" s="17">
        <f t="shared" si="2"/>
        <v>1.6974041364274495E-2</v>
      </c>
      <c r="I17">
        <v>980.15002400000003</v>
      </c>
      <c r="J17" s="17">
        <f t="shared" si="3"/>
        <v>3.0543632355217287E-2</v>
      </c>
      <c r="K17" s="43">
        <v>15856.049805000001</v>
      </c>
      <c r="L17" s="17">
        <f t="shared" si="4"/>
        <v>-4.2296610237889665E-3</v>
      </c>
      <c r="U17" s="83">
        <v>2011</v>
      </c>
      <c r="V17" s="84">
        <v>-0.2462</v>
      </c>
    </row>
    <row r="18" spans="2:22">
      <c r="B18" s="58">
        <v>44403</v>
      </c>
      <c r="C18">
        <v>17702.650390999999</v>
      </c>
      <c r="D18" s="17">
        <f t="shared" si="0"/>
        <v>-2.4322093424836044E-2</v>
      </c>
      <c r="E18">
        <v>3423.3999020000001</v>
      </c>
      <c r="F18" s="17">
        <f t="shared" si="1"/>
        <v>-4.7677617205591494E-3</v>
      </c>
      <c r="G18">
        <v>600.70001200000002</v>
      </c>
      <c r="H18" s="17">
        <f t="shared" si="2"/>
        <v>1.7876789919439195E-2</v>
      </c>
      <c r="I18">
        <v>987.79998799999998</v>
      </c>
      <c r="J18" s="17">
        <f t="shared" si="3"/>
        <v>7.8048908969878816E-3</v>
      </c>
      <c r="K18" s="43">
        <v>15763.049805000001</v>
      </c>
      <c r="L18" s="17">
        <f t="shared" si="4"/>
        <v>-5.8652691650018518E-3</v>
      </c>
      <c r="U18" s="83">
        <v>2012</v>
      </c>
      <c r="V18" s="84">
        <v>0.27699999999999997</v>
      </c>
    </row>
    <row r="19" spans="2:22">
      <c r="B19" s="58">
        <v>44410</v>
      </c>
      <c r="C19">
        <v>18020.650390999999</v>
      </c>
      <c r="D19" s="17">
        <f t="shared" si="0"/>
        <v>1.7963411860727474E-2</v>
      </c>
      <c r="E19">
        <v>3604</v>
      </c>
      <c r="F19" s="17">
        <f t="shared" si="1"/>
        <v>5.2754601615338848E-2</v>
      </c>
      <c r="G19">
        <v>585.20001200000002</v>
      </c>
      <c r="H19" s="17">
        <f t="shared" si="2"/>
        <v>-2.580322905004373E-2</v>
      </c>
      <c r="I19">
        <v>972.25</v>
      </c>
      <c r="J19" s="17">
        <f t="shared" si="3"/>
        <v>-1.5742041090204939E-2</v>
      </c>
      <c r="K19" s="43">
        <v>16238.200194999999</v>
      </c>
      <c r="L19" s="17">
        <f t="shared" si="4"/>
        <v>3.0143303223547635E-2</v>
      </c>
      <c r="U19" s="83">
        <v>2013</v>
      </c>
      <c r="V19" s="84">
        <v>6.7599999999999993E-2</v>
      </c>
    </row>
    <row r="20" spans="2:22">
      <c r="B20" s="58">
        <v>44417</v>
      </c>
      <c r="C20">
        <v>18269.550781000002</v>
      </c>
      <c r="D20" s="17">
        <f t="shared" si="0"/>
        <v>1.3811953764127693E-2</v>
      </c>
      <c r="E20">
        <v>3579.5500489999999</v>
      </c>
      <c r="F20" s="17">
        <f t="shared" si="1"/>
        <v>-6.7841151498335694E-3</v>
      </c>
      <c r="G20">
        <v>588.29998799999998</v>
      </c>
      <c r="H20" s="17">
        <f t="shared" si="2"/>
        <v>5.2972931244572585E-3</v>
      </c>
      <c r="I20">
        <v>983.25</v>
      </c>
      <c r="J20" s="17">
        <f t="shared" si="3"/>
        <v>1.1313962458215476E-2</v>
      </c>
      <c r="K20" s="43">
        <v>16529.099609000001</v>
      </c>
      <c r="L20" s="17">
        <f t="shared" si="4"/>
        <v>1.79145108760006E-2</v>
      </c>
      <c r="U20" s="83">
        <v>2014</v>
      </c>
      <c r="V20" s="84">
        <v>0.31390000000000001</v>
      </c>
    </row>
    <row r="21" spans="2:22">
      <c r="B21" s="58">
        <v>44424</v>
      </c>
      <c r="C21">
        <v>19571.25</v>
      </c>
      <c r="D21" s="17">
        <f t="shared" si="0"/>
        <v>7.1249656579062792E-2</v>
      </c>
      <c r="E21">
        <v>3895.9499510000001</v>
      </c>
      <c r="F21" s="17">
        <f t="shared" si="1"/>
        <v>8.8390970280857184E-2</v>
      </c>
      <c r="G21">
        <v>611.70001200000002</v>
      </c>
      <c r="H21" s="17">
        <f t="shared" si="2"/>
        <v>3.9775666288131895E-2</v>
      </c>
      <c r="I21">
        <v>1033.150024</v>
      </c>
      <c r="J21" s="17">
        <f t="shared" si="3"/>
        <v>5.0750087973557179E-2</v>
      </c>
      <c r="K21" s="43">
        <v>16450.5</v>
      </c>
      <c r="L21" s="17">
        <f t="shared" si="4"/>
        <v>-4.7552262893499897E-3</v>
      </c>
      <c r="U21" s="83">
        <v>2015</v>
      </c>
      <c r="V21" s="84">
        <v>-4.0599999999999997E-2</v>
      </c>
    </row>
    <row r="22" spans="2:22">
      <c r="B22" s="58">
        <v>44431</v>
      </c>
      <c r="C22">
        <v>19957.349609000001</v>
      </c>
      <c r="D22" s="17">
        <f t="shared" si="0"/>
        <v>1.9727897247237669E-2</v>
      </c>
      <c r="E22">
        <v>3941.5500489999999</v>
      </c>
      <c r="F22" s="17">
        <f t="shared" si="1"/>
        <v>1.1704487627798077E-2</v>
      </c>
      <c r="G22">
        <v>608.75</v>
      </c>
      <c r="H22" s="17">
        <f t="shared" si="2"/>
        <v>-4.8226449928531201E-3</v>
      </c>
      <c r="I22">
        <v>1054.0500489999999</v>
      </c>
      <c r="J22" s="17">
        <f t="shared" si="3"/>
        <v>2.0229419265831439E-2</v>
      </c>
      <c r="K22" s="43">
        <v>16705.199218999998</v>
      </c>
      <c r="L22" s="17">
        <f t="shared" si="4"/>
        <v>1.5482764596820742E-2</v>
      </c>
      <c r="U22" s="83">
        <v>2016</v>
      </c>
      <c r="V22" s="84">
        <v>3.0099999999999998E-2</v>
      </c>
    </row>
    <row r="23" spans="2:22">
      <c r="B23" s="58">
        <v>44438</v>
      </c>
      <c r="C23">
        <v>20266.650390999999</v>
      </c>
      <c r="D23" s="17">
        <f t="shared" si="0"/>
        <v>1.5498089077946364E-2</v>
      </c>
      <c r="E23">
        <v>4124.2001950000003</v>
      </c>
      <c r="F23" s="17">
        <f t="shared" si="1"/>
        <v>4.6339674424872523E-2</v>
      </c>
      <c r="G23">
        <v>641.25</v>
      </c>
      <c r="H23" s="17">
        <f t="shared" si="2"/>
        <v>5.3388090349075989E-2</v>
      </c>
      <c r="I23">
        <v>1119.349976</v>
      </c>
      <c r="J23" s="17">
        <f t="shared" si="3"/>
        <v>6.1951448189724534E-2</v>
      </c>
      <c r="K23" s="43">
        <v>17323.599609000001</v>
      </c>
      <c r="L23" s="17">
        <f t="shared" si="4"/>
        <v>3.7018438504860862E-2</v>
      </c>
      <c r="U23" s="83">
        <v>2017</v>
      </c>
      <c r="V23" s="84">
        <v>0.28649999999999998</v>
      </c>
    </row>
    <row r="24" spans="2:22">
      <c r="B24" s="58">
        <v>44445</v>
      </c>
      <c r="C24">
        <v>20457.199218999998</v>
      </c>
      <c r="D24" s="17">
        <f t="shared" si="0"/>
        <v>9.4020878795353369E-3</v>
      </c>
      <c r="E24">
        <v>4070.8000489999999</v>
      </c>
      <c r="F24" s="17">
        <f t="shared" si="1"/>
        <v>-1.2948000454667596E-2</v>
      </c>
      <c r="G24">
        <v>638.29998799999998</v>
      </c>
      <c r="H24" s="17">
        <f t="shared" si="2"/>
        <v>-4.6004085769980607E-3</v>
      </c>
      <c r="I24">
        <v>1109.25</v>
      </c>
      <c r="J24" s="17">
        <f t="shared" si="3"/>
        <v>-9.0230725122202315E-3</v>
      </c>
      <c r="K24" s="43">
        <v>17369.25</v>
      </c>
      <c r="L24" s="17">
        <f t="shared" si="4"/>
        <v>2.6351562048503308E-3</v>
      </c>
      <c r="U24" s="83">
        <v>2018</v>
      </c>
      <c r="V24" s="84">
        <v>3.15E-2</v>
      </c>
    </row>
    <row r="25" spans="2:22">
      <c r="B25" s="58">
        <v>44452</v>
      </c>
      <c r="C25">
        <v>20175.699218999998</v>
      </c>
      <c r="D25" s="17">
        <f t="shared" si="0"/>
        <v>-1.3760436948697885E-2</v>
      </c>
      <c r="E25">
        <v>4051.8500979999999</v>
      </c>
      <c r="F25" s="17">
        <f t="shared" si="1"/>
        <v>-4.6550925547559352E-3</v>
      </c>
      <c r="G25">
        <v>653.95001200000002</v>
      </c>
      <c r="H25" s="17">
        <f t="shared" si="2"/>
        <v>2.4518289666644932E-2</v>
      </c>
      <c r="I25">
        <v>1090.599976</v>
      </c>
      <c r="J25" s="17">
        <f t="shared" si="3"/>
        <v>-1.6813183682668487E-2</v>
      </c>
      <c r="K25" s="43">
        <v>17585.150390999999</v>
      </c>
      <c r="L25" s="17">
        <f t="shared" si="4"/>
        <v>1.2430035321041366E-2</v>
      </c>
      <c r="U25" s="83">
        <v>2019</v>
      </c>
      <c r="V25" s="84">
        <v>0.1202</v>
      </c>
    </row>
    <row r="26" spans="2:22">
      <c r="B26" s="58">
        <v>44459</v>
      </c>
      <c r="C26">
        <v>19864.25</v>
      </c>
      <c r="D26" s="17">
        <f t="shared" si="0"/>
        <v>-1.5436848835786443E-2</v>
      </c>
      <c r="E26">
        <v>4042.8999020000001</v>
      </c>
      <c r="F26" s="17">
        <f t="shared" si="1"/>
        <v>-2.2089158738665127E-3</v>
      </c>
      <c r="G26">
        <v>651.90002400000003</v>
      </c>
      <c r="H26" s="17">
        <f t="shared" si="2"/>
        <v>-3.1347778306944907E-3</v>
      </c>
      <c r="I26">
        <v>1041.650024</v>
      </c>
      <c r="J26" s="17">
        <f t="shared" si="3"/>
        <v>-4.4883507314509519E-2</v>
      </c>
      <c r="K26" s="43">
        <v>17853.199218999998</v>
      </c>
      <c r="L26" s="17">
        <f t="shared" si="4"/>
        <v>1.5242907910368864E-2</v>
      </c>
      <c r="U26" s="83">
        <v>2020</v>
      </c>
      <c r="V26" s="84">
        <v>0.14169999999999999</v>
      </c>
    </row>
    <row r="27" spans="2:22">
      <c r="B27" s="58">
        <v>44466</v>
      </c>
      <c r="C27">
        <v>19549.949218999998</v>
      </c>
      <c r="D27" s="17">
        <f t="shared" si="0"/>
        <v>-1.5822433819550286E-2</v>
      </c>
      <c r="E27">
        <v>3921.1000979999999</v>
      </c>
      <c r="F27" s="17">
        <f t="shared" si="1"/>
        <v>-3.0126841364473633E-2</v>
      </c>
      <c r="G27">
        <v>617.95001200000002</v>
      </c>
      <c r="H27" s="17">
        <f t="shared" si="2"/>
        <v>-5.2078556143756227E-2</v>
      </c>
      <c r="I27">
        <v>1020.349976</v>
      </c>
      <c r="J27" s="17">
        <f t="shared" si="3"/>
        <v>-2.0448372782834068E-2</v>
      </c>
      <c r="K27" s="43">
        <v>17532.050781000002</v>
      </c>
      <c r="L27" s="17">
        <f t="shared" si="4"/>
        <v>-1.7988285128091697E-2</v>
      </c>
      <c r="U27" s="83">
        <v>2021</v>
      </c>
      <c r="V27" s="84">
        <v>0.2412</v>
      </c>
    </row>
    <row r="28" spans="2:22">
      <c r="B28" s="58">
        <v>44473</v>
      </c>
      <c r="C28">
        <v>18986.449218999998</v>
      </c>
      <c r="D28" s="17">
        <f t="shared" si="0"/>
        <v>-2.8823604280892479E-2</v>
      </c>
      <c r="E28">
        <v>3883.3000489999999</v>
      </c>
      <c r="F28" s="17">
        <f t="shared" si="1"/>
        <v>-9.6401642537206067E-3</v>
      </c>
      <c r="G28">
        <v>607</v>
      </c>
      <c r="H28" s="17">
        <f t="shared" si="2"/>
        <v>-1.7719899324154409E-2</v>
      </c>
      <c r="I28">
        <v>1019.299988</v>
      </c>
      <c r="J28" s="17">
        <f t="shared" si="3"/>
        <v>-1.0290469198775964E-3</v>
      </c>
      <c r="K28" s="43">
        <v>17895.199218999998</v>
      </c>
      <c r="L28" s="17">
        <f t="shared" si="4"/>
        <v>2.0713403271313213E-2</v>
      </c>
      <c r="U28" s="83">
        <v>2022</v>
      </c>
      <c r="V28" s="84">
        <v>4.3200000000000002E-2</v>
      </c>
    </row>
    <row r="29" spans="2:22">
      <c r="B29" s="58">
        <v>44480</v>
      </c>
      <c r="C29">
        <v>19325.400390999999</v>
      </c>
      <c r="D29" s="17">
        <f t="shared" si="0"/>
        <v>1.7852267587812554E-2</v>
      </c>
      <c r="E29">
        <v>3894.8500979999999</v>
      </c>
      <c r="F29" s="17">
        <f t="shared" si="1"/>
        <v>2.9742870378954844E-3</v>
      </c>
      <c r="G29">
        <v>615.20001200000002</v>
      </c>
      <c r="H29" s="17">
        <f t="shared" si="2"/>
        <v>1.3509080724876554E-2</v>
      </c>
      <c r="I29">
        <v>1038.6999510000001</v>
      </c>
      <c r="J29" s="17">
        <f t="shared" si="3"/>
        <v>1.9032633403700316E-2</v>
      </c>
      <c r="K29" s="43">
        <v>18338.550781000002</v>
      </c>
      <c r="L29" s="17">
        <f t="shared" si="4"/>
        <v>2.4774888313580767E-2</v>
      </c>
    </row>
    <row r="30" spans="2:22">
      <c r="B30" s="58">
        <v>44487</v>
      </c>
      <c r="C30">
        <v>19006.699218999998</v>
      </c>
      <c r="D30" s="17">
        <f t="shared" si="0"/>
        <v>-1.6491310169616136E-2</v>
      </c>
      <c r="E30">
        <v>3690</v>
      </c>
      <c r="F30" s="17">
        <f t="shared" si="1"/>
        <v>-5.2595117358994137E-2</v>
      </c>
      <c r="G30">
        <v>590.75</v>
      </c>
      <c r="H30" s="17">
        <f t="shared" si="2"/>
        <v>-3.9743191682512502E-2</v>
      </c>
      <c r="I30">
        <v>960.79998799999998</v>
      </c>
      <c r="J30" s="17">
        <f t="shared" si="3"/>
        <v>-7.4997561061789342E-2</v>
      </c>
      <c r="K30" s="43">
        <v>18114.900390999999</v>
      </c>
      <c r="L30" s="17">
        <f t="shared" si="4"/>
        <v>-1.2195641447944716E-2</v>
      </c>
    </row>
    <row r="31" spans="2:22">
      <c r="B31" s="58">
        <v>44494</v>
      </c>
      <c r="C31">
        <v>19000.150390999999</v>
      </c>
      <c r="D31" s="17">
        <f t="shared" si="0"/>
        <v>-3.4455367155239447E-4</v>
      </c>
      <c r="E31">
        <v>3675.75</v>
      </c>
      <c r="F31" s="17">
        <f t="shared" si="1"/>
        <v>-3.8617886178862193E-3</v>
      </c>
      <c r="G31">
        <v>585.84997599999997</v>
      </c>
      <c r="H31" s="17">
        <f t="shared" si="2"/>
        <v>-8.294581464240447E-3</v>
      </c>
      <c r="I31">
        <v>956.65002400000003</v>
      </c>
      <c r="J31" s="17">
        <f t="shared" si="3"/>
        <v>-4.3192798208069316E-3</v>
      </c>
      <c r="K31" s="43">
        <v>17671.650390999999</v>
      </c>
      <c r="L31" s="17">
        <f t="shared" si="4"/>
        <v>-2.4468806917658736E-2</v>
      </c>
    </row>
    <row r="32" spans="2:22">
      <c r="B32" s="58">
        <v>44501</v>
      </c>
      <c r="C32">
        <v>18889.25</v>
      </c>
      <c r="D32" s="17">
        <f t="shared" si="0"/>
        <v>-5.8368164839648351E-3</v>
      </c>
      <c r="E32">
        <v>3652.6000979999999</v>
      </c>
      <c r="F32" s="17">
        <f t="shared" si="1"/>
        <v>-6.298007753519741E-3</v>
      </c>
      <c r="G32">
        <v>612.54998799999998</v>
      </c>
      <c r="H32" s="17">
        <f t="shared" si="2"/>
        <v>4.5574828187754379E-2</v>
      </c>
      <c r="I32">
        <v>971.70001200000002</v>
      </c>
      <c r="J32" s="17">
        <f t="shared" si="3"/>
        <v>1.5731968454955059E-2</v>
      </c>
      <c r="K32" s="43">
        <v>17916.800781000002</v>
      </c>
      <c r="L32" s="17">
        <f t="shared" si="4"/>
        <v>1.3872523764099309E-2</v>
      </c>
    </row>
    <row r="33" spans="2:12">
      <c r="B33" s="58">
        <v>44508</v>
      </c>
      <c r="C33">
        <v>19142.449218999998</v>
      </c>
      <c r="D33" s="17">
        <f t="shared" si="0"/>
        <v>1.3404408274547697E-2</v>
      </c>
      <c r="E33">
        <v>3687.9499510000001</v>
      </c>
      <c r="F33" s="17">
        <f t="shared" si="1"/>
        <v>9.6779970573170893E-3</v>
      </c>
      <c r="G33">
        <v>602.45001200000002</v>
      </c>
      <c r="H33" s="17">
        <f t="shared" si="2"/>
        <v>-1.6488411064992103E-2</v>
      </c>
      <c r="I33">
        <v>919.59997599999997</v>
      </c>
      <c r="J33" s="17">
        <f t="shared" si="3"/>
        <v>-5.3617408003078237E-2</v>
      </c>
      <c r="K33" s="43">
        <v>18102.75</v>
      </c>
      <c r="L33" s="17">
        <f t="shared" si="4"/>
        <v>1.0378483372834646E-2</v>
      </c>
    </row>
    <row r="34" spans="2:12">
      <c r="B34" s="58">
        <v>44515</v>
      </c>
      <c r="C34">
        <v>19405.5</v>
      </c>
      <c r="D34" s="17">
        <f t="shared" si="0"/>
        <v>1.3741751538194347E-2</v>
      </c>
      <c r="E34">
        <v>3571.6000979999999</v>
      </c>
      <c r="F34" s="17">
        <f t="shared" si="1"/>
        <v>-3.1548652922595011E-2</v>
      </c>
      <c r="G34">
        <v>608.75</v>
      </c>
      <c r="H34" s="17">
        <f t="shared" si="2"/>
        <v>1.045727923398232E-2</v>
      </c>
      <c r="I34">
        <v>919.54998799999998</v>
      </c>
      <c r="J34" s="17">
        <f t="shared" si="3"/>
        <v>-5.4358418121513985E-5</v>
      </c>
      <c r="K34" s="43">
        <v>17764.800781000002</v>
      </c>
      <c r="L34" s="17">
        <f t="shared" si="4"/>
        <v>-1.8668391211279944E-2</v>
      </c>
    </row>
    <row r="35" spans="2:12">
      <c r="B35" s="58">
        <v>44522</v>
      </c>
      <c r="C35">
        <v>19222.25</v>
      </c>
      <c r="D35" s="17">
        <f t="shared" si="0"/>
        <v>-9.4431990930405885E-3</v>
      </c>
      <c r="E35">
        <v>3555.3000489999999</v>
      </c>
      <c r="F35" s="17">
        <f t="shared" si="1"/>
        <v>-4.5637945326318929E-3</v>
      </c>
      <c r="G35">
        <v>602</v>
      </c>
      <c r="H35" s="17">
        <f t="shared" si="2"/>
        <v>-1.1088295687885052E-2</v>
      </c>
      <c r="I35">
        <v>897.45001200000002</v>
      </c>
      <c r="J35" s="17">
        <f t="shared" si="3"/>
        <v>-2.4033468858030149E-2</v>
      </c>
      <c r="K35" s="43">
        <v>17026.449218999998</v>
      </c>
      <c r="L35" s="17">
        <f t="shared" si="4"/>
        <v>-4.1562614245001406E-2</v>
      </c>
    </row>
    <row r="36" spans="2:12">
      <c r="B36" s="58">
        <v>44529</v>
      </c>
      <c r="C36">
        <v>19321.349609000001</v>
      </c>
      <c r="D36" s="17">
        <f t="shared" si="0"/>
        <v>5.1554635383475045E-3</v>
      </c>
      <c r="E36">
        <v>3553.75</v>
      </c>
      <c r="F36" s="17">
        <f t="shared" si="1"/>
        <v>-4.3598261149180306E-4</v>
      </c>
      <c r="G36">
        <v>581.34997599999997</v>
      </c>
      <c r="H36" s="17">
        <f t="shared" si="2"/>
        <v>-3.4302365448505068E-2</v>
      </c>
      <c r="I36">
        <v>913.09997599999997</v>
      </c>
      <c r="J36" s="17">
        <f t="shared" si="3"/>
        <v>1.7438257051357597E-2</v>
      </c>
      <c r="K36" s="43">
        <v>17196.699218999998</v>
      </c>
      <c r="L36" s="17">
        <f t="shared" si="4"/>
        <v>9.9991488424970854E-3</v>
      </c>
    </row>
    <row r="37" spans="2:12">
      <c r="B37" s="58">
        <v>44536</v>
      </c>
      <c r="C37">
        <v>19270.25</v>
      </c>
      <c r="D37" s="17">
        <f t="shared" si="0"/>
        <v>-2.6447225496193383E-3</v>
      </c>
      <c r="E37">
        <v>3632.4499510000001</v>
      </c>
      <c r="F37" s="17">
        <f t="shared" si="1"/>
        <v>2.214560703482249E-2</v>
      </c>
      <c r="G37">
        <v>577.79998799999998</v>
      </c>
      <c r="H37" s="17">
        <f t="shared" si="2"/>
        <v>-6.1064559156358555E-3</v>
      </c>
      <c r="I37">
        <v>943</v>
      </c>
      <c r="J37" s="17">
        <f t="shared" si="3"/>
        <v>3.2745619084322497E-2</v>
      </c>
      <c r="K37" s="43">
        <v>17511.300781000002</v>
      </c>
      <c r="L37" s="17">
        <f t="shared" si="4"/>
        <v>1.8294299271828462E-2</v>
      </c>
    </row>
    <row r="38" spans="2:12">
      <c r="B38" s="58">
        <v>44543</v>
      </c>
      <c r="C38">
        <v>19079.650390999999</v>
      </c>
      <c r="D38" s="17">
        <f t="shared" si="0"/>
        <v>-9.8908737042850969E-3</v>
      </c>
      <c r="E38">
        <v>3536.1499020000001</v>
      </c>
      <c r="F38" s="17">
        <f t="shared" si="1"/>
        <v>-2.6511046345866096E-2</v>
      </c>
      <c r="G38">
        <v>564.75</v>
      </c>
      <c r="H38" s="17">
        <f t="shared" si="2"/>
        <v>-2.2585649482568027E-2</v>
      </c>
      <c r="I38">
        <v>899</v>
      </c>
      <c r="J38" s="17">
        <f t="shared" si="3"/>
        <v>-4.6659597030752953E-2</v>
      </c>
      <c r="K38" s="43">
        <v>16985.199218999998</v>
      </c>
      <c r="L38" s="17">
        <f t="shared" si="4"/>
        <v>-3.0043545512668635E-2</v>
      </c>
    </row>
    <row r="39" spans="2:12">
      <c r="B39" s="58">
        <v>44550</v>
      </c>
      <c r="C39">
        <v>19224.199218999998</v>
      </c>
      <c r="D39" s="17">
        <f t="shared" si="0"/>
        <v>7.5760732003864462E-3</v>
      </c>
      <c r="E39">
        <v>3541.3000489999999</v>
      </c>
      <c r="F39" s="17">
        <f t="shared" si="1"/>
        <v>1.4564277937105796E-3</v>
      </c>
      <c r="G39">
        <v>563.70001200000002</v>
      </c>
      <c r="H39" s="17">
        <f t="shared" si="2"/>
        <v>-1.8592084993359625E-3</v>
      </c>
      <c r="I39">
        <v>966.25</v>
      </c>
      <c r="J39" s="17">
        <f t="shared" si="3"/>
        <v>7.4805339265850979E-2</v>
      </c>
      <c r="K39" s="43">
        <v>17003.75</v>
      </c>
      <c r="L39" s="17">
        <f t="shared" si="4"/>
        <v>1.0921732951623131E-3</v>
      </c>
    </row>
    <row r="40" spans="2:12">
      <c r="B40" s="58">
        <v>44557</v>
      </c>
      <c r="C40">
        <v>19705.699218999998</v>
      </c>
      <c r="D40" s="17">
        <f t="shared" si="0"/>
        <v>2.5046556921034968E-2</v>
      </c>
      <c r="E40">
        <v>3606</v>
      </c>
      <c r="F40" s="17">
        <f t="shared" si="1"/>
        <v>1.827011270007195E-2</v>
      </c>
      <c r="G40">
        <v>580.04998799999998</v>
      </c>
      <c r="H40" s="17">
        <f t="shared" si="2"/>
        <v>2.9004746588509933E-2</v>
      </c>
      <c r="I40">
        <v>968.34997599999997</v>
      </c>
      <c r="J40" s="17">
        <f t="shared" si="3"/>
        <v>2.1733257438549813E-3</v>
      </c>
      <c r="K40" s="43">
        <v>17354.050781000002</v>
      </c>
      <c r="L40" s="17">
        <f t="shared" si="4"/>
        <v>2.0601383871204915E-2</v>
      </c>
    </row>
    <row r="41" spans="2:12">
      <c r="B41" s="58">
        <v>44564</v>
      </c>
      <c r="C41">
        <v>19902.849609000001</v>
      </c>
      <c r="D41" s="17">
        <f t="shared" si="0"/>
        <v>1.0004739634405402E-2</v>
      </c>
      <c r="E41">
        <v>3737.3500979999999</v>
      </c>
      <c r="F41" s="17">
        <f t="shared" si="1"/>
        <v>3.6425429284525856E-2</v>
      </c>
      <c r="G41">
        <v>587.5</v>
      </c>
      <c r="H41" s="17">
        <f t="shared" si="2"/>
        <v>1.284374132251509E-2</v>
      </c>
      <c r="I41">
        <v>957.54998799999998</v>
      </c>
      <c r="J41" s="17">
        <f t="shared" si="3"/>
        <v>-1.1152980087438924E-2</v>
      </c>
      <c r="K41" s="43">
        <v>17812.699218999998</v>
      </c>
      <c r="L41" s="17">
        <f t="shared" si="4"/>
        <v>2.6428898001275014E-2</v>
      </c>
    </row>
    <row r="42" spans="2:12">
      <c r="B42" s="58">
        <v>44571</v>
      </c>
      <c r="C42">
        <v>19400.150390999999</v>
      </c>
      <c r="D42" s="17">
        <f t="shared" si="0"/>
        <v>-2.5257650430754564E-2</v>
      </c>
      <c r="E42">
        <v>3712.0500489999999</v>
      </c>
      <c r="F42" s="17">
        <f t="shared" si="1"/>
        <v>-6.7695153883332582E-3</v>
      </c>
      <c r="G42">
        <v>575.79998799999998</v>
      </c>
      <c r="H42" s="17">
        <f t="shared" si="2"/>
        <v>-1.9914914042553189E-2</v>
      </c>
      <c r="I42">
        <v>918.75</v>
      </c>
      <c r="J42" s="17">
        <f t="shared" si="3"/>
        <v>-4.0520065256373861E-2</v>
      </c>
      <c r="K42" s="43">
        <v>18255.75</v>
      </c>
      <c r="L42" s="17">
        <f t="shared" si="4"/>
        <v>2.4872748119354027E-2</v>
      </c>
    </row>
    <row r="43" spans="2:12">
      <c r="B43" s="58">
        <v>44578</v>
      </c>
      <c r="C43">
        <v>18974.25</v>
      </c>
      <c r="D43" s="17">
        <f t="shared" si="0"/>
        <v>-2.1953458216364186E-2</v>
      </c>
      <c r="E43">
        <v>3618.3000489999999</v>
      </c>
      <c r="F43" s="17">
        <f t="shared" si="1"/>
        <v>-2.5255586202361568E-2</v>
      </c>
      <c r="G43">
        <v>551.54998799999998</v>
      </c>
      <c r="H43" s="17">
        <f t="shared" si="2"/>
        <v>-4.2115318696394288E-2</v>
      </c>
      <c r="I43">
        <v>891.20001200000002</v>
      </c>
      <c r="J43" s="17">
        <f t="shared" si="3"/>
        <v>-2.9986381496598602E-2</v>
      </c>
      <c r="K43" s="43">
        <v>17617.150390999999</v>
      </c>
      <c r="L43" s="17">
        <f t="shared" si="4"/>
        <v>-3.4980738068827621E-2</v>
      </c>
    </row>
    <row r="44" spans="2:12">
      <c r="B44" s="58">
        <v>44585</v>
      </c>
      <c r="C44">
        <v>18384.400390999999</v>
      </c>
      <c r="D44" s="17">
        <f t="shared" si="0"/>
        <v>-3.1086847121757133E-2</v>
      </c>
      <c r="E44">
        <v>3509.6499020000001</v>
      </c>
      <c r="F44" s="17">
        <f t="shared" si="1"/>
        <v>-3.0027953881278546E-2</v>
      </c>
      <c r="G44">
        <v>533.95001200000002</v>
      </c>
      <c r="H44" s="17">
        <f t="shared" si="2"/>
        <v>-3.1910028796882095E-2</v>
      </c>
      <c r="I44">
        <v>880.95001200000002</v>
      </c>
      <c r="J44" s="17">
        <f t="shared" si="3"/>
        <v>-1.1501346344236829E-2</v>
      </c>
      <c r="K44" s="43">
        <v>17101.949218999998</v>
      </c>
      <c r="L44" s="17">
        <f t="shared" si="4"/>
        <v>-2.9244296640800638E-2</v>
      </c>
    </row>
    <row r="45" spans="2:12">
      <c r="B45" s="58">
        <v>44592</v>
      </c>
      <c r="C45">
        <v>18331.650390999999</v>
      </c>
      <c r="D45" s="17">
        <f t="shared" si="0"/>
        <v>-2.8692804159021756E-3</v>
      </c>
      <c r="E45">
        <v>3562</v>
      </c>
      <c r="F45" s="17">
        <f t="shared" si="1"/>
        <v>1.4916045606192085E-2</v>
      </c>
      <c r="G45">
        <v>569</v>
      </c>
      <c r="H45" s="17">
        <f t="shared" si="2"/>
        <v>6.5642826504890062E-2</v>
      </c>
      <c r="I45">
        <v>912.34997599999997</v>
      </c>
      <c r="J45" s="17">
        <f t="shared" si="3"/>
        <v>3.5643298226097242E-2</v>
      </c>
      <c r="K45" s="43">
        <v>17516.300781000002</v>
      </c>
      <c r="L45" s="17">
        <f t="shared" si="4"/>
        <v>2.4228323724623468E-2</v>
      </c>
    </row>
    <row r="46" spans="2:12">
      <c r="B46" s="58">
        <v>44599</v>
      </c>
      <c r="C46">
        <v>17815.199218999998</v>
      </c>
      <c r="D46" s="17">
        <f t="shared" si="0"/>
        <v>-2.8172650087935014E-2</v>
      </c>
      <c r="E46">
        <v>3480.5500489999999</v>
      </c>
      <c r="F46" s="17">
        <f t="shared" si="1"/>
        <v>-2.2866353453116273E-2</v>
      </c>
      <c r="G46">
        <v>560.84997599999997</v>
      </c>
      <c r="H46" s="17">
        <f t="shared" si="2"/>
        <v>-1.4323416520210963E-2</v>
      </c>
      <c r="I46">
        <v>825</v>
      </c>
      <c r="J46" s="17">
        <f t="shared" si="3"/>
        <v>-9.5741741982574458E-2</v>
      </c>
      <c r="K46" s="43">
        <v>17374.75</v>
      </c>
      <c r="L46" s="17">
        <f t="shared" si="4"/>
        <v>-8.0810887395552644E-3</v>
      </c>
    </row>
    <row r="47" spans="2:12">
      <c r="B47" s="58">
        <v>44606</v>
      </c>
      <c r="C47">
        <v>18009.300781000002</v>
      </c>
      <c r="D47" s="17">
        <f t="shared" si="0"/>
        <v>1.0895278779313067E-2</v>
      </c>
      <c r="E47">
        <v>3481.6499020000001</v>
      </c>
      <c r="F47" s="17">
        <f t="shared" si="1"/>
        <v>3.1599976570251265E-4</v>
      </c>
      <c r="G47">
        <v>547.79998799999998</v>
      </c>
      <c r="H47" s="17">
        <f t="shared" si="2"/>
        <v>-2.3268233143331707E-2</v>
      </c>
      <c r="I47">
        <v>825.40002400000003</v>
      </c>
      <c r="J47" s="17">
        <f t="shared" si="3"/>
        <v>4.8487757575754742E-4</v>
      </c>
      <c r="K47" s="43">
        <v>17276.300781000002</v>
      </c>
      <c r="L47" s="17">
        <f t="shared" si="4"/>
        <v>-5.66622362911684E-3</v>
      </c>
    </row>
    <row r="48" spans="2:12">
      <c r="B48" s="58">
        <v>44613</v>
      </c>
      <c r="C48">
        <v>17715.099609000001</v>
      </c>
      <c r="D48" s="17">
        <f t="shared" si="0"/>
        <v>-1.633606854467029E-2</v>
      </c>
      <c r="E48">
        <v>3422.75</v>
      </c>
      <c r="F48" s="17">
        <f t="shared" si="1"/>
        <v>-1.6917238567314197E-2</v>
      </c>
      <c r="G48">
        <v>544.84997599999997</v>
      </c>
      <c r="H48" s="17">
        <f t="shared" si="2"/>
        <v>-5.3851990956962359E-3</v>
      </c>
      <c r="I48">
        <v>778.34997599999997</v>
      </c>
      <c r="J48" s="17">
        <f t="shared" si="3"/>
        <v>-5.7002721870529127E-2</v>
      </c>
      <c r="K48" s="43">
        <v>16658.400390999999</v>
      </c>
      <c r="L48" s="17">
        <f t="shared" si="4"/>
        <v>-3.5765780987070617E-2</v>
      </c>
    </row>
    <row r="49" spans="2:12">
      <c r="B49" s="58">
        <v>44620</v>
      </c>
      <c r="C49">
        <v>17391.849609000001</v>
      </c>
      <c r="D49" s="17">
        <f t="shared" si="0"/>
        <v>-1.8247145493654249E-2</v>
      </c>
      <c r="E49">
        <v>3371.3500979999999</v>
      </c>
      <c r="F49" s="17">
        <f t="shared" si="1"/>
        <v>-1.5017135928712344E-2</v>
      </c>
      <c r="G49">
        <v>539.04998799999998</v>
      </c>
      <c r="H49" s="17">
        <f t="shared" si="2"/>
        <v>-1.0645110132114555E-2</v>
      </c>
      <c r="I49">
        <v>722.04998799999998</v>
      </c>
      <c r="J49" s="17">
        <f t="shared" si="3"/>
        <v>-7.2332485046546657E-2</v>
      </c>
      <c r="K49" s="43">
        <v>16245.349609000001</v>
      </c>
      <c r="L49" s="17">
        <f t="shared" si="4"/>
        <v>-2.479534482933643E-2</v>
      </c>
    </row>
    <row r="50" spans="2:12">
      <c r="B50" s="58">
        <v>44627</v>
      </c>
      <c r="C50">
        <v>17327.449218999998</v>
      </c>
      <c r="D50" s="17">
        <f t="shared" si="0"/>
        <v>-3.7029063295646036E-3</v>
      </c>
      <c r="E50">
        <v>3199.8999020000001</v>
      </c>
      <c r="F50" s="17">
        <f t="shared" si="1"/>
        <v>-5.0855055398046578E-2</v>
      </c>
      <c r="G50">
        <v>547.54998799999998</v>
      </c>
      <c r="H50" s="17">
        <f t="shared" si="2"/>
        <v>1.5768481939007151E-2</v>
      </c>
      <c r="I50">
        <v>709.45001200000002</v>
      </c>
      <c r="J50" s="17">
        <f t="shared" si="3"/>
        <v>-1.7450282126450167E-2</v>
      </c>
      <c r="K50" s="43">
        <v>16630.449218999998</v>
      </c>
      <c r="L50" s="17">
        <f t="shared" si="4"/>
        <v>2.3705221449137115E-2</v>
      </c>
    </row>
    <row r="51" spans="2:12">
      <c r="B51" s="58">
        <v>44634</v>
      </c>
      <c r="C51">
        <v>18284.199218999998</v>
      </c>
      <c r="D51" s="17">
        <f t="shared" si="0"/>
        <v>5.5215859409410317E-2</v>
      </c>
      <c r="E51">
        <v>3355.9499510000001</v>
      </c>
      <c r="F51" s="17">
        <f t="shared" si="1"/>
        <v>4.8767165779925126E-2</v>
      </c>
      <c r="G51">
        <v>560.25</v>
      </c>
      <c r="H51" s="17">
        <f t="shared" si="2"/>
        <v>2.3194251261676513E-2</v>
      </c>
      <c r="I51">
        <v>746.5</v>
      </c>
      <c r="J51" s="17">
        <f t="shared" si="3"/>
        <v>5.2223535659056353E-2</v>
      </c>
      <c r="K51" s="43">
        <v>17287.050781000002</v>
      </c>
      <c r="L51" s="17">
        <f t="shared" si="4"/>
        <v>3.9481889716475482E-2</v>
      </c>
    </row>
    <row r="52" spans="2:12">
      <c r="B52" s="58">
        <v>44641</v>
      </c>
      <c r="C52">
        <v>17161.199218999998</v>
      </c>
      <c r="D52" s="17">
        <f t="shared" si="0"/>
        <v>-6.1419151396744587E-2</v>
      </c>
      <c r="E52">
        <v>3094.5</v>
      </c>
      <c r="F52" s="17">
        <f t="shared" si="1"/>
        <v>-7.7906391578364764E-2</v>
      </c>
      <c r="G52">
        <v>519.79998799999998</v>
      </c>
      <c r="H52" s="17">
        <f t="shared" si="2"/>
        <v>-7.2199932173137027E-2</v>
      </c>
      <c r="I52">
        <v>684.84997599999997</v>
      </c>
      <c r="J52" s="17">
        <f t="shared" si="3"/>
        <v>-8.2585430676490379E-2</v>
      </c>
      <c r="K52" s="43">
        <v>17153</v>
      </c>
      <c r="L52" s="17">
        <f t="shared" si="4"/>
        <v>-7.7544043051771538E-3</v>
      </c>
    </row>
    <row r="53" spans="2:12">
      <c r="B53" s="58">
        <v>44648</v>
      </c>
      <c r="C53">
        <v>17557.199218999998</v>
      </c>
      <c r="D53" s="17">
        <f t="shared" si="0"/>
        <v>2.3075310469070853E-2</v>
      </c>
      <c r="E53">
        <v>3230.6499020000001</v>
      </c>
      <c r="F53" s="17">
        <f t="shared" si="1"/>
        <v>4.3997383099046772E-2</v>
      </c>
      <c r="G53">
        <v>542.45001200000002</v>
      </c>
      <c r="H53" s="17">
        <f t="shared" si="2"/>
        <v>4.3574498889753732E-2</v>
      </c>
      <c r="I53">
        <v>753</v>
      </c>
      <c r="J53" s="17">
        <f t="shared" si="3"/>
        <v>9.9510880321619588E-2</v>
      </c>
      <c r="K53" s="43">
        <v>17670.449218999998</v>
      </c>
      <c r="L53" s="17">
        <f t="shared" si="4"/>
        <v>3.0166689150585846E-2</v>
      </c>
    </row>
    <row r="54" spans="2:12">
      <c r="B54" s="58">
        <v>44655</v>
      </c>
      <c r="C54">
        <v>18452.800781000002</v>
      </c>
      <c r="D54" s="17">
        <f t="shared" si="0"/>
        <v>5.1010502918415579E-2</v>
      </c>
      <c r="E54">
        <v>3347.8999020000001</v>
      </c>
      <c r="F54" s="17">
        <f t="shared" si="1"/>
        <v>3.6293007152342405E-2</v>
      </c>
      <c r="G54">
        <v>556.95001200000002</v>
      </c>
      <c r="H54" s="17">
        <f t="shared" si="2"/>
        <v>2.6730573655144418E-2</v>
      </c>
      <c r="I54">
        <v>811.65002400000003</v>
      </c>
      <c r="J54" s="17">
        <f t="shared" si="3"/>
        <v>7.7888478087649426E-2</v>
      </c>
      <c r="K54" s="43">
        <v>17784.349609000001</v>
      </c>
      <c r="L54" s="17">
        <f t="shared" si="4"/>
        <v>6.4458117950692007E-3</v>
      </c>
    </row>
    <row r="55" spans="2:12">
      <c r="B55" s="58">
        <v>44662</v>
      </c>
      <c r="C55">
        <v>18382.400390999999</v>
      </c>
      <c r="D55" s="17">
        <f t="shared" si="0"/>
        <v>-3.8151601394023071E-3</v>
      </c>
      <c r="E55">
        <v>3349.6499020000001</v>
      </c>
      <c r="F55" s="17">
        <f t="shared" si="1"/>
        <v>5.2271574755113903E-4</v>
      </c>
      <c r="G55">
        <v>555.90002400000003</v>
      </c>
      <c r="H55" s="17">
        <f t="shared" si="2"/>
        <v>-1.8852463908376471E-3</v>
      </c>
      <c r="I55">
        <v>786.34997599999997</v>
      </c>
      <c r="J55" s="17">
        <f t="shared" si="3"/>
        <v>-3.1171129491644134E-2</v>
      </c>
      <c r="K55" s="43">
        <v>17475.650390999999</v>
      </c>
      <c r="L55" s="17">
        <f t="shared" si="4"/>
        <v>-1.7357914390289553E-2</v>
      </c>
    </row>
    <row r="56" spans="2:12">
      <c r="B56" s="58">
        <v>44669</v>
      </c>
      <c r="C56">
        <v>18187.75</v>
      </c>
      <c r="D56" s="17">
        <f t="shared" si="0"/>
        <v>-1.0588953937446632E-2</v>
      </c>
      <c r="E56">
        <v>3364.1000979999999</v>
      </c>
      <c r="F56" s="17">
        <f t="shared" si="1"/>
        <v>4.3139421798594757E-3</v>
      </c>
      <c r="G56">
        <v>559.84997599999997</v>
      </c>
      <c r="H56" s="17">
        <f t="shared" si="2"/>
        <v>7.1055078781574466E-3</v>
      </c>
      <c r="I56">
        <v>797.04998799999998</v>
      </c>
      <c r="J56" s="17">
        <f t="shared" si="3"/>
        <v>1.360718805439376E-2</v>
      </c>
      <c r="K56" s="43">
        <v>17171.949218999998</v>
      </c>
      <c r="L56" s="17">
        <f t="shared" si="4"/>
        <v>-1.7378533285170805E-2</v>
      </c>
    </row>
    <row r="57" spans="2:12">
      <c r="B57" s="58">
        <v>44676</v>
      </c>
      <c r="C57">
        <v>18330.300781000002</v>
      </c>
      <c r="D57" s="17">
        <f t="shared" si="0"/>
        <v>7.8377358936647656E-3</v>
      </c>
      <c r="E57">
        <v>3279.25</v>
      </c>
      <c r="F57" s="17">
        <f t="shared" si="1"/>
        <v>-2.5222227498653882E-2</v>
      </c>
      <c r="G57">
        <v>556.70001200000002</v>
      </c>
      <c r="H57" s="17">
        <f t="shared" si="2"/>
        <v>-5.6264430383755615E-3</v>
      </c>
      <c r="I57">
        <v>782.40002400000003</v>
      </c>
      <c r="J57" s="17">
        <f t="shared" si="3"/>
        <v>-1.8380232382614325E-2</v>
      </c>
      <c r="K57" s="43">
        <v>17102.550781000002</v>
      </c>
      <c r="L57" s="17">
        <f t="shared" si="4"/>
        <v>-4.041383835634127E-3</v>
      </c>
    </row>
    <row r="58" spans="2:12">
      <c r="B58" s="58">
        <v>44683</v>
      </c>
      <c r="C58">
        <v>16995.449218999998</v>
      </c>
      <c r="D58" s="17">
        <f t="shared" si="0"/>
        <v>-7.2822130850336286E-2</v>
      </c>
      <c r="E58">
        <v>3307.8000489999999</v>
      </c>
      <c r="F58" s="17">
        <f t="shared" si="1"/>
        <v>8.7062739955783286E-3</v>
      </c>
      <c r="G58">
        <v>510.79998799999998</v>
      </c>
      <c r="H58" s="17">
        <f t="shared" si="2"/>
        <v>-8.2450194019395906E-2</v>
      </c>
      <c r="I58">
        <v>756.09997599999997</v>
      </c>
      <c r="J58" s="17">
        <f t="shared" si="3"/>
        <v>-3.3614579745974149E-2</v>
      </c>
      <c r="K58" s="43">
        <v>16411.25</v>
      </c>
      <c r="L58" s="17">
        <f t="shared" si="4"/>
        <v>-4.0420916730619982E-2</v>
      </c>
    </row>
    <row r="59" spans="2:12">
      <c r="B59" s="58">
        <v>44690</v>
      </c>
      <c r="C59">
        <v>16402.949218999998</v>
      </c>
      <c r="D59" s="17">
        <f t="shared" si="0"/>
        <v>-3.4862273563067481E-2</v>
      </c>
      <c r="E59">
        <v>3278.5</v>
      </c>
      <c r="F59" s="17">
        <f t="shared" si="1"/>
        <v>-8.8578658219857775E-3</v>
      </c>
      <c r="G59">
        <v>500.79998799999998</v>
      </c>
      <c r="H59" s="17">
        <f t="shared" si="2"/>
        <v>-1.9577134367512961E-2</v>
      </c>
      <c r="I59">
        <v>797.20001200000002</v>
      </c>
      <c r="J59" s="17">
        <f t="shared" si="3"/>
        <v>5.4357938506269798E-2</v>
      </c>
      <c r="K59" s="43">
        <v>15782.150390999999</v>
      </c>
      <c r="L59" s="17">
        <f t="shared" si="4"/>
        <v>-3.8333436453652281E-2</v>
      </c>
    </row>
    <row r="60" spans="2:12">
      <c r="B60" s="58">
        <v>44697</v>
      </c>
      <c r="C60">
        <v>16862</v>
      </c>
      <c r="D60" s="17">
        <f t="shared" si="0"/>
        <v>2.7985868569797789E-2</v>
      </c>
      <c r="E60">
        <v>3450.25</v>
      </c>
      <c r="F60" s="17">
        <f t="shared" si="1"/>
        <v>5.2386762238828766E-2</v>
      </c>
      <c r="G60">
        <v>503.35000600000001</v>
      </c>
      <c r="H60" s="17">
        <f t="shared" si="2"/>
        <v>5.0918890996458632E-3</v>
      </c>
      <c r="I60">
        <v>758.40002400000003</v>
      </c>
      <c r="J60" s="17">
        <f t="shared" si="3"/>
        <v>-4.8670330426437536E-2</v>
      </c>
      <c r="K60" s="43">
        <v>16266.150390999999</v>
      </c>
      <c r="L60" s="17">
        <f t="shared" si="4"/>
        <v>3.0667557209187901E-2</v>
      </c>
    </row>
    <row r="61" spans="2:12">
      <c r="B61" s="58">
        <v>44704</v>
      </c>
      <c r="C61">
        <v>17641.050781000002</v>
      </c>
      <c r="D61" s="17">
        <f t="shared" si="0"/>
        <v>4.6201564523781435E-2</v>
      </c>
      <c r="E61">
        <v>3557.6000979999999</v>
      </c>
      <c r="F61" s="17">
        <f t="shared" si="1"/>
        <v>3.1113715817694398E-2</v>
      </c>
      <c r="G61">
        <v>497.70001200000002</v>
      </c>
      <c r="H61" s="17">
        <f t="shared" si="2"/>
        <v>-1.1224781827061325E-2</v>
      </c>
      <c r="I61">
        <v>784.09997599999997</v>
      </c>
      <c r="J61" s="17">
        <f t="shared" si="3"/>
        <v>3.3887066438172964E-2</v>
      </c>
      <c r="K61" s="43">
        <v>16352.450194999999</v>
      </c>
      <c r="L61" s="17">
        <f t="shared" si="4"/>
        <v>5.3054842064996777E-3</v>
      </c>
    </row>
    <row r="62" spans="2:12">
      <c r="B62" s="58">
        <v>44711</v>
      </c>
      <c r="C62">
        <v>17171</v>
      </c>
      <c r="D62" s="17">
        <f t="shared" si="0"/>
        <v>-2.6645282462780639E-2</v>
      </c>
      <c r="E62">
        <v>3530</v>
      </c>
      <c r="F62" s="17">
        <f t="shared" si="1"/>
        <v>-7.7580664604535166E-3</v>
      </c>
      <c r="G62">
        <v>513.95001200000002</v>
      </c>
      <c r="H62" s="17">
        <f t="shared" si="2"/>
        <v>3.2650190090813158E-2</v>
      </c>
      <c r="I62">
        <v>763.34997599999997</v>
      </c>
      <c r="J62" s="17">
        <f t="shared" si="3"/>
        <v>-2.6463462103205049E-2</v>
      </c>
      <c r="K62" s="43">
        <v>16584.300781000002</v>
      </c>
      <c r="L62" s="17">
        <f t="shared" si="4"/>
        <v>1.4178339223494207E-2</v>
      </c>
    </row>
    <row r="63" spans="2:12">
      <c r="B63" s="58">
        <v>44718</v>
      </c>
      <c r="C63">
        <v>16774.900390999999</v>
      </c>
      <c r="D63" s="17">
        <f t="shared" si="0"/>
        <v>-2.3067940655756791E-2</v>
      </c>
      <c r="E63">
        <v>3360.8500979999999</v>
      </c>
      <c r="F63" s="17">
        <f t="shared" si="1"/>
        <v>-4.7917819263456174E-2</v>
      </c>
      <c r="G63">
        <v>502.25</v>
      </c>
      <c r="H63" s="17">
        <f t="shared" si="2"/>
        <v>-2.2764883212027298E-2</v>
      </c>
      <c r="I63">
        <v>749.95001200000002</v>
      </c>
      <c r="J63" s="17">
        <f t="shared" si="3"/>
        <v>-1.7554155264688176E-2</v>
      </c>
      <c r="K63" s="43">
        <v>16201.799805000001</v>
      </c>
      <c r="L63" s="17">
        <f t="shared" si="4"/>
        <v>-2.3064039964724836E-2</v>
      </c>
    </row>
    <row r="64" spans="2:12">
      <c r="B64" s="58">
        <v>44725</v>
      </c>
      <c r="C64">
        <v>16642.400390999999</v>
      </c>
      <c r="D64" s="17">
        <f t="shared" si="0"/>
        <v>-7.898705620397517E-3</v>
      </c>
      <c r="E64">
        <v>3332.1000979999999</v>
      </c>
      <c r="F64" s="17">
        <f t="shared" si="1"/>
        <v>-8.5543833142420755E-3</v>
      </c>
      <c r="G64">
        <v>484.60000600000001</v>
      </c>
      <c r="H64" s="17">
        <f t="shared" si="2"/>
        <v>-3.514184967645595E-2</v>
      </c>
      <c r="I64">
        <v>725.29998799999998</v>
      </c>
      <c r="J64" s="17">
        <f t="shared" si="3"/>
        <v>-3.2868889400057832E-2</v>
      </c>
      <c r="K64" s="43">
        <v>15293.5</v>
      </c>
      <c r="L64" s="17">
        <f t="shared" si="4"/>
        <v>-5.606166079892505E-2</v>
      </c>
    </row>
    <row r="65" spans="2:12">
      <c r="B65" s="58">
        <v>44732</v>
      </c>
      <c r="C65">
        <v>17231.650390999999</v>
      </c>
      <c r="D65" s="17">
        <f t="shared" si="0"/>
        <v>3.5406551107775242E-2</v>
      </c>
      <c r="E65">
        <v>3469.3500979999999</v>
      </c>
      <c r="F65" s="17">
        <f t="shared" si="1"/>
        <v>4.1190239177502752E-2</v>
      </c>
      <c r="G65">
        <v>509.75</v>
      </c>
      <c r="H65" s="17">
        <f t="shared" si="2"/>
        <v>5.1898459943477526E-2</v>
      </c>
      <c r="I65">
        <v>794.54998799999998</v>
      </c>
      <c r="J65" s="17">
        <f t="shared" si="3"/>
        <v>9.5477734931384006E-2</v>
      </c>
      <c r="K65" s="43">
        <v>15699.25</v>
      </c>
      <c r="L65" s="17">
        <f t="shared" si="4"/>
        <v>2.6530879131657192E-2</v>
      </c>
    </row>
    <row r="66" spans="2:12">
      <c r="B66" s="58">
        <v>44739</v>
      </c>
      <c r="C66">
        <v>17795.050781000002</v>
      </c>
      <c r="D66" s="17">
        <f t="shared" si="0"/>
        <v>3.2695672046263446E-2</v>
      </c>
      <c r="E66">
        <v>3584.3500979999999</v>
      </c>
      <c r="F66" s="17">
        <f t="shared" si="1"/>
        <v>3.3147418609120738E-2</v>
      </c>
      <c r="G66">
        <v>511.25</v>
      </c>
      <c r="H66" s="17">
        <f t="shared" si="2"/>
        <v>2.9426189308483508E-3</v>
      </c>
      <c r="I66">
        <v>781.5</v>
      </c>
      <c r="J66" s="17">
        <f t="shared" si="3"/>
        <v>-1.6424376309977395E-2</v>
      </c>
      <c r="K66" s="43">
        <v>15752.049805000001</v>
      </c>
      <c r="L66" s="17">
        <f t="shared" si="4"/>
        <v>3.3632055671448668E-3</v>
      </c>
    </row>
    <row r="67" spans="2:12">
      <c r="B67" s="58">
        <v>44746</v>
      </c>
      <c r="C67">
        <v>18419.150390999999</v>
      </c>
      <c r="D67" s="17">
        <f t="shared" si="0"/>
        <v>3.5071527340981623E-2</v>
      </c>
      <c r="E67">
        <v>3816.9499510000001</v>
      </c>
      <c r="F67" s="17">
        <f t="shared" si="1"/>
        <v>6.4893173557400763E-2</v>
      </c>
      <c r="G67">
        <v>543.90002400000003</v>
      </c>
      <c r="H67" s="17">
        <f t="shared" si="2"/>
        <v>6.3863127628361882E-2</v>
      </c>
      <c r="I67">
        <v>850.25</v>
      </c>
      <c r="J67" s="17">
        <f t="shared" si="3"/>
        <v>8.7971849008317449E-2</v>
      </c>
      <c r="K67" s="43">
        <v>16220.599609000001</v>
      </c>
      <c r="L67" s="17">
        <f t="shared" si="4"/>
        <v>2.9745322659611828E-2</v>
      </c>
    </row>
    <row r="68" spans="2:12">
      <c r="B68" s="58">
        <v>44753</v>
      </c>
      <c r="C68">
        <v>18771.5</v>
      </c>
      <c r="D68" s="17">
        <f t="shared" si="0"/>
        <v>1.9129525603535313E-2</v>
      </c>
      <c r="E68">
        <v>3848.8999020000001</v>
      </c>
      <c r="F68" s="17">
        <f t="shared" si="1"/>
        <v>8.370544914173994E-3</v>
      </c>
      <c r="G68">
        <v>548.34997599999997</v>
      </c>
      <c r="H68" s="17">
        <f t="shared" si="2"/>
        <v>8.1815624262593367E-3</v>
      </c>
      <c r="I68">
        <v>874.20001200000002</v>
      </c>
      <c r="J68" s="17">
        <f t="shared" si="3"/>
        <v>2.8168199941193794E-2</v>
      </c>
      <c r="K68" s="43">
        <v>16049.200194999999</v>
      </c>
      <c r="L68" s="17">
        <f t="shared" si="4"/>
        <v>-1.0566774233481513E-2</v>
      </c>
    </row>
    <row r="69" spans="2:12">
      <c r="B69" s="58">
        <v>44760</v>
      </c>
      <c r="C69">
        <v>18988.949218999998</v>
      </c>
      <c r="D69" s="17">
        <f t="shared" si="0"/>
        <v>1.1584008683376279E-2</v>
      </c>
      <c r="E69">
        <v>3871.4499510000001</v>
      </c>
      <c r="F69" s="17">
        <f t="shared" si="1"/>
        <v>5.858829684888045E-3</v>
      </c>
      <c r="G69">
        <v>576.29998799999998</v>
      </c>
      <c r="H69" s="17">
        <f t="shared" si="2"/>
        <v>5.0971119218212513E-2</v>
      </c>
      <c r="I69">
        <v>883.34997599999997</v>
      </c>
      <c r="J69" s="17">
        <f t="shared" si="3"/>
        <v>1.046667109860433E-2</v>
      </c>
      <c r="K69" s="43">
        <v>16719.449218999998</v>
      </c>
      <c r="L69" s="17">
        <f t="shared" si="4"/>
        <v>4.1762144895470144E-2</v>
      </c>
    </row>
    <row r="70" spans="2:12">
      <c r="B70" s="58">
        <v>44767</v>
      </c>
      <c r="C70">
        <v>19359.099609000001</v>
      </c>
      <c r="D70" s="17">
        <f t="shared" si="0"/>
        <v>1.9492936956702955E-2</v>
      </c>
      <c r="E70">
        <v>3900.3999020000001</v>
      </c>
      <c r="F70" s="17">
        <f t="shared" si="1"/>
        <v>7.4778058263473834E-3</v>
      </c>
      <c r="G70">
        <v>584.09997599999997</v>
      </c>
      <c r="H70" s="17">
        <f t="shared" si="2"/>
        <v>1.3534596846113356E-2</v>
      </c>
      <c r="I70">
        <v>853.75</v>
      </c>
      <c r="J70" s="17">
        <f t="shared" si="3"/>
        <v>-3.3508775461833507E-2</v>
      </c>
      <c r="K70" s="43">
        <v>17158.25</v>
      </c>
      <c r="L70" s="17">
        <f t="shared" si="4"/>
        <v>2.6244930395275645E-2</v>
      </c>
    </row>
    <row r="71" spans="2:12">
      <c r="B71" s="58">
        <v>44774</v>
      </c>
      <c r="C71">
        <v>19921.5</v>
      </c>
      <c r="D71" s="17">
        <f t="shared" ref="D71:D110" si="5">C71/C70-1</f>
        <v>2.9050958069276156E-2</v>
      </c>
      <c r="E71">
        <v>3688.1000979999999</v>
      </c>
      <c r="F71" s="17">
        <f t="shared" ref="F71:F110" si="6">E71/E70-1</f>
        <v>-5.4430265955841994E-2</v>
      </c>
      <c r="G71">
        <v>579.15002400000003</v>
      </c>
      <c r="H71" s="17">
        <f t="shared" ref="H71:H110" si="7">G71/G70-1</f>
        <v>-8.4744944416843548E-3</v>
      </c>
      <c r="I71">
        <v>873.09997599999997</v>
      </c>
      <c r="J71" s="17">
        <f t="shared" ref="J71:J110" si="8">I71/I70-1</f>
        <v>2.2664686383601751E-2</v>
      </c>
      <c r="K71" s="43">
        <v>17397.5</v>
      </c>
      <c r="L71" s="17">
        <f t="shared" ref="L71:L110" si="9">K71/K70-1</f>
        <v>1.3943729692713402E-2</v>
      </c>
    </row>
    <row r="72" spans="2:12">
      <c r="B72" s="58">
        <v>44781</v>
      </c>
      <c r="C72">
        <v>19543.25</v>
      </c>
      <c r="D72" s="17">
        <f t="shared" si="5"/>
        <v>-1.8987024069472724E-2</v>
      </c>
      <c r="E72">
        <v>3659.75</v>
      </c>
      <c r="F72" s="17">
        <f t="shared" si="6"/>
        <v>-7.6869112135469209E-3</v>
      </c>
      <c r="G72">
        <v>581.59997599999997</v>
      </c>
      <c r="H72" s="17">
        <f t="shared" si="7"/>
        <v>4.2302545082859577E-3</v>
      </c>
      <c r="I72">
        <v>864.79998799999998</v>
      </c>
      <c r="J72" s="17">
        <f t="shared" si="8"/>
        <v>-9.5063431773591001E-3</v>
      </c>
      <c r="K72" s="43">
        <v>17698.150390999999</v>
      </c>
      <c r="L72" s="17">
        <f t="shared" si="9"/>
        <v>1.7281241040379314E-2</v>
      </c>
    </row>
    <row r="73" spans="2:12">
      <c r="B73" s="58">
        <v>44788</v>
      </c>
      <c r="C73">
        <v>19440.900390999999</v>
      </c>
      <c r="D73" s="17">
        <f t="shared" si="5"/>
        <v>-5.2370823174242576E-3</v>
      </c>
      <c r="E73">
        <v>3662.5500489999999</v>
      </c>
      <c r="F73" s="17">
        <f t="shared" si="6"/>
        <v>7.650929708313825E-4</v>
      </c>
      <c r="G73">
        <v>587.20001200000002</v>
      </c>
      <c r="H73" s="17">
        <f t="shared" si="7"/>
        <v>9.6286730245671581E-3</v>
      </c>
      <c r="I73">
        <v>905.90002400000003</v>
      </c>
      <c r="J73" s="17">
        <f t="shared" si="8"/>
        <v>4.752548169554327E-2</v>
      </c>
      <c r="K73" s="43">
        <v>17758.449218999998</v>
      </c>
      <c r="L73" s="17">
        <f t="shared" si="9"/>
        <v>3.4070694771959342E-3</v>
      </c>
    </row>
    <row r="74" spans="2:12">
      <c r="B74" s="58">
        <v>44795</v>
      </c>
      <c r="C74">
        <v>19528.099609000001</v>
      </c>
      <c r="D74" s="17">
        <f t="shared" si="5"/>
        <v>4.4853487362328526E-3</v>
      </c>
      <c r="E74">
        <v>3650.1499020000001</v>
      </c>
      <c r="F74" s="17">
        <f t="shared" si="6"/>
        <v>-3.3856593996266504E-3</v>
      </c>
      <c r="G74">
        <v>572</v>
      </c>
      <c r="H74" s="17">
        <f t="shared" si="7"/>
        <v>-2.5885578490076777E-2</v>
      </c>
      <c r="I74">
        <v>897.79998799999998</v>
      </c>
      <c r="J74" s="17">
        <f t="shared" si="8"/>
        <v>-8.9414237613487657E-3</v>
      </c>
      <c r="K74" s="43">
        <v>17558.900390999999</v>
      </c>
      <c r="L74" s="17">
        <f t="shared" si="9"/>
        <v>-1.1236838619134604E-2</v>
      </c>
    </row>
    <row r="75" spans="2:12">
      <c r="B75" s="58">
        <v>44802</v>
      </c>
      <c r="C75">
        <v>19561.800781000002</v>
      </c>
      <c r="D75" s="17">
        <f t="shared" si="5"/>
        <v>1.7257783744850652E-3</v>
      </c>
      <c r="E75">
        <v>3704.25</v>
      </c>
      <c r="F75" s="17">
        <f t="shared" si="6"/>
        <v>1.4821335959478654E-2</v>
      </c>
      <c r="G75">
        <v>570.70001200000002</v>
      </c>
      <c r="H75" s="17">
        <f t="shared" si="7"/>
        <v>-2.2727062937062392E-3</v>
      </c>
      <c r="I75">
        <v>915.65002400000003</v>
      </c>
      <c r="J75" s="17">
        <f t="shared" si="8"/>
        <v>1.9881973979264611E-2</v>
      </c>
      <c r="K75" s="43">
        <v>17539.449218999998</v>
      </c>
      <c r="L75" s="17">
        <f t="shared" si="9"/>
        <v>-1.1077670905844661E-3</v>
      </c>
    </row>
    <row r="76" spans="2:12">
      <c r="B76" s="58">
        <v>44809</v>
      </c>
      <c r="C76">
        <v>19051.25</v>
      </c>
      <c r="D76" s="17">
        <f t="shared" si="5"/>
        <v>-2.6099375344620146E-2</v>
      </c>
      <c r="E76">
        <v>3649.5</v>
      </c>
      <c r="F76" s="17">
        <f t="shared" si="6"/>
        <v>-1.4780319902814365E-2</v>
      </c>
      <c r="G76">
        <v>574.90002400000003</v>
      </c>
      <c r="H76" s="17">
        <f t="shared" si="7"/>
        <v>7.3594040856617138E-3</v>
      </c>
      <c r="I76">
        <v>938</v>
      </c>
      <c r="J76" s="17">
        <f t="shared" si="8"/>
        <v>2.4408863008996029E-2</v>
      </c>
      <c r="K76" s="43">
        <v>17833.349609000001</v>
      </c>
      <c r="L76" s="17">
        <f t="shared" si="9"/>
        <v>1.6756534730955508E-2</v>
      </c>
    </row>
    <row r="77" spans="2:12">
      <c r="B77" s="58">
        <v>44816</v>
      </c>
      <c r="C77">
        <v>18404.199218999998</v>
      </c>
      <c r="D77" s="17">
        <f t="shared" si="5"/>
        <v>-3.3963691673774776E-2</v>
      </c>
      <c r="E77">
        <v>3639.5500489999999</v>
      </c>
      <c r="F77" s="17">
        <f t="shared" si="6"/>
        <v>-2.7263874503357099E-3</v>
      </c>
      <c r="G77">
        <v>546.40002400000003</v>
      </c>
      <c r="H77" s="17">
        <f t="shared" si="7"/>
        <v>-4.9573836858980536E-2</v>
      </c>
      <c r="I77">
        <v>890.15002400000003</v>
      </c>
      <c r="J77" s="17">
        <f t="shared" si="8"/>
        <v>-5.1012767590618346E-2</v>
      </c>
      <c r="K77" s="43">
        <v>17530.849609000001</v>
      </c>
      <c r="L77" s="17">
        <f t="shared" si="9"/>
        <v>-1.6962601341440453E-2</v>
      </c>
    </row>
    <row r="78" spans="2:12">
      <c r="B78" s="58">
        <v>44823</v>
      </c>
      <c r="C78">
        <v>18495.900390999999</v>
      </c>
      <c r="D78" s="17">
        <f t="shared" si="5"/>
        <v>4.9826222216358129E-3</v>
      </c>
      <c r="E78">
        <v>3796.6999510000001</v>
      </c>
      <c r="F78" s="17">
        <f t="shared" si="6"/>
        <v>4.3178387406206609E-2</v>
      </c>
      <c r="G78">
        <v>568.54998799999998</v>
      </c>
      <c r="H78" s="17">
        <f t="shared" si="7"/>
        <v>4.0537999683543102E-2</v>
      </c>
      <c r="I78">
        <v>890.45001200000002</v>
      </c>
      <c r="J78" s="17">
        <f t="shared" si="8"/>
        <v>3.3700836028960346E-4</v>
      </c>
      <c r="K78" s="43">
        <v>17327.349609000001</v>
      </c>
      <c r="L78" s="17">
        <f t="shared" si="9"/>
        <v>-1.1608108251383698E-2</v>
      </c>
    </row>
    <row r="79" spans="2:12">
      <c r="B79" s="58">
        <v>44830</v>
      </c>
      <c r="C79">
        <v>19144.800781000002</v>
      </c>
      <c r="D79" s="17">
        <f t="shared" si="5"/>
        <v>3.5083471271058153E-2</v>
      </c>
      <c r="E79">
        <v>3843.0500489999999</v>
      </c>
      <c r="F79" s="17">
        <f t="shared" si="6"/>
        <v>1.2207996048724246E-2</v>
      </c>
      <c r="G79">
        <v>572.95001200000002</v>
      </c>
      <c r="H79" s="17">
        <f t="shared" si="7"/>
        <v>7.7390275136195452E-3</v>
      </c>
      <c r="I79">
        <v>910.45001200000002</v>
      </c>
      <c r="J79" s="17">
        <f t="shared" si="8"/>
        <v>2.2460553349961554E-2</v>
      </c>
      <c r="K79" s="43">
        <v>17094.349609000001</v>
      </c>
      <c r="L79" s="17">
        <f t="shared" si="9"/>
        <v>-1.3446949779265527E-2</v>
      </c>
    </row>
    <row r="80" spans="2:12">
      <c r="B80" s="58">
        <v>44837</v>
      </c>
      <c r="C80">
        <v>19321</v>
      </c>
      <c r="D80" s="17">
        <f t="shared" si="5"/>
        <v>9.2035023511378711E-3</v>
      </c>
      <c r="E80">
        <v>3785.6499020000001</v>
      </c>
      <c r="F80" s="17">
        <f t="shared" si="6"/>
        <v>-1.4936091455518774E-2</v>
      </c>
      <c r="G80">
        <v>540.15002400000003</v>
      </c>
      <c r="H80" s="17">
        <f t="shared" si="7"/>
        <v>-5.7247556179473413E-2</v>
      </c>
      <c r="I80">
        <v>829.84997599999997</v>
      </c>
      <c r="J80" s="17">
        <f t="shared" si="8"/>
        <v>-8.852768953557888E-2</v>
      </c>
      <c r="K80" s="43">
        <v>17314.650390999999</v>
      </c>
      <c r="L80" s="17">
        <f t="shared" si="9"/>
        <v>1.2887345060733635E-2</v>
      </c>
    </row>
    <row r="81" spans="2:12">
      <c r="B81" s="58">
        <v>44844</v>
      </c>
      <c r="C81">
        <v>18928</v>
      </c>
      <c r="D81" s="17">
        <f t="shared" si="5"/>
        <v>-2.0340562082707958E-2</v>
      </c>
      <c r="E81">
        <v>3796.25</v>
      </c>
      <c r="F81" s="17">
        <f t="shared" si="6"/>
        <v>2.8000735076953998E-3</v>
      </c>
      <c r="G81">
        <v>531.34997599999997</v>
      </c>
      <c r="H81" s="17">
        <f t="shared" si="7"/>
        <v>-1.6291858944729176E-2</v>
      </c>
      <c r="I81">
        <v>833.40002400000003</v>
      </c>
      <c r="J81" s="17">
        <f t="shared" si="8"/>
        <v>4.277939510358042E-3</v>
      </c>
      <c r="K81" s="43">
        <v>17185.699218999998</v>
      </c>
      <c r="L81" s="17">
        <f t="shared" si="9"/>
        <v>-7.4475180894804094E-3</v>
      </c>
    </row>
    <row r="82" spans="2:12">
      <c r="B82" s="58">
        <v>44851</v>
      </c>
      <c r="C82">
        <v>20294.949218999998</v>
      </c>
      <c r="D82" s="17">
        <f t="shared" si="5"/>
        <v>7.2218365331783607E-2</v>
      </c>
      <c r="E82">
        <v>3792.6999510000001</v>
      </c>
      <c r="F82" s="17">
        <f t="shared" si="6"/>
        <v>-9.3514626275925661E-4</v>
      </c>
      <c r="G82">
        <v>537.95001200000002</v>
      </c>
      <c r="H82" s="17">
        <f t="shared" si="7"/>
        <v>1.2421259618161873E-2</v>
      </c>
      <c r="I82">
        <v>820.25</v>
      </c>
      <c r="J82" s="17">
        <f t="shared" si="8"/>
        <v>-1.5778766044288073E-2</v>
      </c>
      <c r="K82" s="43">
        <v>17576.300781000002</v>
      </c>
      <c r="L82" s="17">
        <f t="shared" si="9"/>
        <v>2.2728290366455628E-2</v>
      </c>
    </row>
    <row r="83" spans="2:12">
      <c r="B83" s="58">
        <v>44858</v>
      </c>
      <c r="C83">
        <v>20282.449218999998</v>
      </c>
      <c r="D83" s="17">
        <f t="shared" si="5"/>
        <v>-6.1591679117367626E-4</v>
      </c>
      <c r="E83">
        <v>3777.6999510000001</v>
      </c>
      <c r="F83" s="17">
        <f t="shared" si="6"/>
        <v>-3.9549661702199534E-3</v>
      </c>
      <c r="G83">
        <v>551.04998799999998</v>
      </c>
      <c r="H83" s="17">
        <f t="shared" si="7"/>
        <v>2.4351660391820795E-2</v>
      </c>
      <c r="I83">
        <v>829.84997599999997</v>
      </c>
      <c r="J83" s="17">
        <f t="shared" si="8"/>
        <v>1.1703719597683682E-2</v>
      </c>
      <c r="K83" s="43">
        <v>17786.800781000002</v>
      </c>
      <c r="L83" s="17">
        <f t="shared" si="9"/>
        <v>1.197635399068453E-2</v>
      </c>
    </row>
    <row r="84" spans="2:12">
      <c r="B84" s="58">
        <v>44865</v>
      </c>
      <c r="C84">
        <v>20425.300781000002</v>
      </c>
      <c r="D84" s="17">
        <f t="shared" si="5"/>
        <v>7.0431120254541568E-3</v>
      </c>
      <c r="E84">
        <v>3804.1999510000001</v>
      </c>
      <c r="F84" s="17">
        <f t="shared" si="6"/>
        <v>7.0148503967302211E-3</v>
      </c>
      <c r="G84">
        <v>557.5</v>
      </c>
      <c r="H84" s="17">
        <f t="shared" si="7"/>
        <v>1.1704948989128772E-2</v>
      </c>
      <c r="I84">
        <v>829.15002400000003</v>
      </c>
      <c r="J84" s="17">
        <f t="shared" si="8"/>
        <v>-8.4346812103774926E-4</v>
      </c>
      <c r="K84" s="43">
        <v>18117.150390999999</v>
      </c>
      <c r="L84" s="17">
        <f t="shared" si="9"/>
        <v>1.8572739081492262E-2</v>
      </c>
    </row>
    <row r="85" spans="2:12">
      <c r="B85" s="58">
        <v>44872</v>
      </c>
      <c r="C85">
        <v>20322.5</v>
      </c>
      <c r="D85" s="17">
        <f t="shared" si="5"/>
        <v>-5.0330118563359783E-3</v>
      </c>
      <c r="E85">
        <v>4098.6499020000001</v>
      </c>
      <c r="F85" s="17">
        <f t="shared" si="6"/>
        <v>7.7401281423863821E-2</v>
      </c>
      <c r="G85">
        <v>553.09997599999997</v>
      </c>
      <c r="H85" s="17">
        <f t="shared" si="7"/>
        <v>-7.8924197309417909E-3</v>
      </c>
      <c r="I85">
        <v>819</v>
      </c>
      <c r="J85" s="17">
        <f t="shared" si="8"/>
        <v>-1.224148068046127E-2</v>
      </c>
      <c r="K85" s="43">
        <v>18349.699218999998</v>
      </c>
      <c r="L85" s="17">
        <f t="shared" si="9"/>
        <v>1.2835839134808014E-2</v>
      </c>
    </row>
    <row r="86" spans="2:12">
      <c r="B86" s="58">
        <v>44879</v>
      </c>
      <c r="C86">
        <v>19925.099609000001</v>
      </c>
      <c r="D86" s="17">
        <f t="shared" si="5"/>
        <v>-1.955470001230164E-2</v>
      </c>
      <c r="E86">
        <v>4106.0498049999997</v>
      </c>
      <c r="F86" s="17">
        <f t="shared" si="6"/>
        <v>1.8054489104786242E-3</v>
      </c>
      <c r="G86">
        <v>548.5</v>
      </c>
      <c r="H86" s="17">
        <f t="shared" si="7"/>
        <v>-8.3167170486371234E-3</v>
      </c>
      <c r="I86">
        <v>838.90002400000003</v>
      </c>
      <c r="J86" s="17">
        <f t="shared" si="8"/>
        <v>2.4297953601953637E-2</v>
      </c>
      <c r="K86" s="43">
        <v>18307.650390999999</v>
      </c>
      <c r="L86" s="17">
        <f t="shared" si="9"/>
        <v>-2.2915268254892762E-3</v>
      </c>
    </row>
    <row r="87" spans="2:12">
      <c r="B87" s="58">
        <v>44886</v>
      </c>
      <c r="C87">
        <v>19529.349609000001</v>
      </c>
      <c r="D87" s="17">
        <f t="shared" si="5"/>
        <v>-1.9861883140661618E-2</v>
      </c>
      <c r="E87">
        <v>4183.7001950000003</v>
      </c>
      <c r="F87" s="17">
        <f t="shared" si="6"/>
        <v>1.8911214838515766E-2</v>
      </c>
      <c r="G87">
        <v>556.54998799999998</v>
      </c>
      <c r="H87" s="17">
        <f t="shared" si="7"/>
        <v>1.4676368277119378E-2</v>
      </c>
      <c r="I87">
        <v>859.34997599999997</v>
      </c>
      <c r="J87" s="17">
        <f t="shared" si="8"/>
        <v>2.4377102652222593E-2</v>
      </c>
      <c r="K87" s="43">
        <v>18512.75</v>
      </c>
      <c r="L87" s="17">
        <f t="shared" si="9"/>
        <v>1.1202945469224623E-2</v>
      </c>
    </row>
    <row r="88" spans="2:12">
      <c r="B88" s="58">
        <v>44893</v>
      </c>
      <c r="C88">
        <v>19751.199218999998</v>
      </c>
      <c r="D88" s="17">
        <f t="shared" si="5"/>
        <v>1.1359805341277784E-2</v>
      </c>
      <c r="E88">
        <v>4432.8999020000001</v>
      </c>
      <c r="F88" s="17">
        <f t="shared" si="6"/>
        <v>5.9564427512712737E-2</v>
      </c>
      <c r="G88">
        <v>591.15002400000003</v>
      </c>
      <c r="H88" s="17">
        <f t="shared" si="7"/>
        <v>6.2168784019450918E-2</v>
      </c>
      <c r="I88">
        <v>881.65002400000003</v>
      </c>
      <c r="J88" s="17">
        <f t="shared" si="8"/>
        <v>2.5949902394597935E-2</v>
      </c>
      <c r="K88" s="43">
        <v>18696.099609000001</v>
      </c>
      <c r="L88" s="17">
        <f t="shared" si="9"/>
        <v>9.9039639707769744E-3</v>
      </c>
    </row>
    <row r="89" spans="2:12">
      <c r="B89" s="58">
        <v>44900</v>
      </c>
      <c r="C89">
        <v>20241.75</v>
      </c>
      <c r="D89" s="17">
        <f t="shared" si="5"/>
        <v>2.4836506156451943E-2</v>
      </c>
      <c r="E89">
        <v>4410.2998049999997</v>
      </c>
      <c r="F89" s="17">
        <f t="shared" si="6"/>
        <v>-5.0982646799229148E-3</v>
      </c>
      <c r="G89">
        <v>598.75</v>
      </c>
      <c r="H89" s="17">
        <f t="shared" si="7"/>
        <v>1.2856255927344629E-2</v>
      </c>
      <c r="I89">
        <v>923.59997599999997</v>
      </c>
      <c r="J89" s="17">
        <f t="shared" si="8"/>
        <v>4.7581183982364328E-2</v>
      </c>
      <c r="K89" s="43">
        <v>18496.599609000001</v>
      </c>
      <c r="L89" s="17">
        <f t="shared" si="9"/>
        <v>-1.0670674855838058E-2</v>
      </c>
    </row>
    <row r="90" spans="2:12">
      <c r="B90" s="58">
        <v>44907</v>
      </c>
      <c r="C90">
        <v>19738.699218999998</v>
      </c>
      <c r="D90" s="17">
        <f t="shared" si="5"/>
        <v>-2.4852138821989334E-2</v>
      </c>
      <c r="E90">
        <v>4444.7001950000003</v>
      </c>
      <c r="F90" s="17">
        <f t="shared" si="6"/>
        <v>7.8000116819725296E-3</v>
      </c>
      <c r="G90">
        <v>579.75</v>
      </c>
      <c r="H90" s="17">
        <f t="shared" si="7"/>
        <v>-3.1732776617954039E-2</v>
      </c>
      <c r="I90">
        <v>896.79998799999998</v>
      </c>
      <c r="J90" s="17">
        <f t="shared" si="8"/>
        <v>-2.9016878190131101E-2</v>
      </c>
      <c r="K90" s="43">
        <v>18269</v>
      </c>
      <c r="L90" s="17">
        <f t="shared" si="9"/>
        <v>-1.2304943276668867E-2</v>
      </c>
    </row>
    <row r="91" spans="2:12">
      <c r="B91" s="58">
        <v>44914</v>
      </c>
      <c r="C91">
        <v>20132.75</v>
      </c>
      <c r="D91" s="17">
        <f t="shared" si="5"/>
        <v>1.9963361142901315E-2</v>
      </c>
      <c r="E91">
        <v>4331.8999020000001</v>
      </c>
      <c r="F91" s="17">
        <f t="shared" si="6"/>
        <v>-2.5378605541695132E-2</v>
      </c>
      <c r="G91">
        <v>565.84997599999997</v>
      </c>
      <c r="H91" s="17">
        <f t="shared" si="7"/>
        <v>-2.3975893057352371E-2</v>
      </c>
      <c r="I91">
        <v>873.40002400000003</v>
      </c>
      <c r="J91" s="17">
        <f t="shared" si="8"/>
        <v>-2.6092734515067773E-2</v>
      </c>
      <c r="K91" s="43">
        <v>17806.800781000002</v>
      </c>
      <c r="L91" s="17">
        <f t="shared" si="9"/>
        <v>-2.529964524604511E-2</v>
      </c>
    </row>
    <row r="92" spans="2:12">
      <c r="B92" s="58">
        <v>44921</v>
      </c>
      <c r="C92">
        <v>19606</v>
      </c>
      <c r="D92" s="17">
        <f t="shared" si="5"/>
        <v>-2.6163837528405232E-2</v>
      </c>
      <c r="E92">
        <v>4307.4501950000003</v>
      </c>
      <c r="F92" s="17">
        <f t="shared" si="6"/>
        <v>-5.6441071015310706E-3</v>
      </c>
      <c r="G92">
        <v>561.45001200000002</v>
      </c>
      <c r="H92" s="17">
        <f t="shared" si="7"/>
        <v>-7.7758490529651336E-3</v>
      </c>
      <c r="I92">
        <v>874.04998799999998</v>
      </c>
      <c r="J92" s="17">
        <f t="shared" si="8"/>
        <v>7.4417675994919996E-4</v>
      </c>
      <c r="K92" s="43">
        <v>18105.300781000002</v>
      </c>
      <c r="L92" s="17">
        <f t="shared" si="9"/>
        <v>1.6763258244484991E-2</v>
      </c>
    </row>
    <row r="93" spans="2:12">
      <c r="B93" s="58">
        <v>44928</v>
      </c>
      <c r="C93">
        <v>19885.25</v>
      </c>
      <c r="D93" s="17">
        <f t="shared" si="5"/>
        <v>1.424308885035197E-2</v>
      </c>
      <c r="E93">
        <v>4359.0498049999997</v>
      </c>
      <c r="F93" s="17">
        <f t="shared" si="6"/>
        <v>1.1979154178008766E-2</v>
      </c>
      <c r="G93">
        <v>552.84997599999997</v>
      </c>
      <c r="H93" s="17">
        <f t="shared" si="7"/>
        <v>-1.5317545313366265E-2</v>
      </c>
      <c r="I93">
        <v>917.45001200000002</v>
      </c>
      <c r="J93" s="17">
        <f t="shared" si="8"/>
        <v>4.9653938099476269E-2</v>
      </c>
      <c r="K93" s="43">
        <v>17859.449218999998</v>
      </c>
      <c r="L93" s="17">
        <f t="shared" si="9"/>
        <v>-1.3578982474458767E-2</v>
      </c>
    </row>
    <row r="94" spans="2:12">
      <c r="B94" s="58">
        <v>44935</v>
      </c>
      <c r="C94">
        <v>19784.349609000001</v>
      </c>
      <c r="D94" s="17">
        <f t="shared" si="5"/>
        <v>-5.0741323845563402E-3</v>
      </c>
      <c r="E94">
        <v>4336.1000979999999</v>
      </c>
      <c r="F94" s="17">
        <f t="shared" si="6"/>
        <v>-5.2648416573894963E-3</v>
      </c>
      <c r="G94">
        <v>543.70001200000002</v>
      </c>
      <c r="H94" s="17">
        <f t="shared" si="7"/>
        <v>-1.6550537030320833E-2</v>
      </c>
      <c r="I94">
        <v>917.20001200000002</v>
      </c>
      <c r="J94" s="17">
        <f t="shared" si="8"/>
        <v>-2.7249441030041677E-4</v>
      </c>
      <c r="K94" s="43">
        <v>17956.599609000001</v>
      </c>
      <c r="L94" s="17">
        <f t="shared" si="9"/>
        <v>5.4397192661825855E-3</v>
      </c>
    </row>
    <row r="95" spans="2:12">
      <c r="B95" s="58">
        <v>44942</v>
      </c>
      <c r="C95">
        <v>19200.050781000002</v>
      </c>
      <c r="D95" s="17">
        <f t="shared" si="5"/>
        <v>-2.9533385708782611E-2</v>
      </c>
      <c r="E95">
        <v>4318.9501950000003</v>
      </c>
      <c r="F95" s="17">
        <f t="shared" si="6"/>
        <v>-3.9551446259069589E-3</v>
      </c>
      <c r="G95">
        <v>566</v>
      </c>
      <c r="H95" s="17">
        <f t="shared" si="7"/>
        <v>4.1015242795322981E-2</v>
      </c>
      <c r="I95">
        <v>932.40002400000003</v>
      </c>
      <c r="J95" s="17">
        <f t="shared" si="8"/>
        <v>1.6572189054877562E-2</v>
      </c>
      <c r="K95" s="43">
        <v>18027.650390999999</v>
      </c>
      <c r="L95" s="17">
        <f t="shared" si="9"/>
        <v>3.9568060516528281E-3</v>
      </c>
    </row>
    <row r="96" spans="2:12">
      <c r="B96" s="58">
        <v>44949</v>
      </c>
      <c r="C96">
        <v>19216.349609000001</v>
      </c>
      <c r="D96" s="17">
        <f t="shared" si="5"/>
        <v>8.4889504647178704E-4</v>
      </c>
      <c r="E96">
        <v>4380.3999020000001</v>
      </c>
      <c r="F96" s="17">
        <f t="shared" si="6"/>
        <v>1.4227926747370168E-2</v>
      </c>
      <c r="G96">
        <v>562.04998799999998</v>
      </c>
      <c r="H96" s="17">
        <f t="shared" si="7"/>
        <v>-6.9788197879858682E-3</v>
      </c>
      <c r="I96">
        <v>907.09997599999997</v>
      </c>
      <c r="J96" s="17">
        <f t="shared" si="8"/>
        <v>-2.7134327915890433E-2</v>
      </c>
      <c r="K96" s="43">
        <v>17604.349609000001</v>
      </c>
      <c r="L96" s="17">
        <f t="shared" si="9"/>
        <v>-2.3480640727941093E-2</v>
      </c>
    </row>
    <row r="97" spans="2:22">
      <c r="B97" s="58">
        <v>44956</v>
      </c>
      <c r="C97">
        <v>19004.300781000002</v>
      </c>
      <c r="D97" s="17">
        <f t="shared" si="5"/>
        <v>-1.1034813183284586E-2</v>
      </c>
      <c r="E97">
        <v>4628.8500979999999</v>
      </c>
      <c r="F97" s="17">
        <f t="shared" si="6"/>
        <v>5.6718610528359026E-2</v>
      </c>
      <c r="G97">
        <v>533.70001200000002</v>
      </c>
      <c r="H97" s="17">
        <f t="shared" si="7"/>
        <v>-5.044031065791954E-2</v>
      </c>
      <c r="I97">
        <v>935</v>
      </c>
      <c r="J97" s="17">
        <f t="shared" si="8"/>
        <v>3.0757385887087763E-2</v>
      </c>
      <c r="K97" s="43">
        <v>17854.050781000002</v>
      </c>
      <c r="L97" s="17">
        <f t="shared" si="9"/>
        <v>1.4184061186352848E-2</v>
      </c>
    </row>
    <row r="98" spans="2:22">
      <c r="B98" s="58">
        <v>44963</v>
      </c>
      <c r="C98">
        <v>19023.849609000001</v>
      </c>
      <c r="D98" s="17">
        <f t="shared" si="5"/>
        <v>1.0286528415475171E-3</v>
      </c>
      <c r="E98">
        <v>4622.7001950000003</v>
      </c>
      <c r="F98" s="17">
        <f t="shared" si="6"/>
        <v>-1.3286027565801994E-3</v>
      </c>
      <c r="G98">
        <v>532.40002400000003</v>
      </c>
      <c r="H98" s="17">
        <f t="shared" si="7"/>
        <v>-2.4358028307482904E-3</v>
      </c>
      <c r="I98">
        <v>940.40002400000003</v>
      </c>
      <c r="J98" s="17">
        <f t="shared" si="8"/>
        <v>5.7754267379679369E-3</v>
      </c>
      <c r="K98" s="43">
        <v>17856.5</v>
      </c>
      <c r="L98" s="17">
        <f t="shared" si="9"/>
        <v>1.371800175793414E-4</v>
      </c>
    </row>
    <row r="99" spans="2:22">
      <c r="B99" s="58">
        <v>44970</v>
      </c>
      <c r="C99">
        <v>19021.300781000002</v>
      </c>
      <c r="D99" s="17">
        <f t="shared" si="5"/>
        <v>-1.3398066387115826E-4</v>
      </c>
      <c r="E99">
        <v>4533.25</v>
      </c>
      <c r="F99" s="17">
        <f t="shared" si="6"/>
        <v>-1.9350204691351514E-2</v>
      </c>
      <c r="G99">
        <v>534.5</v>
      </c>
      <c r="H99" s="17">
        <f t="shared" si="7"/>
        <v>3.944357448038005E-3</v>
      </c>
      <c r="I99">
        <v>942.09997599999997</v>
      </c>
      <c r="J99" s="17">
        <f t="shared" si="8"/>
        <v>1.8076902984001109E-3</v>
      </c>
      <c r="K99" s="43">
        <v>17944.199218999998</v>
      </c>
      <c r="L99" s="17">
        <f t="shared" si="9"/>
        <v>4.9113330719905424E-3</v>
      </c>
    </row>
    <row r="100" spans="2:22">
      <c r="B100" s="58">
        <v>44977</v>
      </c>
      <c r="C100">
        <v>18680.900390999999</v>
      </c>
      <c r="D100" s="17">
        <f t="shared" si="5"/>
        <v>-1.7895747189909383E-2</v>
      </c>
      <c r="E100">
        <v>4442.5498049999997</v>
      </c>
      <c r="F100" s="17">
        <f t="shared" si="6"/>
        <v>-2.0007763745657159E-2</v>
      </c>
      <c r="G100">
        <v>534.90002400000003</v>
      </c>
      <c r="H100" s="17">
        <f t="shared" si="7"/>
        <v>7.484078578110509E-4</v>
      </c>
      <c r="I100">
        <v>927.79998799999998</v>
      </c>
      <c r="J100" s="17">
        <f t="shared" si="8"/>
        <v>-1.5178843396977171E-2</v>
      </c>
      <c r="K100" s="43">
        <v>17465.800781000002</v>
      </c>
      <c r="L100" s="17">
        <f t="shared" si="9"/>
        <v>-2.6660339208308015E-2</v>
      </c>
    </row>
    <row r="101" spans="2:22">
      <c r="B101" s="58">
        <v>44984</v>
      </c>
      <c r="C101">
        <v>18449.900390999999</v>
      </c>
      <c r="D101" s="17">
        <f t="shared" si="5"/>
        <v>-1.2365570993103203E-2</v>
      </c>
      <c r="E101">
        <v>4411.9501950000003</v>
      </c>
      <c r="F101" s="17">
        <f t="shared" si="6"/>
        <v>-6.8878484976263588E-3</v>
      </c>
      <c r="G101">
        <v>534.79998799999998</v>
      </c>
      <c r="H101" s="17">
        <f t="shared" si="7"/>
        <v>-1.8701812583965527E-4</v>
      </c>
      <c r="I101">
        <v>925.75</v>
      </c>
      <c r="J101" s="17">
        <f t="shared" si="8"/>
        <v>-2.2095150102545702E-3</v>
      </c>
      <c r="K101" s="43">
        <v>17594.349609000001</v>
      </c>
      <c r="L101" s="17">
        <f t="shared" si="9"/>
        <v>7.3600305884538031E-3</v>
      </c>
    </row>
    <row r="102" spans="2:22">
      <c r="B102" s="58">
        <v>44991</v>
      </c>
      <c r="C102">
        <v>18485.75</v>
      </c>
      <c r="D102" s="17">
        <f t="shared" si="5"/>
        <v>1.9430787288958751E-3</v>
      </c>
      <c r="E102">
        <v>4311</v>
      </c>
      <c r="F102" s="17">
        <f t="shared" si="6"/>
        <v>-2.2881082183204504E-2</v>
      </c>
      <c r="G102">
        <v>529.95001200000002</v>
      </c>
      <c r="H102" s="17">
        <f t="shared" si="7"/>
        <v>-9.0687660972796902E-3</v>
      </c>
      <c r="I102">
        <v>916.34997599999997</v>
      </c>
      <c r="J102" s="17">
        <f t="shared" si="8"/>
        <v>-1.0153955171482654E-2</v>
      </c>
      <c r="K102" s="43">
        <v>17412.900390999999</v>
      </c>
      <c r="L102" s="17">
        <f t="shared" si="9"/>
        <v>-1.0312925571695164E-2</v>
      </c>
    </row>
    <row r="103" spans="2:22">
      <c r="B103" s="58">
        <v>44998</v>
      </c>
      <c r="C103">
        <v>18858.150390999999</v>
      </c>
      <c r="D103" s="17">
        <f t="shared" si="5"/>
        <v>2.0145268166019692E-2</v>
      </c>
      <c r="E103">
        <v>4362.5498049999997</v>
      </c>
      <c r="F103" s="17">
        <f t="shared" si="6"/>
        <v>1.1957737183947881E-2</v>
      </c>
      <c r="G103">
        <v>536.15002400000003</v>
      </c>
      <c r="H103" s="17">
        <f t="shared" si="7"/>
        <v>1.1699239285987595E-2</v>
      </c>
      <c r="I103">
        <v>947.45001200000002</v>
      </c>
      <c r="J103" s="17">
        <f t="shared" si="8"/>
        <v>3.3939037283283513E-2</v>
      </c>
      <c r="K103" s="43">
        <v>17100.050781000002</v>
      </c>
      <c r="L103" s="17">
        <f t="shared" si="9"/>
        <v>-1.7966542217268788E-2</v>
      </c>
    </row>
    <row r="104" spans="2:22">
      <c r="B104" s="58">
        <v>45005</v>
      </c>
      <c r="C104">
        <v>18953.099609000001</v>
      </c>
      <c r="D104" s="17">
        <f t="shared" si="5"/>
        <v>5.0349167883037005E-3</v>
      </c>
      <c r="E104">
        <v>4199.9501950000003</v>
      </c>
      <c r="F104" s="17">
        <f t="shared" si="6"/>
        <v>-3.7271691388747197E-2</v>
      </c>
      <c r="G104">
        <v>536.40002400000003</v>
      </c>
      <c r="H104" s="17">
        <f t="shared" si="7"/>
        <v>4.6628739869269964E-4</v>
      </c>
      <c r="I104">
        <v>951.20001200000002</v>
      </c>
      <c r="J104" s="17">
        <f t="shared" si="8"/>
        <v>3.957992456070647E-3</v>
      </c>
      <c r="K104" s="43">
        <v>16945.050781000002</v>
      </c>
      <c r="L104" s="17">
        <f t="shared" si="9"/>
        <v>-9.0643005675878907E-3</v>
      </c>
    </row>
    <row r="105" spans="2:22">
      <c r="B105" s="58">
        <v>45012</v>
      </c>
      <c r="C105">
        <v>19704.5</v>
      </c>
      <c r="D105" s="17">
        <f t="shared" si="5"/>
        <v>3.9645250988033176E-2</v>
      </c>
      <c r="E105">
        <v>4322.1499020000001</v>
      </c>
      <c r="F105" s="17">
        <f t="shared" si="6"/>
        <v>2.9095513357629166E-2</v>
      </c>
      <c r="G105">
        <v>544.90002400000003</v>
      </c>
      <c r="H105" s="17">
        <f t="shared" si="7"/>
        <v>1.5846382587037411E-2</v>
      </c>
      <c r="I105">
        <v>968.15002400000003</v>
      </c>
      <c r="J105" s="17">
        <f t="shared" si="8"/>
        <v>1.78196086902489E-2</v>
      </c>
      <c r="K105" s="43">
        <v>17359.75</v>
      </c>
      <c r="L105" s="17">
        <f t="shared" si="9"/>
        <v>2.4473176525678486E-2</v>
      </c>
    </row>
    <row r="106" spans="2:22">
      <c r="B106" s="58">
        <v>45019</v>
      </c>
      <c r="C106">
        <v>19708.25</v>
      </c>
      <c r="D106" s="17">
        <f t="shared" si="5"/>
        <v>1.9031185769757819E-4</v>
      </c>
      <c r="E106">
        <v>4299.7998049999997</v>
      </c>
      <c r="F106" s="17">
        <f t="shared" si="6"/>
        <v>-5.1710601221068853E-3</v>
      </c>
      <c r="G106">
        <v>525.90002400000003</v>
      </c>
      <c r="H106" s="17">
        <f t="shared" si="7"/>
        <v>-3.4868781727196207E-2</v>
      </c>
      <c r="I106">
        <v>967.65002400000003</v>
      </c>
      <c r="J106" s="17">
        <f t="shared" si="8"/>
        <v>-5.1644888457902383E-4</v>
      </c>
      <c r="K106" s="43">
        <v>17599.150390999999</v>
      </c>
      <c r="L106" s="17">
        <f t="shared" si="9"/>
        <v>1.3790543700226143E-2</v>
      </c>
    </row>
    <row r="107" spans="2:22">
      <c r="B107" s="58">
        <v>45026</v>
      </c>
      <c r="C107">
        <v>19465.349609000001</v>
      </c>
      <c r="D107" s="17">
        <f t="shared" si="5"/>
        <v>-1.2324807682062011E-2</v>
      </c>
      <c r="E107">
        <v>4264.2001950000003</v>
      </c>
      <c r="F107" s="17">
        <f t="shared" si="6"/>
        <v>-8.2793645319492182E-3</v>
      </c>
      <c r="G107">
        <v>527.15002400000003</v>
      </c>
      <c r="H107" s="17">
        <f t="shared" si="7"/>
        <v>2.3768776249379897E-3</v>
      </c>
      <c r="I107">
        <v>963.20001200000002</v>
      </c>
      <c r="J107" s="17">
        <f t="shared" si="8"/>
        <v>-4.5987825036213348E-3</v>
      </c>
      <c r="K107" s="43">
        <v>17828</v>
      </c>
      <c r="L107" s="17">
        <f t="shared" si="9"/>
        <v>1.3003446411653519E-2</v>
      </c>
    </row>
    <row r="108" spans="2:22">
      <c r="B108" s="58">
        <v>45033</v>
      </c>
      <c r="C108">
        <v>20496.849609000001</v>
      </c>
      <c r="D108" s="17">
        <f t="shared" si="5"/>
        <v>5.2991598955051566E-2</v>
      </c>
      <c r="E108">
        <v>4327.7998049999997</v>
      </c>
      <c r="F108" s="17">
        <f t="shared" si="6"/>
        <v>1.4914780519585724E-2</v>
      </c>
      <c r="G108">
        <v>525.15002400000003</v>
      </c>
      <c r="H108" s="17">
        <f t="shared" si="7"/>
        <v>-3.7939863586158307E-3</v>
      </c>
      <c r="I108">
        <v>987.15002400000003</v>
      </c>
      <c r="J108" s="17">
        <f t="shared" si="8"/>
        <v>2.4865045371282646E-2</v>
      </c>
      <c r="K108" s="43">
        <v>17624.050781000002</v>
      </c>
      <c r="L108" s="17">
        <f t="shared" si="9"/>
        <v>-1.1439826060130054E-2</v>
      </c>
    </row>
    <row r="109" spans="2:22">
      <c r="B109" s="58">
        <v>45040</v>
      </c>
      <c r="C109">
        <v>21761.400390999999</v>
      </c>
      <c r="D109" s="17">
        <f t="shared" si="5"/>
        <v>6.169488512247967E-2</v>
      </c>
      <c r="E109">
        <v>4553.5498049999997</v>
      </c>
      <c r="F109" s="17">
        <f t="shared" si="6"/>
        <v>5.2162764030625031E-2</v>
      </c>
      <c r="G109">
        <v>532.90002400000003</v>
      </c>
      <c r="H109" s="17">
        <f t="shared" si="7"/>
        <v>1.4757687605094771E-2</v>
      </c>
      <c r="I109">
        <v>907.5</v>
      </c>
      <c r="J109" s="17">
        <f t="shared" si="8"/>
        <v>-8.0686848061100824E-2</v>
      </c>
      <c r="K109" s="43">
        <v>18065</v>
      </c>
      <c r="L109" s="17">
        <f t="shared" si="9"/>
        <v>2.5019742877464557E-2</v>
      </c>
      <c r="U109" s="65"/>
      <c r="V109" s="65"/>
    </row>
    <row r="110" spans="2:22">
      <c r="B110" s="58">
        <v>45044</v>
      </c>
      <c r="C110">
        <v>21761.400390999999</v>
      </c>
      <c r="D110" s="17">
        <f t="shared" si="5"/>
        <v>0</v>
      </c>
      <c r="E110">
        <v>4553.5498049999997</v>
      </c>
      <c r="F110" s="17">
        <f t="shared" si="6"/>
        <v>0</v>
      </c>
      <c r="G110">
        <v>532.90002400000003</v>
      </c>
      <c r="H110" s="17">
        <f t="shared" si="7"/>
        <v>0</v>
      </c>
      <c r="I110">
        <v>907.5</v>
      </c>
      <c r="J110" s="17">
        <f t="shared" si="8"/>
        <v>0</v>
      </c>
      <c r="K110" s="43">
        <v>18065</v>
      </c>
      <c r="L110" s="17">
        <f t="shared" si="9"/>
        <v>0</v>
      </c>
    </row>
    <row r="117" spans="21:29">
      <c r="U117" s="66"/>
      <c r="V117" s="66"/>
      <c r="W117" s="66"/>
      <c r="X117" s="66"/>
      <c r="Y117" s="66"/>
      <c r="Z117" s="66"/>
    </row>
    <row r="122" spans="21:29">
      <c r="U122" s="66"/>
      <c r="V122" s="66"/>
      <c r="W122" s="66"/>
      <c r="X122" s="66"/>
      <c r="Y122" s="66"/>
      <c r="Z122" s="66"/>
      <c r="AA122" s="66"/>
      <c r="AB122" s="66"/>
      <c r="AC122" s="66"/>
    </row>
  </sheetData>
  <mergeCells count="1">
    <mergeCell ref="B2:M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8E940-1B87-4ACC-8439-976CE79A58A2}">
  <sheetPr>
    <tabColor rgb="FFFF0000"/>
  </sheetPr>
  <dimension ref="B1:I12"/>
  <sheetViews>
    <sheetView showGridLines="0" workbookViewId="0">
      <selection activeCell="I11" sqref="I11"/>
    </sheetView>
  </sheetViews>
  <sheetFormatPr defaultRowHeight="14.5"/>
  <cols>
    <col min="1" max="1" width="1.90625" customWidth="1"/>
    <col min="2" max="2" width="17.90625" bestFit="1" customWidth="1"/>
    <col min="3" max="3" width="11.54296875" customWidth="1"/>
    <col min="7" max="7" width="9.6328125" bestFit="1" customWidth="1"/>
    <col min="8" max="8" width="10.81640625" bestFit="1" customWidth="1"/>
    <col min="9" max="9" width="12.08984375" customWidth="1"/>
  </cols>
  <sheetData>
    <row r="1" spans="2:9">
      <c r="B1" s="145" t="s">
        <v>397</v>
      </c>
      <c r="C1" s="145"/>
      <c r="G1" s="152" t="s">
        <v>396</v>
      </c>
      <c r="H1" s="152"/>
      <c r="I1" s="152"/>
    </row>
    <row r="3" spans="2:9">
      <c r="B3" t="s">
        <v>181</v>
      </c>
      <c r="C3" s="43">
        <f>WACC!D6</f>
        <v>1219</v>
      </c>
      <c r="G3" s="126" t="s">
        <v>181</v>
      </c>
      <c r="H3" s="126" t="s">
        <v>182</v>
      </c>
      <c r="I3" s="126" t="s">
        <v>398</v>
      </c>
    </row>
    <row r="4" spans="2:9">
      <c r="B4" s="70" t="s">
        <v>192</v>
      </c>
      <c r="C4" s="72">
        <f>IFERROR(SUM('Data Sheet'!H46:K46),0)</f>
        <v>114</v>
      </c>
    </row>
    <row r="5" spans="2:9">
      <c r="G5" s="43">
        <v>1219</v>
      </c>
      <c r="H5" s="43">
        <v>577365.06000000006</v>
      </c>
      <c r="I5" s="17">
        <f>G5/H5</f>
        <v>2.1113158458185882E-3</v>
      </c>
    </row>
    <row r="6" spans="2:9">
      <c r="B6" s="2" t="s">
        <v>193</v>
      </c>
      <c r="C6" s="17">
        <f>C4/C3</f>
        <v>9.3519278096800662E-2</v>
      </c>
      <c r="G6" s="43">
        <v>270.52</v>
      </c>
      <c r="H6" s="43">
        <v>209814.1</v>
      </c>
      <c r="I6" s="17">
        <f t="shared" ref="I6:I9" si="0">G6/H6</f>
        <v>1.2893318418542891E-3</v>
      </c>
    </row>
    <row r="7" spans="2:9">
      <c r="G7" s="43">
        <v>3037.7</v>
      </c>
      <c r="H7" s="43">
        <v>109680.58</v>
      </c>
      <c r="I7" s="17">
        <f t="shared" si="0"/>
        <v>2.7695878340541231E-2</v>
      </c>
    </row>
    <row r="8" spans="2:9">
      <c r="G8" s="43">
        <v>1068.1099999999999</v>
      </c>
      <c r="H8" s="43">
        <v>94417.279999999999</v>
      </c>
      <c r="I8" s="17">
        <f t="shared" si="0"/>
        <v>1.1312653785408772E-2</v>
      </c>
    </row>
    <row r="9" spans="2:9">
      <c r="G9" s="43">
        <v>1164.46</v>
      </c>
      <c r="H9" s="43">
        <v>92810.31</v>
      </c>
      <c r="I9" s="17">
        <f t="shared" si="0"/>
        <v>1.2546666421004306E-2</v>
      </c>
    </row>
    <row r="10" spans="2:9">
      <c r="I10" s="4">
        <f>AVERAGE(I5:I9)</f>
        <v>1.0991169246925437E-2</v>
      </c>
    </row>
    <row r="12" spans="2:9">
      <c r="B12" t="s">
        <v>396</v>
      </c>
    </row>
  </sheetData>
  <mergeCells count="2">
    <mergeCell ref="B1:C1"/>
    <mergeCell ref="G1:I1"/>
  </mergeCells>
  <pageMargins left="0.7" right="0.7" top="0.75" bottom="0.75" header="0.3" footer="0.3"/>
  <ignoredErrors>
    <ignoredError sqref="C4"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About</vt:lpstr>
      <vt:lpstr>Contents</vt:lpstr>
      <vt:lpstr>Historical Statement</vt:lpstr>
      <vt:lpstr>Ratio Analysis</vt:lpstr>
      <vt:lpstr>Forecasting</vt:lpstr>
      <vt:lpstr>Common Size Statements</vt:lpstr>
      <vt:lpstr>Beta-Regression</vt:lpstr>
      <vt:lpstr>WACC</vt:lpstr>
      <vt:lpstr>Intrinsic Growth</vt:lpstr>
      <vt:lpstr>DCF</vt:lpstr>
      <vt:lpstr>VaR</vt:lpstr>
      <vt:lpstr>Football Field Analysis</vt:lpstr>
      <vt:lpstr>DuPont Analysis</vt:lpstr>
      <vt:lpstr>Altman's Z-score</vt:lpstr>
      <vt:lpstr>Data Sheet</vt:lpstr>
      <vt:lpstr>Comparable Companies</vt:lpstr>
      <vt:lpstr>Raw Balance Sheet</vt:lpstr>
      <vt:lpstr>Beta-Comps</vt:lpstr>
      <vt:lpstr>Miscellaneous 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Ameya Panchpor</dc:creator>
  <cp:lastModifiedBy>Ameya Panchpor</cp:lastModifiedBy>
  <cp:lastPrinted>2023-05-24T16:26:54Z</cp:lastPrinted>
  <dcterms:created xsi:type="dcterms:W3CDTF">2015-06-05T18:17:20Z</dcterms:created>
  <dcterms:modified xsi:type="dcterms:W3CDTF">2024-02-04T17:35:45Z</dcterms:modified>
</cp:coreProperties>
</file>