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8" yWindow="-108" windowWidth="19416" windowHeight="10296" firstSheet="7" activeTab="7"/>
  </bookViews>
  <sheets>
    <sheet name="Summary" sheetId="7" state="hidden" r:id="rId1"/>
    <sheet name="ROM" sheetId="1" state="hidden" r:id="rId2"/>
    <sheet name="UFO" sheetId="2" state="hidden" r:id="rId3"/>
    <sheet name="UC" sheetId="3" state="hidden" r:id="rId4"/>
    <sheet name="Production" sheetId="4" state="hidden" r:id="rId5"/>
    <sheet name="Dispatch" sheetId="5" state="hidden" r:id="rId6"/>
    <sheet name="Reporting Formats" sheetId="6" state="hidden" r:id="rId7"/>
    <sheet name="Summary1" sheetId="8" r:id="rId8"/>
    <sheet name="Sheet1" sheetId="10" state="hidden" r:id="rId9"/>
    <sheet name="Ore type" sheetId="9" r:id="rId10"/>
    <sheet name="Location" sheetId="11" r:id="rId11"/>
    <sheet name="PlantROM stock" sheetId="13" r:id="rId12"/>
  </sheets>
  <definedNames>
    <definedName name="_xlnm._FilterDatabase" localSheetId="8" hidden="1">Sheet1!$G$2:$G$16</definedName>
    <definedName name="_xlnm._FilterDatabase" localSheetId="7" hidden="1">Summary1!$B$3:$AQ$29</definedName>
  </definedNames>
  <calcPr calcId="191029"/>
  <fileRecoveryPr repairLoad="1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" i="3"/>
  <c r="F42"/>
  <c r="F44" s="1"/>
  <c r="F30"/>
  <c r="F12"/>
  <c r="F14" s="1"/>
  <c r="F31" i="2"/>
  <c r="F33" s="1"/>
  <c r="F18"/>
  <c r="F20" s="1"/>
  <c r="U44" i="3" l="1"/>
  <c r="Q44"/>
  <c r="L44"/>
  <c r="H44"/>
  <c r="T44"/>
  <c r="P44"/>
  <c r="K44"/>
  <c r="G44"/>
  <c r="W44"/>
  <c r="S44"/>
  <c r="O44"/>
  <c r="J44"/>
  <c r="V44"/>
  <c r="R44"/>
  <c r="M44"/>
  <c r="I44"/>
  <c r="W32"/>
  <c r="S32"/>
  <c r="O32"/>
  <c r="J32"/>
  <c r="V32"/>
  <c r="R32"/>
  <c r="M32"/>
  <c r="I32"/>
  <c r="U32"/>
  <c r="Q32"/>
  <c r="L32"/>
  <c r="H32"/>
  <c r="T32"/>
  <c r="P32"/>
  <c r="K32"/>
  <c r="G32"/>
  <c r="W14"/>
  <c r="S14"/>
  <c r="O14"/>
  <c r="J14"/>
  <c r="U14"/>
  <c r="L14"/>
  <c r="T14"/>
  <c r="K14"/>
  <c r="V14"/>
  <c r="R14"/>
  <c r="M14"/>
  <c r="I14"/>
  <c r="Q14"/>
  <c r="H14"/>
  <c r="P14"/>
  <c r="G14"/>
  <c r="H33" i="2"/>
  <c r="G33"/>
  <c r="J33"/>
  <c r="I33"/>
  <c r="J20"/>
  <c r="I20"/>
  <c r="H20"/>
  <c r="G20"/>
  <c r="J62" i="5" l="1"/>
  <c r="M59"/>
  <c r="M58"/>
  <c r="J57"/>
  <c r="M55"/>
  <c r="M54"/>
  <c r="M53"/>
  <c r="J52"/>
  <c r="M50"/>
  <c r="M49"/>
  <c r="M48"/>
  <c r="M47"/>
  <c r="J38"/>
  <c r="J34"/>
  <c r="J19"/>
  <c r="J10"/>
  <c r="J21" l="1"/>
  <c r="J64"/>
  <c r="J40"/>
  <c r="V40" s="1"/>
  <c r="W64"/>
  <c r="S64"/>
  <c r="O64"/>
  <c r="K64"/>
  <c r="Z64"/>
  <c r="V64"/>
  <c r="R64"/>
  <c r="N64"/>
  <c r="T64"/>
  <c r="P64"/>
  <c r="Y64"/>
  <c r="U64"/>
  <c r="Q64"/>
  <c r="M64"/>
  <c r="X64"/>
  <c r="L64"/>
  <c r="AD40"/>
  <c r="Z40"/>
  <c r="R40"/>
  <c r="N40"/>
  <c r="Y40"/>
  <c r="M40"/>
  <c r="AC40"/>
  <c r="Q40"/>
  <c r="X40"/>
  <c r="T40"/>
  <c r="P40"/>
  <c r="AA40"/>
  <c r="W40"/>
  <c r="S40"/>
  <c r="K40"/>
  <c r="AD21"/>
  <c r="Z21"/>
  <c r="V21"/>
  <c r="R21"/>
  <c r="N21"/>
  <c r="Y21"/>
  <c r="U21"/>
  <c r="Q21"/>
  <c r="AC21"/>
  <c r="M21"/>
  <c r="AB21"/>
  <c r="X21"/>
  <c r="T21"/>
  <c r="P21"/>
  <c r="L21"/>
  <c r="AA21"/>
  <c r="W21"/>
  <c r="S21"/>
  <c r="O21"/>
  <c r="K21"/>
  <c r="O40" l="1"/>
  <c r="L40"/>
  <c r="AB40"/>
  <c r="U40"/>
  <c r="E62" i="4" l="1"/>
  <c r="P62" s="1"/>
  <c r="E41"/>
  <c r="T41" s="1"/>
  <c r="E17"/>
  <c r="U14"/>
  <c r="U13"/>
  <c r="U12"/>
  <c r="U11"/>
  <c r="U10"/>
  <c r="U9"/>
  <c r="U8"/>
  <c r="U7"/>
  <c r="U6"/>
  <c r="U5"/>
  <c r="U4"/>
  <c r="G62" l="1"/>
  <c r="K62"/>
  <c r="O62"/>
  <c r="I62"/>
  <c r="M62"/>
  <c r="F62"/>
  <c r="J62"/>
  <c r="N62"/>
  <c r="H62"/>
  <c r="L62"/>
  <c r="Q41"/>
  <c r="F41"/>
  <c r="J41"/>
  <c r="N41"/>
  <c r="R41"/>
  <c r="M41"/>
  <c r="G41"/>
  <c r="K41"/>
  <c r="O41"/>
  <c r="S41"/>
  <c r="I41"/>
  <c r="H41"/>
  <c r="L41"/>
  <c r="P41"/>
  <c r="U17"/>
  <c r="K17"/>
  <c r="S17"/>
  <c r="F17"/>
  <c r="N17"/>
  <c r="G17"/>
  <c r="O17"/>
  <c r="J17"/>
  <c r="R17"/>
  <c r="H17"/>
  <c r="L17"/>
  <c r="P17"/>
  <c r="T17"/>
  <c r="I17"/>
  <c r="M17"/>
  <c r="Q17"/>
  <c r="G143" i="1" l="1"/>
  <c r="G136"/>
  <c r="G115"/>
  <c r="G111"/>
  <c r="G89"/>
  <c r="G83"/>
  <c r="G60"/>
  <c r="G55"/>
  <c r="G62" s="1"/>
  <c r="G31"/>
  <c r="G26"/>
  <c r="G91" l="1"/>
  <c r="L91" s="1"/>
  <c r="G33"/>
  <c r="L33" s="1"/>
  <c r="G145"/>
  <c r="M145" s="1"/>
  <c r="G117"/>
  <c r="M117" s="1"/>
  <c r="I117"/>
  <c r="F158" s="1"/>
  <c r="D156"/>
  <c r="I62"/>
  <c r="F156" s="1"/>
  <c r="L62"/>
  <c r="K62"/>
  <c r="H156" s="1"/>
  <c r="J62"/>
  <c r="G156" s="1"/>
  <c r="M62"/>
  <c r="H62"/>
  <c r="E156" s="1"/>
  <c r="M91"/>
  <c r="H91" l="1"/>
  <c r="E157" s="1"/>
  <c r="D157"/>
  <c r="M33"/>
  <c r="D158"/>
  <c r="K117"/>
  <c r="H158" s="1"/>
  <c r="L117"/>
  <c r="H33"/>
  <c r="E155" s="1"/>
  <c r="J91"/>
  <c r="G157" s="1"/>
  <c r="I91"/>
  <c r="F157" s="1"/>
  <c r="H117"/>
  <c r="E158" s="1"/>
  <c r="J117"/>
  <c r="G158" s="1"/>
  <c r="D155"/>
  <c r="K91"/>
  <c r="H157" s="1"/>
  <c r="K33"/>
  <c r="H155" s="1"/>
  <c r="K145"/>
  <c r="H159" s="1"/>
  <c r="D159"/>
  <c r="H145"/>
  <c r="E159" s="1"/>
  <c r="J145"/>
  <c r="G159" s="1"/>
  <c r="L145"/>
  <c r="G146"/>
  <c r="J33"/>
  <c r="G155" s="1"/>
  <c r="I145"/>
  <c r="F159" s="1"/>
  <c r="I33"/>
  <c r="F155" s="1"/>
  <c r="D161" l="1"/>
  <c r="M146"/>
  <c r="H161"/>
  <c r="G161"/>
  <c r="L146"/>
  <c r="H146"/>
  <c r="K146"/>
  <c r="J146"/>
  <c r="I146"/>
  <c r="F161"/>
  <c r="E161"/>
</calcChain>
</file>

<file path=xl/sharedStrings.xml><?xml version="1.0" encoding="utf-8"?>
<sst xmlns="http://schemas.openxmlformats.org/spreadsheetml/2006/main" count="2330" uniqueCount="504">
  <si>
    <t>SB/ROM Analysis Report</t>
  </si>
  <si>
    <t>ROM Stock</t>
  </si>
  <si>
    <t>Date</t>
  </si>
  <si>
    <t>Shift</t>
  </si>
  <si>
    <t>Sample No.</t>
  </si>
  <si>
    <t>Material Code</t>
  </si>
  <si>
    <t>Qty/MT</t>
  </si>
  <si>
    <t>Fe(%)</t>
  </si>
  <si>
    <t>Mn%</t>
  </si>
  <si>
    <t>P%</t>
  </si>
  <si>
    <t>Moist %</t>
  </si>
  <si>
    <t>RECOVERY</t>
  </si>
  <si>
    <t>+10 mm (%)</t>
  </si>
  <si>
    <t>-10 mm (%)</t>
  </si>
  <si>
    <t>MS-03</t>
  </si>
  <si>
    <t>01.01.2023</t>
  </si>
  <si>
    <t>JAN-08</t>
  </si>
  <si>
    <t>S2</t>
  </si>
  <si>
    <t>JAN-072</t>
  </si>
  <si>
    <t>02.01.2023</t>
  </si>
  <si>
    <t>JAN-149</t>
  </si>
  <si>
    <t>C3</t>
  </si>
  <si>
    <t>JAN-216</t>
  </si>
  <si>
    <t>C1</t>
  </si>
  <si>
    <t>03.01.2023</t>
  </si>
  <si>
    <t>JAN-290</t>
  </si>
  <si>
    <t>JAN-355</t>
  </si>
  <si>
    <t>S1</t>
  </si>
  <si>
    <t>04.01.2023</t>
  </si>
  <si>
    <t>JAN-426</t>
  </si>
  <si>
    <t>C2</t>
  </si>
  <si>
    <t>JAN-487</t>
  </si>
  <si>
    <t>05.01.2023</t>
  </si>
  <si>
    <t>JAN-551</t>
  </si>
  <si>
    <t>JAN-613</t>
  </si>
  <si>
    <t>06.01.2023</t>
  </si>
  <si>
    <t>JAN-691</t>
  </si>
  <si>
    <t>JAN-759</t>
  </si>
  <si>
    <t>07.01.2023</t>
  </si>
  <si>
    <t>JAN-824</t>
  </si>
  <si>
    <t>JAN-882</t>
  </si>
  <si>
    <t>08.01.2023</t>
  </si>
  <si>
    <t>JAN-1006</t>
  </si>
  <si>
    <t>Comp 1 - 15</t>
  </si>
  <si>
    <t>Comp 16 - 30</t>
  </si>
  <si>
    <t>MS-04</t>
  </si>
  <si>
    <t>JAN-10</t>
  </si>
  <si>
    <t>JAN-075</t>
  </si>
  <si>
    <t>JAN-152</t>
  </si>
  <si>
    <t>JAN-219</t>
  </si>
  <si>
    <t>JAN-293</t>
  </si>
  <si>
    <t>JAN-358</t>
  </si>
  <si>
    <t>JAN-429</t>
  </si>
  <si>
    <t>JAN-490</t>
  </si>
  <si>
    <t>JAN-554</t>
  </si>
  <si>
    <t>JAN-615</t>
  </si>
  <si>
    <t>JAN-694</t>
  </si>
  <si>
    <t>JAN-822</t>
  </si>
  <si>
    <t>JAN-827</t>
  </si>
  <si>
    <t>JAN-885</t>
  </si>
  <si>
    <t>JAN-945</t>
  </si>
  <si>
    <t>JAN-1009</t>
  </si>
  <si>
    <t>09.01.2023</t>
  </si>
  <si>
    <t>JAN-1087</t>
  </si>
  <si>
    <t>JAN-1145</t>
  </si>
  <si>
    <t>MS-06</t>
  </si>
  <si>
    <t>JAN-073</t>
  </si>
  <si>
    <t>JAN-150</t>
  </si>
  <si>
    <t>JAN-217</t>
  </si>
  <si>
    <t>JAN-291</t>
  </si>
  <si>
    <t>JAN-356</t>
  </si>
  <si>
    <t>JAN-427</t>
  </si>
  <si>
    <t>JAN-488</t>
  </si>
  <si>
    <t>JAN-552</t>
  </si>
  <si>
    <t>JAN-614</t>
  </si>
  <si>
    <t>JAN-692</t>
  </si>
  <si>
    <t>JAN-760</t>
  </si>
  <si>
    <t>JAN-823</t>
  </si>
  <si>
    <t>JAN-825</t>
  </si>
  <si>
    <t>JAN-883</t>
  </si>
  <si>
    <t>JAN-943</t>
  </si>
  <si>
    <t>JAN-1007</t>
  </si>
  <si>
    <t>JAN-1085</t>
  </si>
  <si>
    <t>JAN-1143</t>
  </si>
  <si>
    <t>MS-08</t>
  </si>
  <si>
    <t>JAN-076</t>
  </si>
  <si>
    <t>JAN-146</t>
  </si>
  <si>
    <t>JAN-153</t>
  </si>
  <si>
    <t>JAN-220</t>
  </si>
  <si>
    <t>JAN-294</t>
  </si>
  <si>
    <t>JAN-359</t>
  </si>
  <si>
    <t>JAN-430</t>
  </si>
  <si>
    <t>JAN-491</t>
  </si>
  <si>
    <t>JAN-555</t>
  </si>
  <si>
    <t>JAN-616</t>
  </si>
  <si>
    <t>JAN-695</t>
  </si>
  <si>
    <t>JAN-828</t>
  </si>
  <si>
    <t>JAN-886</t>
  </si>
  <si>
    <t>JAN-946</t>
  </si>
  <si>
    <t>JAN-1010</t>
  </si>
  <si>
    <t>JAN-1088</t>
  </si>
  <si>
    <t>JAN-1146</t>
  </si>
  <si>
    <t>MS-09</t>
  </si>
  <si>
    <t>JAN-09</t>
  </si>
  <si>
    <t>JAN-074</t>
  </si>
  <si>
    <t>JAN-151</t>
  </si>
  <si>
    <t>JAN-218</t>
  </si>
  <si>
    <t>JAN-292</t>
  </si>
  <si>
    <t>JAN-357</t>
  </si>
  <si>
    <t>JAN-428</t>
  </si>
  <si>
    <t>JAN-489</t>
  </si>
  <si>
    <t>JAN-553</t>
  </si>
  <si>
    <t>JAN-693</t>
  </si>
  <si>
    <t>JAN-826</t>
  </si>
  <si>
    <t>JAN-884</t>
  </si>
  <si>
    <t>JAN-944</t>
  </si>
  <si>
    <t>JAN-1008</t>
  </si>
  <si>
    <t>JAN-1086</t>
  </si>
  <si>
    <t>JAN-1144</t>
  </si>
  <si>
    <t>ROM up to 08.01.2023</t>
  </si>
  <si>
    <t>Qty/Mt</t>
  </si>
  <si>
    <t>Mn(%)</t>
  </si>
  <si>
    <t>P(%)</t>
  </si>
  <si>
    <t>Moist(%)</t>
  </si>
  <si>
    <t>SB/ROM Stock/MS-01</t>
  </si>
  <si>
    <t>SB/ROM Stock/MS-03</t>
  </si>
  <si>
    <t>NB/ROM Stock/MS-04</t>
  </si>
  <si>
    <t>SB/ROM Stock/MS-06</t>
  </si>
  <si>
    <t>NB/ROM Stock/MS-08</t>
  </si>
  <si>
    <t>SB/ROM Stock/MS-09</t>
  </si>
  <si>
    <t>Total Cums</t>
  </si>
  <si>
    <t>.</t>
  </si>
  <si>
    <t>UFO/ SB/ PS-16</t>
  </si>
  <si>
    <t>Material Shifting From</t>
  </si>
  <si>
    <t xml:space="preserve">Shift </t>
  </si>
  <si>
    <t>Fe%</t>
  </si>
  <si>
    <t>Moist%</t>
  </si>
  <si>
    <t>MSP-7</t>
  </si>
  <si>
    <t>Comp 1 to 15</t>
  </si>
  <si>
    <t>29.12.2022</t>
  </si>
  <si>
    <t>30.12.2022</t>
  </si>
  <si>
    <t>Total</t>
  </si>
  <si>
    <t>MSP-8</t>
  </si>
  <si>
    <t>22.12.2022</t>
  </si>
  <si>
    <t>27.12.2022</t>
  </si>
  <si>
    <t>31.12.2022</t>
  </si>
  <si>
    <t>MSP-10</t>
  </si>
  <si>
    <t>21.12.2022</t>
  </si>
  <si>
    <t>23.12.2022</t>
  </si>
  <si>
    <t>MSP-14</t>
  </si>
  <si>
    <t>UFO/ SB/ PS-17</t>
  </si>
  <si>
    <t>Plant-1</t>
  </si>
  <si>
    <t>Physical analysis(lumps)</t>
  </si>
  <si>
    <t>+50</t>
  </si>
  <si>
    <t>+40</t>
  </si>
  <si>
    <t>+30</t>
  </si>
  <si>
    <t>+25</t>
  </si>
  <si>
    <t>+20</t>
  </si>
  <si>
    <t>+18</t>
  </si>
  <si>
    <t>+16</t>
  </si>
  <si>
    <t>+14</t>
  </si>
  <si>
    <t>+12.5</t>
  </si>
  <si>
    <t>+10</t>
  </si>
  <si>
    <t>+8</t>
  </si>
  <si>
    <t>+6</t>
  </si>
  <si>
    <t>-6</t>
  </si>
  <si>
    <t>Lot No:  -274L/22 LUMPS (8/20mm) PS-</t>
  </si>
  <si>
    <t>Code</t>
  </si>
  <si>
    <t>Plant</t>
  </si>
  <si>
    <t>Qty(MT)</t>
  </si>
  <si>
    <t>Fe (%)</t>
  </si>
  <si>
    <t>mm%</t>
  </si>
  <si>
    <t>JAN-557</t>
  </si>
  <si>
    <t>JAN-558</t>
  </si>
  <si>
    <t>JAN-618</t>
  </si>
  <si>
    <t>JAN-697</t>
  </si>
  <si>
    <t>JAN-706</t>
  </si>
  <si>
    <t>MSP-13</t>
  </si>
  <si>
    <t>JAN-815</t>
  </si>
  <si>
    <t>JAN-888</t>
  </si>
  <si>
    <t>JAN-948</t>
  </si>
  <si>
    <t>JAN-1012</t>
  </si>
  <si>
    <t>JAN-1148</t>
  </si>
  <si>
    <t>274L/22(08/20mm)</t>
  </si>
  <si>
    <t>Al2O3%</t>
  </si>
  <si>
    <t>S%</t>
  </si>
  <si>
    <t>LOI%</t>
  </si>
  <si>
    <t>Lot No:  -273L/22 LUMPS (20/40mm) PS-</t>
  </si>
  <si>
    <t>JAN-556</t>
  </si>
  <si>
    <t>JAN-569</t>
  </si>
  <si>
    <t>JAN-617</t>
  </si>
  <si>
    <t>JAN-625</t>
  </si>
  <si>
    <t>JAN-696</t>
  </si>
  <si>
    <t>JAN-813</t>
  </si>
  <si>
    <t>JAN-814</t>
  </si>
  <si>
    <t>JAN-887</t>
  </si>
  <si>
    <t>JAN-947</t>
  </si>
  <si>
    <t>JAN-956</t>
  </si>
  <si>
    <t>JAN-1011</t>
  </si>
  <si>
    <t>JAN-1089</t>
  </si>
  <si>
    <t>JAN-1095</t>
  </si>
  <si>
    <t>MSP-11</t>
  </si>
  <si>
    <t>JAN-1098</t>
  </si>
  <si>
    <t>JAN-1147</t>
  </si>
  <si>
    <t>JAN-1155</t>
  </si>
  <si>
    <t>JAN-1157</t>
  </si>
  <si>
    <t>273L/22(20/40mm)</t>
  </si>
  <si>
    <t>Code no.</t>
  </si>
  <si>
    <t>+5</t>
  </si>
  <si>
    <t>+3</t>
  </si>
  <si>
    <t>+1</t>
  </si>
  <si>
    <t>+100#</t>
  </si>
  <si>
    <t>-100#</t>
  </si>
  <si>
    <t>mesh</t>
  </si>
  <si>
    <t>JAN-297</t>
  </si>
  <si>
    <t>JAN-298</t>
  </si>
  <si>
    <t>MSP-6</t>
  </si>
  <si>
    <t>JAN-299</t>
  </si>
  <si>
    <t>JAN-300</t>
  </si>
  <si>
    <t>JAN-301</t>
  </si>
  <si>
    <t>JAN-302</t>
  </si>
  <si>
    <t>JAN-305</t>
  </si>
  <si>
    <t>JAN-306</t>
  </si>
  <si>
    <t>JAN-362</t>
  </si>
  <si>
    <t>JAN-363</t>
  </si>
  <si>
    <t>JAN-364</t>
  </si>
  <si>
    <t>JAN-365</t>
  </si>
  <si>
    <t>JAN-366</t>
  </si>
  <si>
    <t>258F/22</t>
  </si>
  <si>
    <t>LOT No:258F/22 PS- (Fines)</t>
  </si>
  <si>
    <t>Fines</t>
  </si>
  <si>
    <t>268L/22 (6/20mm)</t>
  </si>
  <si>
    <t>Party Name</t>
  </si>
  <si>
    <t>Bid Qty</t>
  </si>
  <si>
    <t>DMG grade / Date</t>
  </si>
  <si>
    <t>Gate</t>
  </si>
  <si>
    <t>Bulk Permit</t>
  </si>
  <si>
    <t>Trip</t>
  </si>
  <si>
    <t>SiO2%</t>
  </si>
  <si>
    <t>SLV</t>
  </si>
  <si>
    <t>G3</t>
  </si>
  <si>
    <t>EA2236012648</t>
  </si>
  <si>
    <t>VLSG/3335</t>
  </si>
  <si>
    <t>VLSG/3347</t>
  </si>
  <si>
    <t>VLSG/0011</t>
  </si>
  <si>
    <t>VLSG/0030</t>
  </si>
  <si>
    <t>VLSG/0048</t>
  </si>
  <si>
    <t>VLSG/0064</t>
  </si>
  <si>
    <t>VLSG/0075</t>
  </si>
  <si>
    <t>VLSG/0087</t>
  </si>
  <si>
    <t>VLSG/0099</t>
  </si>
  <si>
    <t>Lot-Total</t>
  </si>
  <si>
    <t>266L/22 (10/40mm)</t>
  </si>
  <si>
    <t>SUPRA STEEL</t>
  </si>
  <si>
    <t>59.00         09.12.2022</t>
  </si>
  <si>
    <t>EA2236012653</t>
  </si>
  <si>
    <t>VLSG/0010</t>
  </si>
  <si>
    <t>VLSG/0029</t>
  </si>
  <si>
    <t>VLSG/0063</t>
  </si>
  <si>
    <t>VLSG/0074</t>
  </si>
  <si>
    <t>252F/22</t>
  </si>
  <si>
    <t>MnO%</t>
  </si>
  <si>
    <t>-100</t>
  </si>
  <si>
    <t>mesh%</t>
  </si>
  <si>
    <t>Vedanta Limited Exporter PSU(KRISHNAPATNAM PORT)</t>
  </si>
  <si>
    <t xml:space="preserve">   G1</t>
  </si>
  <si>
    <t>EA2236012637</t>
  </si>
  <si>
    <t>VLSG/3240</t>
  </si>
  <si>
    <t>VLSG/3250</t>
  </si>
  <si>
    <t>VLSG/3260</t>
  </si>
  <si>
    <t>24.12.2022</t>
  </si>
  <si>
    <t>VLSG/3276</t>
  </si>
  <si>
    <t>VLSG/3308</t>
  </si>
  <si>
    <t>28.12.2022</t>
  </si>
  <si>
    <t>VLSG/3321</t>
  </si>
  <si>
    <t>VLSG/3368</t>
  </si>
  <si>
    <t>VLSG/0037</t>
  </si>
  <si>
    <t>VLSG/0076</t>
  </si>
  <si>
    <t>UC/ NB/ PS-33</t>
  </si>
  <si>
    <t>JAN-109</t>
  </si>
  <si>
    <t>JAN-193</t>
  </si>
  <si>
    <t>JAN-332</t>
  </si>
  <si>
    <t>JAN-396</t>
  </si>
  <si>
    <t>JAN-735</t>
  </si>
  <si>
    <t>JAN-793</t>
  </si>
  <si>
    <t>JAN-1180</t>
  </si>
  <si>
    <t>JAN-194</t>
  </si>
  <si>
    <t>JAN-262</t>
  </si>
  <si>
    <t>JAN-939</t>
  </si>
  <si>
    <t>JAN-1046</t>
  </si>
  <si>
    <t xml:space="preserve"> </t>
  </si>
  <si>
    <t>Comp 16 to 30</t>
  </si>
  <si>
    <t>JAN-198</t>
  </si>
  <si>
    <t>JAN-264</t>
  </si>
  <si>
    <t>UC/ NB/ PS-30</t>
  </si>
  <si>
    <t>UFO/ NB/ PS-31</t>
  </si>
  <si>
    <t>JAN-468</t>
  </si>
  <si>
    <t>JAN-738</t>
  </si>
  <si>
    <t>JAN-792</t>
  </si>
  <si>
    <t>JAN-862</t>
  </si>
  <si>
    <t>JAN-922</t>
  </si>
  <si>
    <t>JAN-985</t>
  </si>
  <si>
    <t>JAN-1048</t>
  </si>
  <si>
    <t>JAN-1130</t>
  </si>
  <si>
    <t>JAN-1183</t>
  </si>
  <si>
    <t>Shift wise lot Grade Report</t>
  </si>
  <si>
    <t>Material Lifted Date</t>
  </si>
  <si>
    <t>shift</t>
  </si>
  <si>
    <t xml:space="preserve">FROM </t>
  </si>
  <si>
    <t>Material Specification</t>
  </si>
  <si>
    <t>Shifted Lot</t>
  </si>
  <si>
    <t>Lot Type</t>
  </si>
  <si>
    <t>Feed</t>
  </si>
  <si>
    <t>Prod</t>
  </si>
  <si>
    <t xml:space="preserve">Lot </t>
  </si>
  <si>
    <t>Fe</t>
  </si>
  <si>
    <t>Mn</t>
  </si>
  <si>
    <t>Plant-1/Prod Shifting</t>
  </si>
  <si>
    <t>Lumps(20/40)</t>
  </si>
  <si>
    <t>273L/22</t>
  </si>
  <si>
    <t>20/40 mm</t>
  </si>
  <si>
    <t>Lumps(8/20)</t>
  </si>
  <si>
    <t>274L/22</t>
  </si>
  <si>
    <t>8/20 mm</t>
  </si>
  <si>
    <t xml:space="preserve">SB/MSP-7/MS-06/Prod </t>
  </si>
  <si>
    <t xml:space="preserve">NB/MSP-8/MS-04/Prod </t>
  </si>
  <si>
    <t xml:space="preserve">NB/MSP-10/MS-08/Prod </t>
  </si>
  <si>
    <t>SB/MSP-11/Rescreen PS-31</t>
  </si>
  <si>
    <t xml:space="preserve">SB/MSP-12/MS-09/Prod </t>
  </si>
  <si>
    <t>257F/22</t>
  </si>
  <si>
    <t>SB/MSP-13/PS-16/Prod</t>
  </si>
  <si>
    <t xml:space="preserve">SB/MSP-14/MS-03 Prod </t>
  </si>
  <si>
    <t>Lumps(8/25)</t>
  </si>
  <si>
    <t>Shift wise ROM  Grade report</t>
  </si>
  <si>
    <t>Shift wise  UFO Grade report</t>
  </si>
  <si>
    <t>From</t>
  </si>
  <si>
    <t>Lot wise     (Shifted to Stock)</t>
  </si>
  <si>
    <t>UFO PS-16</t>
  </si>
  <si>
    <t xml:space="preserve">MSP-10 </t>
  </si>
  <si>
    <t>UFO PS-17</t>
  </si>
  <si>
    <t>UFO PS-31</t>
  </si>
  <si>
    <t>Face Sample Analysis Report,</t>
  </si>
  <si>
    <t>Sample Date</t>
  </si>
  <si>
    <t>Sample details</t>
  </si>
  <si>
    <t>Fraction</t>
  </si>
  <si>
    <t>10.01.2023</t>
  </si>
  <si>
    <t>JAN-1197</t>
  </si>
  <si>
    <t>NB/CS-19/RL-935/KVE-13</t>
  </si>
  <si>
    <t>+10 mm</t>
  </si>
  <si>
    <t>JAN-1198</t>
  </si>
  <si>
    <t>-10 mm</t>
  </si>
  <si>
    <t>Loading Point Check Sample</t>
  </si>
  <si>
    <t xml:space="preserve"> Shift</t>
  </si>
  <si>
    <t>Ore Type</t>
  </si>
  <si>
    <t>Lot No/ Stock</t>
  </si>
  <si>
    <t>Fe %</t>
  </si>
  <si>
    <t>Mn %</t>
  </si>
  <si>
    <t>JAN-1199</t>
  </si>
  <si>
    <t>G-2/BBH Rly Siding/Loading Point KVE-12</t>
  </si>
  <si>
    <t>JAN-1200</t>
  </si>
  <si>
    <t>G-2/BBH Rly Siding/Loading Point KVE-14</t>
  </si>
  <si>
    <t xml:space="preserve">Daily Dispatch Report </t>
  </si>
  <si>
    <t>Material Type</t>
  </si>
  <si>
    <t>Lot No.</t>
  </si>
  <si>
    <t xml:space="preserve">Gate &amp; Party Name </t>
  </si>
  <si>
    <t>Lumps(10/20)</t>
  </si>
  <si>
    <t>260L/22</t>
  </si>
  <si>
    <t>G-3/By Road Sai Pavan</t>
  </si>
  <si>
    <t>263L/22</t>
  </si>
  <si>
    <t>G-3/By Road Hindustan</t>
  </si>
  <si>
    <t>265L/22</t>
  </si>
  <si>
    <t>G-3/By Road Tunics</t>
  </si>
  <si>
    <t>268L/22</t>
  </si>
  <si>
    <t>G-3/By Road Sri Hari</t>
  </si>
  <si>
    <t>G-3/By Road SLV</t>
  </si>
  <si>
    <t>G-3/By Road Rangineni</t>
  </si>
  <si>
    <t xml:space="preserve"> Rake Sample Analysis report</t>
  </si>
  <si>
    <t>Rly Siding</t>
  </si>
  <si>
    <t>Name</t>
  </si>
  <si>
    <t>Rake ID</t>
  </si>
  <si>
    <t>Lot No</t>
  </si>
  <si>
    <t>Chemical analysis</t>
  </si>
  <si>
    <t>MMEC</t>
  </si>
  <si>
    <t>Vedanta Exporter</t>
  </si>
  <si>
    <t>AKPK-16</t>
  </si>
  <si>
    <t>245F/22</t>
  </si>
  <si>
    <t>AKPK-17</t>
  </si>
  <si>
    <t>249F/22</t>
  </si>
  <si>
    <t>AKPK-18</t>
  </si>
  <si>
    <t>Check Samples Analysis Report</t>
  </si>
  <si>
    <t>Sample Code</t>
  </si>
  <si>
    <t>Sample Category</t>
  </si>
  <si>
    <t>JAN-1201</t>
  </si>
  <si>
    <t>Plant-1/Rescreen Check</t>
  </si>
  <si>
    <t>Prod Check</t>
  </si>
  <si>
    <t>ROM</t>
  </si>
  <si>
    <t>UFO</t>
  </si>
  <si>
    <t>ARMI</t>
  </si>
  <si>
    <t>ARPL</t>
  </si>
  <si>
    <t>ARLS</t>
  </si>
  <si>
    <t>Lumps (8-20 mm)</t>
  </si>
  <si>
    <t>Lumps (20-40 mm)</t>
  </si>
  <si>
    <t>Mining</t>
  </si>
  <si>
    <t>Production</t>
  </si>
  <si>
    <t>Dispatch</t>
  </si>
  <si>
    <t>Sub Unit</t>
  </si>
  <si>
    <t>Sample Name</t>
  </si>
  <si>
    <t>Face sample</t>
  </si>
  <si>
    <t>P</t>
  </si>
  <si>
    <t>Moist</t>
  </si>
  <si>
    <t>Y</t>
  </si>
  <si>
    <t>Ore type</t>
  </si>
  <si>
    <t>Sio2</t>
  </si>
  <si>
    <t>Al2O3</t>
  </si>
  <si>
    <t>LOI</t>
  </si>
  <si>
    <t>N</t>
  </si>
  <si>
    <t>rom sample</t>
  </si>
  <si>
    <t>ufo sample</t>
  </si>
  <si>
    <t>+50 mm %</t>
  </si>
  <si>
    <t>+40 mm %</t>
  </si>
  <si>
    <t>+30 mm %</t>
  </si>
  <si>
    <t>+25 mm %</t>
  </si>
  <si>
    <t>+20 mm %</t>
  </si>
  <si>
    <t>+18 mm %</t>
  </si>
  <si>
    <t>+16 mm %</t>
  </si>
  <si>
    <t>+14 mm %</t>
  </si>
  <si>
    <t>+12.5 mm %</t>
  </si>
  <si>
    <t>+10 mm %</t>
  </si>
  <si>
    <t>+8 mm %</t>
  </si>
  <si>
    <t>+6 mm %</t>
  </si>
  <si>
    <t>-6 mm %</t>
  </si>
  <si>
    <t>+5 mm %</t>
  </si>
  <si>
    <t>+3 mm %</t>
  </si>
  <si>
    <t>+1 mm %</t>
  </si>
  <si>
    <t>+100 # %</t>
  </si>
  <si>
    <t>-100 # %</t>
  </si>
  <si>
    <t>feed/pit sample</t>
  </si>
  <si>
    <t>check sample</t>
  </si>
  <si>
    <t>after rescreen</t>
  </si>
  <si>
    <t>before rescreen</t>
  </si>
  <si>
    <t>Internal Shifting/L</t>
  </si>
  <si>
    <t>pv sample</t>
  </si>
  <si>
    <t>After Blasting</t>
  </si>
  <si>
    <t>Blasting B D</t>
  </si>
  <si>
    <t>Composite</t>
  </si>
  <si>
    <t>Face</t>
  </si>
  <si>
    <t>Check</t>
  </si>
  <si>
    <t>Rescreen Shifting</t>
  </si>
  <si>
    <t>Shifting</t>
  </si>
  <si>
    <t>Before Rescreen</t>
  </si>
  <si>
    <t>After Rescreen</t>
  </si>
  <si>
    <t>Internal Shifting</t>
  </si>
  <si>
    <t>Pit/Feed</t>
  </si>
  <si>
    <r>
      <t>Internal Shifting/</t>
    </r>
    <r>
      <rPr>
        <sz val="11"/>
        <color rgb="FFC00000"/>
        <rFont val="Calibri"/>
        <family val="2"/>
        <scheme val="minor"/>
      </rPr>
      <t>F</t>
    </r>
  </si>
  <si>
    <r>
      <t>Internal Shifting/</t>
    </r>
    <r>
      <rPr>
        <sz val="11"/>
        <color rgb="FFC00000"/>
        <rFont val="Calibri"/>
        <family val="2"/>
        <scheme val="minor"/>
      </rPr>
      <t>L</t>
    </r>
  </si>
  <si>
    <r>
      <t>prond/check sample/</t>
    </r>
    <r>
      <rPr>
        <sz val="11"/>
        <color rgb="FFC00000"/>
        <rFont val="Calibri"/>
        <family val="2"/>
        <scheme val="minor"/>
      </rPr>
      <t>F</t>
    </r>
  </si>
  <si>
    <r>
      <t>prond/check sample</t>
    </r>
    <r>
      <rPr>
        <sz val="11"/>
        <color rgb="FFC00000"/>
        <rFont val="Calibri"/>
        <family val="2"/>
        <scheme val="minor"/>
      </rPr>
      <t>/L</t>
    </r>
  </si>
  <si>
    <r>
      <t>re screen shifting/shifting/</t>
    </r>
    <r>
      <rPr>
        <sz val="11"/>
        <color rgb="FFC00000"/>
        <rFont val="Calibri"/>
        <family val="2"/>
        <scheme val="minor"/>
      </rPr>
      <t>F</t>
    </r>
  </si>
  <si>
    <r>
      <t>re screen shifting/shifting/</t>
    </r>
    <r>
      <rPr>
        <sz val="11"/>
        <color rgb="FFC00000"/>
        <rFont val="Calibri"/>
        <family val="2"/>
        <scheme val="minor"/>
      </rPr>
      <t>L</t>
    </r>
  </si>
  <si>
    <t>?</t>
  </si>
  <si>
    <t>Sanjay</t>
  </si>
  <si>
    <t>Master register</t>
  </si>
  <si>
    <t>Internal Shifting/F</t>
  </si>
  <si>
    <t>Area</t>
  </si>
  <si>
    <t>ROM sample</t>
  </si>
  <si>
    <t>UFO sample</t>
  </si>
  <si>
    <t>Not in sanjay file, but in master data</t>
  </si>
  <si>
    <t>Sample name</t>
  </si>
  <si>
    <t>Condition 1</t>
  </si>
  <si>
    <t>Lumps 8/20</t>
  </si>
  <si>
    <t>Lumps 8/25</t>
  </si>
  <si>
    <t>Lumps 20/40</t>
  </si>
  <si>
    <t>Location</t>
  </si>
  <si>
    <t>South block</t>
  </si>
  <si>
    <t>North block</t>
  </si>
  <si>
    <t>G1</t>
  </si>
  <si>
    <t>G2</t>
  </si>
  <si>
    <t>Plant/ROM stock</t>
  </si>
  <si>
    <t>MSP-12</t>
  </si>
  <si>
    <t>Blasting Bulk Density</t>
  </si>
  <si>
    <t>PV sample</t>
  </si>
  <si>
    <t>Bulk density</t>
  </si>
  <si>
    <t>Production Lumps</t>
  </si>
  <si>
    <t>Production Fines</t>
  </si>
  <si>
    <t>Rake Lumps</t>
  </si>
  <si>
    <t>Rake Fines</t>
  </si>
  <si>
    <t>Dispatch Lumps</t>
  </si>
  <si>
    <t xml:space="preserve">Dispatch Fines </t>
  </si>
  <si>
    <t>Plant ROM stock</t>
  </si>
  <si>
    <t>Lot no/Stock</t>
  </si>
  <si>
    <t>PS code</t>
  </si>
  <si>
    <t>Trips</t>
  </si>
  <si>
    <t>Qty.</t>
  </si>
  <si>
    <t>Reporting time</t>
  </si>
  <si>
    <t>Feed/Pit sample</t>
  </si>
  <si>
    <t>Check sample</t>
  </si>
  <si>
    <t>Production/check sample/F</t>
  </si>
  <si>
    <t>Production/check sample/L</t>
  </si>
  <si>
    <t>After rescreen</t>
  </si>
  <si>
    <t>Before rescreen</t>
  </si>
  <si>
    <t>Re-screen shifting/shifting/L</t>
  </si>
  <si>
    <t>Re-screen shifting/shifting/F</t>
  </si>
  <si>
    <t xml:space="preserve">Lot to Lot shifting sample- Lumps </t>
  </si>
  <si>
    <t>Lot to Lot shifting sample- Fines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</si>
</sst>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[$-409]mmm\-yy;@"/>
  </numFmts>
  <fonts count="4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 Light"/>
      <family val="2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 Light"/>
      <family val="2"/>
    </font>
    <font>
      <sz val="10"/>
      <color theme="1"/>
      <name val="Calibri Light"/>
      <family val="2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theme="1"/>
      <name val="Calibri Light"/>
      <family val="2"/>
    </font>
    <font>
      <b/>
      <sz val="14"/>
      <color theme="1"/>
      <name val="Calibri Light"/>
      <family val="2"/>
    </font>
    <font>
      <b/>
      <sz val="11"/>
      <name val="Calibri Light"/>
      <family val="2"/>
    </font>
    <font>
      <sz val="12"/>
      <color theme="1"/>
      <name val="Calibri Light"/>
      <family val="2"/>
    </font>
    <font>
      <sz val="11"/>
      <name val="Calibri Light"/>
      <family val="1"/>
      <scheme val="maj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name val="Verdana"/>
      <family val="2"/>
    </font>
    <font>
      <sz val="10"/>
      <name val="Calibri Light"/>
      <family val="2"/>
    </font>
    <font>
      <sz val="10"/>
      <color theme="1"/>
      <name val="Verdana"/>
      <family val="2"/>
    </font>
    <font>
      <b/>
      <sz val="10"/>
      <color theme="1"/>
      <name val="Calibri Light"/>
      <family val="2"/>
    </font>
    <font>
      <b/>
      <sz val="10"/>
      <name val="Calibri Light"/>
      <family val="2"/>
    </font>
    <font>
      <b/>
      <sz val="11"/>
      <color indexed="8"/>
      <name val="Calibri Light"/>
      <family val="2"/>
    </font>
    <font>
      <sz val="10"/>
      <color rgb="FF000000"/>
      <name val="Calibri Light"/>
      <family val="2"/>
    </font>
    <font>
      <b/>
      <sz val="10"/>
      <color indexed="8"/>
      <name val="Calibri Light"/>
      <family val="2"/>
    </font>
    <font>
      <sz val="10"/>
      <color indexed="8"/>
      <name val="Calibri Light"/>
      <family val="2"/>
    </font>
    <font>
      <sz val="11"/>
      <color theme="0"/>
      <name val="Calibri Light"/>
      <family val="2"/>
    </font>
    <font>
      <sz val="11"/>
      <color rgb="FF000000"/>
      <name val="Calibri Light"/>
      <family val="2"/>
    </font>
    <font>
      <sz val="11"/>
      <color rgb="FFFFFFFF"/>
      <name val="Calibri Light"/>
      <family val="2"/>
    </font>
    <font>
      <sz val="10"/>
      <color theme="0"/>
      <name val="Calibri Light"/>
      <family val="2"/>
    </font>
    <font>
      <sz val="12"/>
      <name val="Calibri Light"/>
      <family val="2"/>
    </font>
    <font>
      <sz val="12"/>
      <name val="Calibri"/>
      <family val="2"/>
      <scheme val="minor"/>
    </font>
    <font>
      <b/>
      <sz val="11"/>
      <color rgb="FF1D1B10"/>
      <name val="Calibri Light"/>
      <family val="2"/>
    </font>
    <font>
      <b/>
      <sz val="11"/>
      <color rgb="FFFFFFFF"/>
      <name val="Calibri Light"/>
      <family val="2"/>
    </font>
    <font>
      <b/>
      <sz val="11"/>
      <color theme="8" tint="-0.499984740745262"/>
      <name val="Calibri Light"/>
      <family val="2"/>
    </font>
    <font>
      <sz val="11"/>
      <color rgb="FFC0000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16365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3" fillId="0" borderId="0">
      <alignment vertical="center"/>
    </xf>
  </cellStyleXfs>
  <cellXfs count="274">
    <xf numFmtId="0" fontId="0" fillId="0" borderId="0" xfId="0"/>
    <xf numFmtId="17" fontId="3" fillId="0" borderId="0" xfId="0" applyNumberFormat="1" applyFont="1" applyAlignment="1">
      <alignment horizontal="left"/>
    </xf>
    <xf numFmtId="0" fontId="5" fillId="3" borderId="1" xfId="0" quotePrefix="1" applyFont="1" applyFill="1" applyBorder="1" applyAlignment="1">
      <alignment horizontal="center" vertical="center"/>
    </xf>
    <xf numFmtId="18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6" borderId="1" xfId="0" applyFont="1" applyFill="1" applyBorder="1"/>
    <xf numFmtId="0" fontId="0" fillId="0" borderId="1" xfId="0" applyBorder="1"/>
    <xf numFmtId="2" fontId="2" fillId="6" borderId="1" xfId="0" applyNumberFormat="1" applyFont="1" applyFill="1" applyBorder="1" applyAlignment="1">
      <alignment horizontal="center" vertical="center"/>
    </xf>
    <xf numFmtId="164" fontId="2" fillId="6" borderId="1" xfId="0" applyNumberFormat="1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quotePrefix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/>
    </xf>
    <xf numFmtId="0" fontId="0" fillId="7" borderId="1" xfId="0" applyFill="1" applyBorder="1"/>
    <xf numFmtId="4" fontId="2" fillId="7" borderId="1" xfId="0" applyNumberFormat="1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4" fontId="2" fillId="6" borderId="1" xfId="0" applyNumberFormat="1" applyFont="1" applyFill="1" applyBorder="1" applyAlignment="1">
      <alignment horizontal="center" vertical="center"/>
    </xf>
    <xf numFmtId="2" fontId="10" fillId="5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 vertical="center"/>
    </xf>
    <xf numFmtId="0" fontId="10" fillId="5" borderId="1" xfId="0" quotePrefix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2" fontId="0" fillId="0" borderId="0" xfId="0" applyNumberFormat="1"/>
    <xf numFmtId="0" fontId="0" fillId="5" borderId="1" xfId="0" quotePrefix="1" applyFill="1" applyBorder="1" applyAlignment="1">
      <alignment horizontal="center" vertical="center"/>
    </xf>
    <xf numFmtId="0" fontId="0" fillId="8" borderId="1" xfId="0" applyFill="1" applyBorder="1"/>
    <xf numFmtId="4" fontId="2" fillId="8" borderId="1" xfId="0" applyNumberFormat="1" applyFont="1" applyFill="1" applyBorder="1" applyAlignment="1">
      <alignment horizontal="center"/>
    </xf>
    <xf numFmtId="2" fontId="2" fillId="8" borderId="1" xfId="0" applyNumberFormat="1" applyFont="1" applyFill="1" applyBorder="1" applyAlignment="1">
      <alignment horizontal="center"/>
    </xf>
    <xf numFmtId="17" fontId="14" fillId="0" borderId="6" xfId="0" applyNumberFormat="1" applyFont="1" applyBorder="1" applyAlignment="1">
      <alignment vertical="center"/>
    </xf>
    <xf numFmtId="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14" fillId="2" borderId="1" xfId="0" applyNumberFormat="1" applyFont="1" applyFill="1" applyBorder="1" applyAlignment="1">
      <alignment horizontal="center"/>
    </xf>
    <xf numFmtId="165" fontId="15" fillId="0" borderId="0" xfId="0" applyNumberFormat="1" applyFont="1" applyAlignment="1">
      <alignment horizontal="left"/>
    </xf>
    <xf numFmtId="0" fontId="2" fillId="5" borderId="0" xfId="0" applyFont="1" applyFill="1" applyAlignment="1">
      <alignment horizontal="center"/>
    </xf>
    <xf numFmtId="0" fontId="0" fillId="5" borderId="0" xfId="0" applyFill="1"/>
    <xf numFmtId="0" fontId="2" fillId="2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left" vertical="center"/>
    </xf>
    <xf numFmtId="0" fontId="0" fillId="8" borderId="1" xfId="0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2" fontId="2" fillId="8" borderId="1" xfId="0" applyNumberFormat="1" applyFont="1" applyFill="1" applyBorder="1" applyAlignment="1">
      <alignment horizontal="center" vertical="center"/>
    </xf>
    <xf numFmtId="164" fontId="2" fillId="8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6" fillId="5" borderId="0" xfId="0" applyFont="1" applyFill="1" applyAlignment="1">
      <alignment horizontal="center"/>
    </xf>
    <xf numFmtId="164" fontId="16" fillId="5" borderId="0" xfId="0" applyNumberFormat="1" applyFont="1" applyFill="1" applyAlignment="1">
      <alignment horizontal="center"/>
    </xf>
    <xf numFmtId="0" fontId="8" fillId="0" borderId="0" xfId="0" applyFont="1"/>
    <xf numFmtId="2" fontId="18" fillId="3" borderId="1" xfId="0" quotePrefix="1" applyNumberFormat="1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164" fontId="16" fillId="2" borderId="1" xfId="0" applyNumberFormat="1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164" fontId="8" fillId="5" borderId="1" xfId="0" applyNumberFormat="1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 wrapText="1"/>
    </xf>
    <xf numFmtId="2" fontId="16" fillId="8" borderId="1" xfId="0" applyNumberFormat="1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/>
    </xf>
    <xf numFmtId="164" fontId="8" fillId="0" borderId="1" xfId="0" applyNumberFormat="1" applyFont="1" applyBorder="1"/>
    <xf numFmtId="0" fontId="10" fillId="0" borderId="0" xfId="0" applyFont="1"/>
    <xf numFmtId="0" fontId="21" fillId="11" borderId="1" xfId="0" quotePrefix="1" applyFont="1" applyFill="1" applyBorder="1" applyAlignment="1">
      <alignment horizontal="center"/>
    </xf>
    <xf numFmtId="2" fontId="22" fillId="11" borderId="1" xfId="0" quotePrefix="1" applyNumberFormat="1" applyFont="1" applyFill="1" applyBorder="1" applyAlignment="1">
      <alignment horizontal="center" vertical="center"/>
    </xf>
    <xf numFmtId="2" fontId="10" fillId="0" borderId="1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2" fontId="10" fillId="0" borderId="11" xfId="0" applyNumberFormat="1" applyFont="1" applyBorder="1"/>
    <xf numFmtId="0" fontId="22" fillId="7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/>
    </xf>
    <xf numFmtId="0" fontId="22" fillId="4" borderId="1" xfId="0" applyFont="1" applyFill="1" applyBorder="1"/>
    <xf numFmtId="2" fontId="22" fillId="7" borderId="1" xfId="0" quotePrefix="1" applyNumberFormat="1" applyFont="1" applyFill="1" applyBorder="1" applyAlignment="1">
      <alignment horizontal="center"/>
    </xf>
    <xf numFmtId="2" fontId="22" fillId="7" borderId="1" xfId="0" applyNumberFormat="1" applyFont="1" applyFill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164" fontId="18" fillId="6" borderId="1" xfId="0" applyNumberFormat="1" applyFont="1" applyFill="1" applyBorder="1" applyAlignment="1">
      <alignment horizontal="center" wrapText="1"/>
    </xf>
    <xf numFmtId="0" fontId="24" fillId="11" borderId="1" xfId="0" quotePrefix="1" applyFont="1" applyFill="1" applyBorder="1" applyAlignment="1">
      <alignment horizontal="center"/>
    </xf>
    <xf numFmtId="3" fontId="25" fillId="5" borderId="1" xfId="0" applyNumberFormat="1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49" fontId="26" fillId="0" borderId="3" xfId="0" applyNumberFormat="1" applyFont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2" fontId="26" fillId="0" borderId="1" xfId="0" applyNumberFormat="1" applyFont="1" applyBorder="1" applyAlignment="1">
      <alignment horizontal="center" vertical="center"/>
    </xf>
    <xf numFmtId="0" fontId="24" fillId="7" borderId="1" xfId="0" applyFont="1" applyFill="1" applyBorder="1" applyAlignment="1">
      <alignment horizontal="center"/>
    </xf>
    <xf numFmtId="0" fontId="24" fillId="4" borderId="1" xfId="0" applyFont="1" applyFill="1" applyBorder="1" applyAlignment="1">
      <alignment horizontal="center"/>
    </xf>
    <xf numFmtId="1" fontId="24" fillId="7" borderId="1" xfId="0" quotePrefix="1" applyNumberFormat="1" applyFont="1" applyFill="1" applyBorder="1" applyAlignment="1">
      <alignment horizontal="center"/>
    </xf>
    <xf numFmtId="2" fontId="24" fillId="7" borderId="1" xfId="0" applyNumberFormat="1" applyFont="1" applyFill="1" applyBorder="1" applyAlignment="1">
      <alignment horizontal="center"/>
    </xf>
    <xf numFmtId="0" fontId="27" fillId="13" borderId="12" xfId="0" applyFont="1" applyFill="1" applyBorder="1" applyAlignment="1">
      <alignment horizontal="left" vertical="center"/>
    </xf>
    <xf numFmtId="0" fontId="27" fillId="13" borderId="13" xfId="0" applyFont="1" applyFill="1" applyBorder="1" applyAlignment="1">
      <alignment horizontal="left" vertical="center"/>
    </xf>
    <xf numFmtId="0" fontId="27" fillId="13" borderId="13" xfId="0" applyFont="1" applyFill="1" applyBorder="1"/>
    <xf numFmtId="0" fontId="8" fillId="0" borderId="0" xfId="0" applyFont="1" applyAlignment="1">
      <alignment horizontal="center"/>
    </xf>
    <xf numFmtId="0" fontId="27" fillId="0" borderId="0" xfId="0" applyFont="1"/>
    <xf numFmtId="0" fontId="27" fillId="3" borderId="1" xfId="0" applyFont="1" applyFill="1" applyBorder="1" applyAlignment="1">
      <alignment horizontal="center" vertical="center"/>
    </xf>
    <xf numFmtId="0" fontId="18" fillId="3" borderId="1" xfId="0" quotePrefix="1" applyFont="1" applyFill="1" applyBorder="1" applyAlignment="1">
      <alignment horizontal="center" vertical="center"/>
    </xf>
    <xf numFmtId="0" fontId="20" fillId="0" borderId="1" xfId="0" applyFont="1" applyBorder="1" applyAlignment="1" applyProtection="1">
      <alignment horizontal="center" wrapText="1"/>
      <protection locked="0"/>
    </xf>
    <xf numFmtId="0" fontId="29" fillId="6" borderId="1" xfId="0" applyFont="1" applyFill="1" applyBorder="1" applyAlignment="1" applyProtection="1">
      <alignment horizontal="center" wrapText="1"/>
      <protection locked="0"/>
    </xf>
    <xf numFmtId="14" fontId="12" fillId="5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3" fontId="18" fillId="6" borderId="1" xfId="0" applyNumberFormat="1" applyFont="1" applyFill="1" applyBorder="1" applyAlignment="1">
      <alignment horizontal="center"/>
    </xf>
    <xf numFmtId="2" fontId="16" fillId="6" borderId="1" xfId="0" applyNumberFormat="1" applyFont="1" applyFill="1" applyBorder="1" applyAlignment="1">
      <alignment horizontal="center" vertical="center"/>
    </xf>
    <xf numFmtId="164" fontId="18" fillId="4" borderId="1" xfId="0" applyNumberFormat="1" applyFont="1" applyFill="1" applyBorder="1" applyAlignment="1">
      <alignment horizontal="center"/>
    </xf>
    <xf numFmtId="4" fontId="18" fillId="6" borderId="1" xfId="0" applyNumberFormat="1" applyFont="1" applyFill="1" applyBorder="1" applyAlignment="1">
      <alignment horizontal="center"/>
    </xf>
    <xf numFmtId="0" fontId="8" fillId="5" borderId="1" xfId="0" applyFont="1" applyFill="1" applyBorder="1" applyAlignment="1">
      <alignment vertical="center"/>
    </xf>
    <xf numFmtId="165" fontId="16" fillId="8" borderId="1" xfId="0" applyNumberFormat="1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center"/>
    </xf>
    <xf numFmtId="1" fontId="16" fillId="8" borderId="1" xfId="0" applyNumberFormat="1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2" fontId="16" fillId="6" borderId="1" xfId="0" applyNumberFormat="1" applyFont="1" applyFill="1" applyBorder="1" applyAlignment="1">
      <alignment horizontal="center"/>
    </xf>
    <xf numFmtId="2" fontId="18" fillId="6" borderId="1" xfId="0" applyNumberFormat="1" applyFont="1" applyFill="1" applyBorder="1" applyAlignment="1">
      <alignment horizontal="center" wrapText="1"/>
    </xf>
    <xf numFmtId="0" fontId="18" fillId="6" borderId="1" xfId="0" applyFont="1" applyFill="1" applyBorder="1" applyAlignment="1">
      <alignment horizontal="center" wrapText="1"/>
    </xf>
    <xf numFmtId="2" fontId="18" fillId="6" borderId="1" xfId="0" applyNumberFormat="1" applyFont="1" applyFill="1" applyBorder="1" applyAlignment="1">
      <alignment horizontal="center"/>
    </xf>
    <xf numFmtId="0" fontId="12" fillId="0" borderId="1" xfId="0" applyFont="1" applyBorder="1" applyAlignment="1" applyProtection="1">
      <alignment horizontal="center" wrapText="1"/>
      <protection locked="0"/>
    </xf>
    <xf numFmtId="2" fontId="8" fillId="0" borderId="1" xfId="0" applyNumberFormat="1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3" fontId="30" fillId="12" borderId="0" xfId="0" applyNumberFormat="1" applyFont="1" applyFill="1" applyAlignment="1">
      <alignment horizontal="center" vertical="center"/>
    </xf>
    <xf numFmtId="2" fontId="30" fillId="12" borderId="0" xfId="0" applyNumberFormat="1" applyFont="1" applyFill="1" applyAlignment="1">
      <alignment horizontal="center" vertical="center"/>
    </xf>
    <xf numFmtId="0" fontId="28" fillId="3" borderId="1" xfId="0" quotePrefix="1" applyFont="1" applyFill="1" applyBorder="1" applyAlignment="1">
      <alignment horizontal="center" vertical="center"/>
    </xf>
    <xf numFmtId="2" fontId="27" fillId="3" borderId="1" xfId="0" applyNumberFormat="1" applyFont="1" applyFill="1" applyBorder="1" applyAlignment="1">
      <alignment horizontal="center" vertical="center"/>
    </xf>
    <xf numFmtId="49" fontId="25" fillId="5" borderId="1" xfId="0" applyNumberFormat="1" applyFont="1" applyFill="1" applyBorder="1" applyAlignment="1">
      <alignment horizontal="center" vertical="center"/>
    </xf>
    <xf numFmtId="3" fontId="28" fillId="6" borderId="1" xfId="0" applyNumberFormat="1" applyFont="1" applyFill="1" applyBorder="1" applyAlignment="1">
      <alignment horizontal="center" vertical="center"/>
    </xf>
    <xf numFmtId="2" fontId="25" fillId="5" borderId="1" xfId="0" applyNumberFormat="1" applyFont="1" applyFill="1" applyBorder="1" applyAlignment="1">
      <alignment horizontal="center" vertical="center"/>
    </xf>
    <xf numFmtId="2" fontId="25" fillId="5" borderId="1" xfId="0" applyNumberFormat="1" applyFont="1" applyFill="1" applyBorder="1" applyAlignment="1">
      <alignment horizontal="center" vertical="center" wrapText="1"/>
    </xf>
    <xf numFmtId="2" fontId="28" fillId="5" borderId="1" xfId="0" applyNumberFormat="1" applyFont="1" applyFill="1" applyBorder="1" applyAlignment="1">
      <alignment horizontal="center" vertical="center"/>
    </xf>
    <xf numFmtId="2" fontId="13" fillId="0" borderId="1" xfId="0" applyNumberFormat="1" applyFont="1" applyBorder="1" applyAlignment="1">
      <alignment horizontal="center" vertical="center"/>
    </xf>
    <xf numFmtId="164" fontId="28" fillId="6" borderId="1" xfId="0" applyNumberFormat="1" applyFont="1" applyFill="1" applyBorder="1" applyAlignment="1">
      <alignment horizontal="center" vertical="center"/>
    </xf>
    <xf numFmtId="164" fontId="28" fillId="4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4" fontId="25" fillId="8" borderId="1" xfId="0" applyNumberFormat="1" applyFont="1" applyFill="1" applyBorder="1" applyAlignment="1">
      <alignment horizontal="center" vertical="center"/>
    </xf>
    <xf numFmtId="0" fontId="25" fillId="8" borderId="1" xfId="0" applyFont="1" applyFill="1" applyBorder="1" applyAlignment="1">
      <alignment horizontal="center" vertical="center"/>
    </xf>
    <xf numFmtId="3" fontId="25" fillId="8" borderId="1" xfId="0" applyNumberFormat="1" applyFont="1" applyFill="1" applyBorder="1" applyAlignment="1">
      <alignment horizontal="center" vertical="center"/>
    </xf>
    <xf numFmtId="3" fontId="27" fillId="7" borderId="1" xfId="0" quotePrefix="1" applyNumberFormat="1" applyFont="1" applyFill="1" applyBorder="1" applyAlignment="1">
      <alignment horizontal="center" vertical="center"/>
    </xf>
    <xf numFmtId="2" fontId="27" fillId="7" borderId="1" xfId="0" quotePrefix="1" applyNumberFormat="1" applyFont="1" applyFill="1" applyBorder="1" applyAlignment="1">
      <alignment horizontal="center" vertical="center"/>
    </xf>
    <xf numFmtId="0" fontId="25" fillId="5" borderId="1" xfId="0" applyFont="1" applyFill="1" applyBorder="1" applyAlignment="1">
      <alignment horizontal="center" vertical="center"/>
    </xf>
    <xf numFmtId="0" fontId="27" fillId="13" borderId="14" xfId="0" applyFont="1" applyFill="1" applyBorder="1" applyAlignment="1">
      <alignment horizontal="center" vertical="center"/>
    </xf>
    <xf numFmtId="0" fontId="27" fillId="13" borderId="15" xfId="0" applyFont="1" applyFill="1" applyBorder="1" applyAlignment="1">
      <alignment horizontal="center" vertical="center"/>
    </xf>
    <xf numFmtId="16" fontId="31" fillId="6" borderId="1" xfId="0" quotePrefix="1" applyNumberFormat="1" applyFont="1" applyFill="1" applyBorder="1" applyAlignment="1" applyProtection="1">
      <alignment horizontal="center" vertical="center" wrapText="1"/>
      <protection locked="0"/>
    </xf>
    <xf numFmtId="16" fontId="32" fillId="5" borderId="1" xfId="0" quotePrefix="1" applyNumberFormat="1" applyFont="1" applyFill="1" applyBorder="1" applyAlignment="1" applyProtection="1">
      <alignment horizontal="center" vertical="center" wrapText="1"/>
      <protection locked="0"/>
    </xf>
    <xf numFmtId="16" fontId="31" fillId="8" borderId="1" xfId="0" quotePrefix="1" applyNumberFormat="1" applyFont="1" applyFill="1" applyBorder="1" applyAlignment="1" applyProtection="1">
      <alignment horizontal="center" vertical="center" wrapText="1"/>
      <protection locked="0"/>
    </xf>
    <xf numFmtId="0" fontId="33" fillId="14" borderId="1" xfId="0" applyFont="1" applyFill="1" applyBorder="1" applyAlignment="1">
      <alignment horizontal="center" vertical="center" wrapText="1"/>
    </xf>
    <xf numFmtId="0" fontId="33" fillId="14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center"/>
    </xf>
    <xf numFmtId="0" fontId="33" fillId="5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2" fillId="14" borderId="1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14" borderId="1" xfId="0" applyFill="1" applyBorder="1" applyAlignment="1">
      <alignment horizontal="left" vertical="center"/>
    </xf>
    <xf numFmtId="0" fontId="0" fillId="14" borderId="1" xfId="0" applyFill="1" applyBorder="1" applyAlignment="1">
      <alignment horizontal="center" vertical="center"/>
    </xf>
    <xf numFmtId="2" fontId="0" fillId="14" borderId="1" xfId="0" applyNumberFormat="1" applyFill="1" applyBorder="1" applyAlignment="1">
      <alignment horizontal="center" vertical="center"/>
    </xf>
    <xf numFmtId="0" fontId="33" fillId="14" borderId="2" xfId="0" applyFont="1" applyFill="1" applyBorder="1" applyAlignment="1">
      <alignment horizontal="center" vertical="center" wrapText="1"/>
    </xf>
    <xf numFmtId="0" fontId="35" fillId="15" borderId="1" xfId="0" applyFont="1" applyFill="1" applyBorder="1" applyAlignment="1">
      <alignment horizontal="center" vertical="center"/>
    </xf>
    <xf numFmtId="0" fontId="35" fillId="15" borderId="3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/>
    </xf>
    <xf numFmtId="0" fontId="36" fillId="14" borderId="1" xfId="0" applyFont="1" applyFill="1" applyBorder="1" applyAlignment="1">
      <alignment horizontal="center" vertical="center"/>
    </xf>
    <xf numFmtId="0" fontId="38" fillId="5" borderId="1" xfId="0" applyFont="1" applyFill="1" applyBorder="1" applyAlignment="1">
      <alignment horizontal="center" vertical="center"/>
    </xf>
    <xf numFmtId="0" fontId="36" fillId="14" borderId="2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40" fillId="15" borderId="1" xfId="0" applyFont="1" applyFill="1" applyBorder="1" applyAlignment="1">
      <alignment horizontal="center" vertical="center"/>
    </xf>
    <xf numFmtId="0" fontId="40" fillId="15" borderId="1" xfId="0" applyFont="1" applyFill="1" applyBorder="1" applyAlignment="1">
      <alignment horizontal="center" vertical="center" wrapText="1"/>
    </xf>
    <xf numFmtId="0" fontId="41" fillId="0" borderId="1" xfId="0" applyFont="1" applyBorder="1" applyAlignment="1">
      <alignment horizontal="center" vertical="center"/>
    </xf>
    <xf numFmtId="0" fontId="2" fillId="16" borderId="1" xfId="0" applyFont="1" applyFill="1" applyBorder="1"/>
    <xf numFmtId="0" fontId="2" fillId="0" borderId="0" xfId="0" applyFont="1"/>
    <xf numFmtId="0" fontId="11" fillId="0" borderId="3" xfId="0" applyFont="1" applyBorder="1" applyAlignment="1">
      <alignment horizontal="center" vertical="center"/>
    </xf>
    <xf numFmtId="0" fontId="4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vertical="center"/>
    </xf>
    <xf numFmtId="0" fontId="2" fillId="17" borderId="1" xfId="0" applyFont="1" applyFill="1" applyBorder="1" applyAlignment="1">
      <alignment horizontal="center" vertical="center"/>
    </xf>
    <xf numFmtId="0" fontId="2" fillId="17" borderId="1" xfId="0" quotePrefix="1" applyFont="1" applyFill="1" applyBorder="1" applyAlignment="1">
      <alignment vertical="center" wrapText="1"/>
    </xf>
    <xf numFmtId="0" fontId="2" fillId="17" borderId="1" xfId="0" applyFont="1" applyFill="1" applyBorder="1" applyAlignment="1">
      <alignment vertical="center" wrapText="1"/>
    </xf>
    <xf numFmtId="0" fontId="0" fillId="0" borderId="1" xfId="0" applyFont="1" applyBorder="1"/>
    <xf numFmtId="0" fontId="0" fillId="0" borderId="0" xfId="0" applyAlignment="1">
      <alignment horizontal="left" vertical="center"/>
    </xf>
    <xf numFmtId="0" fontId="2" fillId="17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5" borderId="1" xfId="0" applyFont="1" applyFill="1" applyBorder="1" applyAlignment="1">
      <alignment horizontal="left" vertical="center"/>
    </xf>
    <xf numFmtId="0" fontId="2" fillId="16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2" borderId="5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11" fillId="5" borderId="5" xfId="0" applyFont="1" applyFill="1" applyBorder="1" applyAlignment="1">
      <alignment horizontal="center"/>
    </xf>
    <xf numFmtId="0" fontId="11" fillId="5" borderId="11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2" xfId="0" quotePrefix="1" applyFont="1" applyFill="1" applyBorder="1" applyAlignment="1">
      <alignment horizontal="center" vertical="center"/>
    </xf>
    <xf numFmtId="0" fontId="1" fillId="9" borderId="3" xfId="0" quotePrefix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1" xfId="0" quotePrefix="1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left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left" vertical="center"/>
    </xf>
    <xf numFmtId="2" fontId="18" fillId="3" borderId="1" xfId="0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/>
    </xf>
    <xf numFmtId="164" fontId="16" fillId="3" borderId="1" xfId="0" applyNumberFormat="1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18" fillId="5" borderId="4" xfId="0" applyFont="1" applyFill="1" applyBorder="1" applyAlignment="1">
      <alignment horizontal="center" vertical="center" wrapText="1"/>
    </xf>
    <xf numFmtId="0" fontId="24" fillId="7" borderId="1" xfId="0" applyFont="1" applyFill="1" applyBorder="1" applyAlignment="1">
      <alignment horizontal="center" vertical="top"/>
    </xf>
    <xf numFmtId="0" fontId="24" fillId="11" borderId="2" xfId="0" applyFont="1" applyFill="1" applyBorder="1" applyAlignment="1">
      <alignment horizontal="center" vertical="center"/>
    </xf>
    <xf numFmtId="0" fontId="24" fillId="11" borderId="3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21" fillId="11" borderId="1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/>
    </xf>
    <xf numFmtId="0" fontId="27" fillId="5" borderId="1" xfId="0" applyFont="1" applyFill="1" applyBorder="1" applyAlignment="1">
      <alignment horizontal="center" vertical="center" wrapText="1"/>
    </xf>
    <xf numFmtId="0" fontId="27" fillId="5" borderId="1" xfId="0" applyFont="1" applyFill="1" applyBorder="1" applyAlignment="1">
      <alignment horizontal="center" vertical="center"/>
    </xf>
    <xf numFmtId="2" fontId="27" fillId="5" borderId="1" xfId="0" applyNumberFormat="1" applyFont="1" applyFill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0" fontId="34" fillId="1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3" fillId="14" borderId="1" xfId="0" applyFont="1" applyFill="1" applyBorder="1" applyAlignment="1">
      <alignment horizontal="center" vertical="center" wrapText="1"/>
    </xf>
    <xf numFmtId="0" fontId="33" fillId="14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center" vertical="center" wrapText="1"/>
    </xf>
    <xf numFmtId="0" fontId="12" fillId="5" borderId="5" xfId="0" applyFont="1" applyFill="1" applyBorder="1" applyAlignment="1">
      <alignment horizontal="center" vertical="center"/>
    </xf>
    <xf numFmtId="0" fontId="12" fillId="5" borderId="16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5" fillId="5" borderId="1" xfId="0" applyFont="1" applyFill="1" applyBorder="1" applyAlignment="1">
      <alignment horizontal="center" vertical="center"/>
    </xf>
    <xf numFmtId="0" fontId="36" fillId="14" borderId="1" xfId="0" applyFont="1" applyFill="1" applyBorder="1" applyAlignment="1">
      <alignment horizontal="center" vertical="center"/>
    </xf>
    <xf numFmtId="0" fontId="37" fillId="5" borderId="4" xfId="0" applyFont="1" applyFill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40" fillId="15" borderId="1" xfId="0" applyFont="1" applyFill="1" applyBorder="1" applyAlignment="1">
      <alignment horizontal="center" vertical="center"/>
    </xf>
    <xf numFmtId="0" fontId="40" fillId="15" borderId="1" xfId="0" applyFont="1" applyFill="1" applyBorder="1" applyAlignment="1">
      <alignment horizontal="center" vertical="center" wrapText="1"/>
    </xf>
    <xf numFmtId="0" fontId="43" fillId="0" borderId="0" xfId="0" applyFont="1" applyFill="1"/>
    <xf numFmtId="0" fontId="0" fillId="18" borderId="0" xfId="0" applyFill="1"/>
    <xf numFmtId="0" fontId="0" fillId="0" borderId="0" xfId="0" applyFill="1"/>
    <xf numFmtId="0" fontId="0" fillId="0" borderId="0" xfId="0" applyFill="1" applyAlignment="1">
      <alignment vertical="center"/>
    </xf>
  </cellXfs>
  <cellStyles count="2">
    <cellStyle name="Normal" xfId="0" builtinId="0"/>
    <cellStyle name="Normal 10 2 2 3 2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E11"/>
  <sheetViews>
    <sheetView workbookViewId="0">
      <selection activeCell="L11" sqref="L11"/>
    </sheetView>
  </sheetViews>
  <sheetFormatPr defaultRowHeight="14.4"/>
  <cols>
    <col min="4" max="4" width="9.77734375" bestFit="1" customWidth="1"/>
    <col min="5" max="5" width="17.77734375" customWidth="1"/>
  </cols>
  <sheetData>
    <row r="3" spans="3:5">
      <c r="C3" s="193" t="s">
        <v>405</v>
      </c>
      <c r="D3" s="193"/>
      <c r="E3" s="174" t="s">
        <v>406</v>
      </c>
    </row>
    <row r="4" spans="3:5">
      <c r="C4" s="194" t="s">
        <v>397</v>
      </c>
      <c r="D4" s="194" t="s">
        <v>402</v>
      </c>
      <c r="E4" s="11" t="s">
        <v>395</v>
      </c>
    </row>
    <row r="5" spans="3:5">
      <c r="C5" s="194"/>
      <c r="D5" s="194"/>
      <c r="E5" s="11" t="s">
        <v>396</v>
      </c>
    </row>
    <row r="6" spans="3:5">
      <c r="C6" s="194" t="s">
        <v>398</v>
      </c>
      <c r="D6" s="194" t="s">
        <v>403</v>
      </c>
      <c r="E6" s="11" t="s">
        <v>230</v>
      </c>
    </row>
    <row r="7" spans="3:5">
      <c r="C7" s="194"/>
      <c r="D7" s="194"/>
      <c r="E7" s="11" t="s">
        <v>400</v>
      </c>
    </row>
    <row r="8" spans="3:5">
      <c r="C8" s="194"/>
      <c r="D8" s="194"/>
      <c r="E8" s="11" t="s">
        <v>401</v>
      </c>
    </row>
    <row r="9" spans="3:5">
      <c r="C9" s="194" t="s">
        <v>399</v>
      </c>
      <c r="D9" s="194" t="s">
        <v>404</v>
      </c>
      <c r="E9" s="11" t="s">
        <v>230</v>
      </c>
    </row>
    <row r="10" spans="3:5">
      <c r="C10" s="194"/>
      <c r="D10" s="194"/>
      <c r="E10" s="11" t="s">
        <v>400</v>
      </c>
    </row>
    <row r="11" spans="3:5">
      <c r="C11" s="194"/>
      <c r="D11" s="194"/>
      <c r="E11" s="11" t="s">
        <v>401</v>
      </c>
    </row>
  </sheetData>
  <mergeCells count="7">
    <mergeCell ref="C3:D3"/>
    <mergeCell ref="C4:C5"/>
    <mergeCell ref="C6:C8"/>
    <mergeCell ref="C9:C11"/>
    <mergeCell ref="D4:D5"/>
    <mergeCell ref="D6:D8"/>
    <mergeCell ref="D9:D11"/>
  </mergeCells>
  <pageMargins left="0.7" right="0.7" top="0.75" bottom="0.75" header="0.3" footer="0.3"/>
  <pageSetup orientation="portrait" r:id="rId1"/>
  <headerFooter>
    <oddFooter>&amp;C&amp;1#&amp;"Calibri"&amp;6&amp;K737373Sensitivity: Internal (C3)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E3:O17"/>
  <sheetViews>
    <sheetView workbookViewId="0">
      <selection activeCell="E20" sqref="E20"/>
    </sheetView>
  </sheetViews>
  <sheetFormatPr defaultRowHeight="14.4"/>
  <cols>
    <col min="5" max="5" width="13" bestFit="1" customWidth="1"/>
    <col min="6" max="6" width="10.33203125" bestFit="1" customWidth="1"/>
    <col min="7" max="7" width="10.5546875" bestFit="1" customWidth="1"/>
  </cols>
  <sheetData>
    <row r="3" spans="5:15">
      <c r="E3" s="175"/>
      <c r="F3" t="s">
        <v>468</v>
      </c>
      <c r="G3" s="175"/>
      <c r="H3" s="175"/>
      <c r="I3" s="175"/>
      <c r="J3" s="175"/>
      <c r="K3" s="175"/>
      <c r="L3" s="175"/>
      <c r="M3" s="175"/>
      <c r="N3" s="175"/>
      <c r="O3" s="175"/>
    </row>
    <row r="4" spans="5:15">
      <c r="F4" t="s">
        <v>463</v>
      </c>
    </row>
    <row r="5" spans="5:15">
      <c r="E5" s="175" t="s">
        <v>353</v>
      </c>
      <c r="F5" t="s">
        <v>402</v>
      </c>
      <c r="G5" t="s">
        <v>230</v>
      </c>
    </row>
    <row r="6" spans="5:15">
      <c r="G6" t="s">
        <v>469</v>
      </c>
    </row>
    <row r="7" spans="5:15">
      <c r="G7" t="s">
        <v>470</v>
      </c>
    </row>
    <row r="8" spans="5:15">
      <c r="G8" t="s">
        <v>471</v>
      </c>
    </row>
    <row r="9" spans="5:15">
      <c r="G9" t="s">
        <v>396</v>
      </c>
    </row>
    <row r="10" spans="5:15">
      <c r="F10" t="s">
        <v>403</v>
      </c>
      <c r="G10" t="s">
        <v>230</v>
      </c>
    </row>
    <row r="11" spans="5:15">
      <c r="G11" t="s">
        <v>469</v>
      </c>
    </row>
    <row r="12" spans="5:15">
      <c r="G12" t="s">
        <v>470</v>
      </c>
    </row>
    <row r="13" spans="5:15">
      <c r="G13" t="s">
        <v>471</v>
      </c>
    </row>
    <row r="14" spans="5:15">
      <c r="G14" t="s">
        <v>396</v>
      </c>
    </row>
    <row r="15" spans="5:15">
      <c r="F15" t="s">
        <v>404</v>
      </c>
      <c r="G15" t="s">
        <v>230</v>
      </c>
    </row>
    <row r="16" spans="5:15">
      <c r="G16" t="s">
        <v>469</v>
      </c>
    </row>
    <row r="17" spans="7:7">
      <c r="G17" t="s">
        <v>471</v>
      </c>
    </row>
  </sheetData>
  <pageMargins left="0.7" right="0.7" top="0.75" bottom="0.75" header="0.3" footer="0.3"/>
  <pageSetup orientation="portrait" verticalDpi="0" r:id="rId1"/>
  <headerFooter>
    <oddFooter>&amp;C&amp;1#&amp;"Calibri"&amp;6&amp;K737373Sensitivity: Internal (C3)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E3:O11"/>
  <sheetViews>
    <sheetView workbookViewId="0">
      <selection activeCell="G17" sqref="G17"/>
    </sheetView>
  </sheetViews>
  <sheetFormatPr defaultRowHeight="14.4"/>
  <cols>
    <col min="5" max="5" width="13" bestFit="1" customWidth="1"/>
    <col min="6" max="6" width="10.33203125" bestFit="1" customWidth="1"/>
    <col min="7" max="7" width="10.5546875" bestFit="1" customWidth="1"/>
  </cols>
  <sheetData>
    <row r="3" spans="5:15">
      <c r="E3" s="175"/>
      <c r="F3" t="s">
        <v>468</v>
      </c>
      <c r="G3" s="175"/>
      <c r="H3" s="175"/>
      <c r="I3" s="175"/>
      <c r="J3" s="175"/>
      <c r="K3" s="175"/>
      <c r="L3" s="175"/>
      <c r="M3" s="175"/>
      <c r="N3" s="175"/>
      <c r="O3" s="175"/>
    </row>
    <row r="4" spans="5:15">
      <c r="F4" t="s">
        <v>463</v>
      </c>
    </row>
    <row r="5" spans="5:15">
      <c r="E5" s="175" t="s">
        <v>472</v>
      </c>
      <c r="F5" t="s">
        <v>402</v>
      </c>
      <c r="G5" t="s">
        <v>473</v>
      </c>
    </row>
    <row r="6" spans="5:15">
      <c r="G6" t="s">
        <v>474</v>
      </c>
    </row>
    <row r="7" spans="5:15">
      <c r="F7" t="s">
        <v>403</v>
      </c>
      <c r="G7" t="s">
        <v>473</v>
      </c>
    </row>
    <row r="8" spans="5:15">
      <c r="G8" t="s">
        <v>474</v>
      </c>
    </row>
    <row r="9" spans="5:15">
      <c r="F9" t="s">
        <v>404</v>
      </c>
      <c r="G9" t="s">
        <v>475</v>
      </c>
    </row>
    <row r="10" spans="5:15">
      <c r="G10" t="s">
        <v>476</v>
      </c>
    </row>
    <row r="11" spans="5:15">
      <c r="G11" t="s">
        <v>240</v>
      </c>
    </row>
  </sheetData>
  <pageMargins left="0.7" right="0.7" top="0.75" bottom="0.75" header="0.3" footer="0.3"/>
  <pageSetup orientation="portrait" verticalDpi="0" r:id="rId1"/>
  <headerFooter>
    <oddFooter>&amp;C&amp;1#&amp;"Calibri"&amp;6&amp;K737373Sensitivity: Internal (C3)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E3:O14"/>
  <sheetViews>
    <sheetView workbookViewId="0">
      <selection activeCell="G19" sqref="G19"/>
    </sheetView>
  </sheetViews>
  <sheetFormatPr defaultRowHeight="14.4"/>
  <cols>
    <col min="5" max="5" width="15.21875" bestFit="1" customWidth="1"/>
    <col min="6" max="6" width="10.33203125" bestFit="1" customWidth="1"/>
    <col min="7" max="7" width="10.5546875" bestFit="1" customWidth="1"/>
  </cols>
  <sheetData>
    <row r="3" spans="5:15">
      <c r="E3" s="175"/>
      <c r="F3" t="s">
        <v>468</v>
      </c>
      <c r="G3" s="175"/>
      <c r="H3" s="175"/>
      <c r="I3" s="175"/>
      <c r="J3" s="175"/>
      <c r="K3" s="175"/>
      <c r="L3" s="175"/>
      <c r="M3" s="175"/>
      <c r="N3" s="175"/>
      <c r="O3" s="175"/>
    </row>
    <row r="4" spans="5:15">
      <c r="F4" t="s">
        <v>463</v>
      </c>
    </row>
    <row r="5" spans="5:15">
      <c r="E5" s="175" t="s">
        <v>477</v>
      </c>
      <c r="F5" t="s">
        <v>403</v>
      </c>
      <c r="G5" s="9" t="s">
        <v>151</v>
      </c>
    </row>
    <row r="6" spans="5:15">
      <c r="G6" s="9" t="s">
        <v>142</v>
      </c>
    </row>
    <row r="7" spans="5:15">
      <c r="G7" s="9" t="s">
        <v>146</v>
      </c>
    </row>
    <row r="8" spans="5:15">
      <c r="G8" s="9" t="s">
        <v>201</v>
      </c>
    </row>
    <row r="9" spans="5:15">
      <c r="G9" s="9" t="s">
        <v>478</v>
      </c>
    </row>
    <row r="10" spans="5:15">
      <c r="G10" s="9" t="s">
        <v>177</v>
      </c>
    </row>
    <row r="11" spans="5:15">
      <c r="G11" s="9" t="s">
        <v>149</v>
      </c>
    </row>
    <row r="12" spans="5:15">
      <c r="G12" s="9" t="s">
        <v>216</v>
      </c>
    </row>
    <row r="13" spans="5:15">
      <c r="G13" s="9" t="s">
        <v>137</v>
      </c>
    </row>
    <row r="14" spans="5:15">
      <c r="G14" s="9" t="s">
        <v>338</v>
      </c>
    </row>
  </sheetData>
  <pageMargins left="0.7" right="0.7" top="0.75" bottom="0.75" header="0.3" footer="0.3"/>
  <pageSetup orientation="portrait" verticalDpi="0" r:id="rId1"/>
  <headerFooter>
    <oddFooter>&amp;C&amp;1#&amp;"Calibri"&amp;6&amp;K737373Sensitivity: Internal (C3)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B2:Q161"/>
  <sheetViews>
    <sheetView zoomScale="85" zoomScaleNormal="85" workbookViewId="0">
      <selection activeCell="L11" sqref="L11"/>
    </sheetView>
  </sheetViews>
  <sheetFormatPr defaultRowHeight="14.4"/>
  <cols>
    <col min="2" max="2" width="18.21875" bestFit="1" customWidth="1"/>
    <col min="3" max="3" width="14" customWidth="1"/>
    <col min="4" max="4" width="11.5546875" customWidth="1"/>
    <col min="5" max="5" width="12.21875" customWidth="1"/>
    <col min="6" max="6" width="10.21875" customWidth="1"/>
    <col min="7" max="7" width="11.5546875" customWidth="1"/>
    <col min="8" max="8" width="9.5546875" bestFit="1" customWidth="1"/>
    <col min="12" max="12" width="11.21875" bestFit="1" customWidth="1"/>
    <col min="13" max="13" width="11" bestFit="1" customWidth="1"/>
    <col min="14" max="14" width="27.21875" customWidth="1"/>
    <col min="17" max="17" width="9.77734375" bestFit="1" customWidth="1"/>
  </cols>
  <sheetData>
    <row r="2" spans="2:13" ht="33.6">
      <c r="B2" s="1">
        <v>44927</v>
      </c>
    </row>
    <row r="3" spans="2:13" ht="15" customHeight="1">
      <c r="B3" s="211" t="s">
        <v>0</v>
      </c>
      <c r="C3" s="211"/>
    </row>
    <row r="4" spans="2:13" ht="15" customHeight="1">
      <c r="B4" s="212" t="s">
        <v>1</v>
      </c>
      <c r="C4" s="213" t="s">
        <v>2</v>
      </c>
      <c r="D4" s="213" t="s">
        <v>3</v>
      </c>
      <c r="E4" s="213" t="s">
        <v>4</v>
      </c>
      <c r="F4" s="214" t="s">
        <v>5</v>
      </c>
      <c r="G4" s="213" t="s">
        <v>6</v>
      </c>
      <c r="H4" s="213" t="s">
        <v>7</v>
      </c>
      <c r="I4" s="213" t="s">
        <v>8</v>
      </c>
      <c r="J4" s="216" t="s">
        <v>9</v>
      </c>
      <c r="K4" s="216" t="s">
        <v>10</v>
      </c>
      <c r="L4" s="210" t="s">
        <v>11</v>
      </c>
      <c r="M4" s="210"/>
    </row>
    <row r="5" spans="2:13" ht="15" customHeight="1">
      <c r="B5" s="212"/>
      <c r="C5" s="213"/>
      <c r="D5" s="213"/>
      <c r="E5" s="213"/>
      <c r="F5" s="215"/>
      <c r="G5" s="213"/>
      <c r="H5" s="213"/>
      <c r="I5" s="213"/>
      <c r="J5" s="216"/>
      <c r="K5" s="216"/>
      <c r="L5" s="2" t="s">
        <v>12</v>
      </c>
      <c r="M5" s="2" t="s">
        <v>13</v>
      </c>
    </row>
    <row r="6" spans="2:13" ht="15" customHeight="1">
      <c r="B6" s="203" t="s">
        <v>14</v>
      </c>
      <c r="C6" s="3" t="s">
        <v>15</v>
      </c>
      <c r="D6" s="4">
        <v>1</v>
      </c>
      <c r="E6" s="5" t="s">
        <v>16</v>
      </c>
      <c r="F6" s="6" t="s">
        <v>17</v>
      </c>
      <c r="G6" s="6">
        <v>3270</v>
      </c>
      <c r="H6" s="7">
        <v>48.75</v>
      </c>
      <c r="I6" s="7">
        <v>17.82</v>
      </c>
      <c r="J6" s="7"/>
      <c r="K6" s="7">
        <v>8.26</v>
      </c>
      <c r="L6" s="7">
        <v>24.26</v>
      </c>
      <c r="M6" s="7">
        <v>75.739999999999995</v>
      </c>
    </row>
    <row r="7" spans="2:13" ht="15" customHeight="1">
      <c r="B7" s="204"/>
      <c r="C7" s="3" t="s">
        <v>15</v>
      </c>
      <c r="D7" s="4">
        <v>2</v>
      </c>
      <c r="E7" s="5" t="s">
        <v>18</v>
      </c>
      <c r="F7" s="6" t="s">
        <v>17</v>
      </c>
      <c r="G7" s="6">
        <v>1470</v>
      </c>
      <c r="H7" s="7">
        <v>48.89</v>
      </c>
      <c r="I7" s="7">
        <v>10.17</v>
      </c>
      <c r="J7" s="7"/>
      <c r="K7" s="7">
        <v>9.06</v>
      </c>
      <c r="L7" s="7">
        <v>26.81</v>
      </c>
      <c r="M7" s="7">
        <v>73.19</v>
      </c>
    </row>
    <row r="8" spans="2:13" ht="15" customHeight="1">
      <c r="B8" s="204"/>
      <c r="C8" s="3" t="s">
        <v>19</v>
      </c>
      <c r="D8" s="6">
        <v>1</v>
      </c>
      <c r="E8" s="5" t="s">
        <v>20</v>
      </c>
      <c r="F8" s="6" t="s">
        <v>21</v>
      </c>
      <c r="G8" s="6">
        <v>300</v>
      </c>
      <c r="H8" s="8">
        <v>55.99</v>
      </c>
      <c r="I8" s="8">
        <v>5.0199999999999996</v>
      </c>
      <c r="J8" s="7"/>
      <c r="K8" s="7">
        <v>7.26</v>
      </c>
      <c r="L8" s="7">
        <v>27.7</v>
      </c>
      <c r="M8" s="7">
        <v>72.3</v>
      </c>
    </row>
    <row r="9" spans="2:13" ht="15" customHeight="1">
      <c r="B9" s="204"/>
      <c r="C9" s="3" t="s">
        <v>19</v>
      </c>
      <c r="D9" s="6">
        <v>2</v>
      </c>
      <c r="E9" s="5" t="s">
        <v>22</v>
      </c>
      <c r="F9" s="6" t="s">
        <v>23</v>
      </c>
      <c r="G9" s="6">
        <v>750</v>
      </c>
      <c r="H9" s="7">
        <v>64.52</v>
      </c>
      <c r="I9" s="7">
        <v>0.49</v>
      </c>
      <c r="J9" s="7"/>
      <c r="K9" s="7">
        <v>6.49</v>
      </c>
      <c r="L9" s="7">
        <v>26.25</v>
      </c>
      <c r="M9" s="7">
        <v>73.75</v>
      </c>
    </row>
    <row r="10" spans="2:13" ht="15" customHeight="1">
      <c r="B10" s="204"/>
      <c r="C10" s="3" t="s">
        <v>24</v>
      </c>
      <c r="D10" s="6">
        <v>1</v>
      </c>
      <c r="E10" s="5" t="s">
        <v>25</v>
      </c>
      <c r="F10" s="6" t="s">
        <v>17</v>
      </c>
      <c r="G10" s="6">
        <v>1770</v>
      </c>
      <c r="H10" s="7">
        <v>47.89</v>
      </c>
      <c r="I10" s="7">
        <v>11.1</v>
      </c>
      <c r="J10" s="7"/>
      <c r="K10" s="7">
        <v>5.1100000000000003</v>
      </c>
      <c r="L10" s="7">
        <v>27.25</v>
      </c>
      <c r="M10" s="7">
        <v>72.75</v>
      </c>
    </row>
    <row r="11" spans="2:13" ht="15" customHeight="1">
      <c r="B11" s="204"/>
      <c r="C11" s="3" t="s">
        <v>24</v>
      </c>
      <c r="D11" s="6">
        <v>2</v>
      </c>
      <c r="E11" s="5" t="s">
        <v>26</v>
      </c>
      <c r="F11" s="6" t="s">
        <v>27</v>
      </c>
      <c r="G11" s="6">
        <v>1050</v>
      </c>
      <c r="H11" s="7">
        <v>51.24</v>
      </c>
      <c r="I11" s="7">
        <v>10.94</v>
      </c>
      <c r="J11" s="7"/>
      <c r="K11" s="7">
        <v>8.26</v>
      </c>
      <c r="L11" s="7">
        <v>22.53</v>
      </c>
      <c r="M11" s="7">
        <v>77.47</v>
      </c>
    </row>
    <row r="12" spans="2:13" ht="15" customHeight="1">
      <c r="B12" s="204"/>
      <c r="C12" s="3" t="s">
        <v>28</v>
      </c>
      <c r="D12" s="6">
        <v>1</v>
      </c>
      <c r="E12" s="5" t="s">
        <v>29</v>
      </c>
      <c r="F12" s="6" t="s">
        <v>30</v>
      </c>
      <c r="G12" s="6">
        <v>540</v>
      </c>
      <c r="H12" s="7">
        <v>58.09</v>
      </c>
      <c r="I12" s="7">
        <v>4.76</v>
      </c>
      <c r="J12" s="7"/>
      <c r="K12" s="7">
        <v>9.06</v>
      </c>
      <c r="L12" s="7">
        <v>24.99</v>
      </c>
      <c r="M12" s="7">
        <v>75.010000000000005</v>
      </c>
    </row>
    <row r="13" spans="2:13" ht="15" customHeight="1">
      <c r="B13" s="204"/>
      <c r="C13" s="3" t="s">
        <v>28</v>
      </c>
      <c r="D13" s="6">
        <v>2</v>
      </c>
      <c r="E13" s="5" t="s">
        <v>31</v>
      </c>
      <c r="F13" s="6" t="s">
        <v>27</v>
      </c>
      <c r="G13" s="6">
        <v>390</v>
      </c>
      <c r="H13" s="7">
        <v>51.7</v>
      </c>
      <c r="I13" s="7">
        <v>6.7</v>
      </c>
      <c r="J13" s="7"/>
      <c r="K13" s="7">
        <v>7.34</v>
      </c>
      <c r="L13" s="7">
        <v>25.48</v>
      </c>
      <c r="M13" s="7">
        <v>74.52</v>
      </c>
    </row>
    <row r="14" spans="2:13" ht="15" customHeight="1">
      <c r="B14" s="204"/>
      <c r="C14" s="3" t="s">
        <v>32</v>
      </c>
      <c r="D14" s="6">
        <v>1</v>
      </c>
      <c r="E14" s="5" t="s">
        <v>33</v>
      </c>
      <c r="F14" s="6" t="s">
        <v>21</v>
      </c>
      <c r="G14" s="6">
        <v>1140</v>
      </c>
      <c r="H14" s="7">
        <v>57.39</v>
      </c>
      <c r="I14" s="7">
        <v>3.65</v>
      </c>
      <c r="J14" s="7"/>
      <c r="K14" s="7">
        <v>5.69</v>
      </c>
      <c r="L14" s="7">
        <v>25.5</v>
      </c>
      <c r="M14" s="7">
        <v>74.5</v>
      </c>
    </row>
    <row r="15" spans="2:13" ht="15" customHeight="1">
      <c r="B15" s="204"/>
      <c r="C15" s="3" t="s">
        <v>32</v>
      </c>
      <c r="D15" s="6">
        <v>2</v>
      </c>
      <c r="E15" s="5" t="s">
        <v>34</v>
      </c>
      <c r="F15" s="6" t="s">
        <v>21</v>
      </c>
      <c r="G15" s="6">
        <v>120</v>
      </c>
      <c r="H15" s="7">
        <v>54.03</v>
      </c>
      <c r="I15" s="7">
        <v>3.65</v>
      </c>
      <c r="J15" s="7"/>
      <c r="K15" s="7">
        <v>7.58</v>
      </c>
      <c r="L15" s="7">
        <v>24.66</v>
      </c>
      <c r="M15" s="7">
        <v>75.34</v>
      </c>
    </row>
    <row r="16" spans="2:13" ht="15" customHeight="1">
      <c r="B16" s="204"/>
      <c r="C16" s="3" t="s">
        <v>35</v>
      </c>
      <c r="D16" s="6">
        <v>1</v>
      </c>
      <c r="E16" s="5" t="s">
        <v>36</v>
      </c>
      <c r="F16" s="6" t="s">
        <v>21</v>
      </c>
      <c r="G16" s="6">
        <v>1650</v>
      </c>
      <c r="H16" s="7">
        <v>54.74</v>
      </c>
      <c r="I16" s="7">
        <v>5.0599999999999996</v>
      </c>
      <c r="J16" s="7"/>
      <c r="K16" s="7">
        <v>8.11</v>
      </c>
      <c r="L16" s="7">
        <v>28.12</v>
      </c>
      <c r="M16" s="7">
        <v>71.88</v>
      </c>
    </row>
    <row r="17" spans="2:13" ht="15" customHeight="1">
      <c r="B17" s="204"/>
      <c r="C17" s="3" t="s">
        <v>35</v>
      </c>
      <c r="D17" s="6">
        <v>2</v>
      </c>
      <c r="E17" s="5" t="s">
        <v>37</v>
      </c>
      <c r="F17" s="6" t="s">
        <v>30</v>
      </c>
      <c r="G17" s="6">
        <v>30</v>
      </c>
      <c r="H17" s="7">
        <v>60.03</v>
      </c>
      <c r="I17" s="7">
        <v>2.08</v>
      </c>
      <c r="J17" s="7"/>
      <c r="K17" s="7">
        <v>6.46</v>
      </c>
      <c r="L17" s="7">
        <v>25.91</v>
      </c>
      <c r="M17" s="7">
        <v>74.09</v>
      </c>
    </row>
    <row r="18" spans="2:13" ht="15" customHeight="1">
      <c r="B18" s="204"/>
      <c r="C18" s="3" t="s">
        <v>38</v>
      </c>
      <c r="D18" s="6">
        <v>1</v>
      </c>
      <c r="E18" s="5" t="s">
        <v>39</v>
      </c>
      <c r="F18" s="6" t="s">
        <v>21</v>
      </c>
      <c r="G18" s="6">
        <v>390</v>
      </c>
      <c r="H18" s="7">
        <v>54.88</v>
      </c>
      <c r="I18" s="7">
        <v>6.23</v>
      </c>
      <c r="J18" s="7"/>
      <c r="K18" s="7">
        <v>7.05</v>
      </c>
      <c r="L18" s="7">
        <v>24.11</v>
      </c>
      <c r="M18" s="7">
        <v>75.89</v>
      </c>
    </row>
    <row r="19" spans="2:13" ht="15" customHeight="1">
      <c r="B19" s="204"/>
      <c r="C19" s="3" t="s">
        <v>38</v>
      </c>
      <c r="D19" s="6">
        <v>2</v>
      </c>
      <c r="E19" s="5" t="s">
        <v>40</v>
      </c>
      <c r="F19" s="6" t="s">
        <v>27</v>
      </c>
      <c r="G19" s="6">
        <v>120</v>
      </c>
      <c r="H19" s="7">
        <v>52.95</v>
      </c>
      <c r="I19" s="7">
        <v>3.12</v>
      </c>
      <c r="J19" s="7"/>
      <c r="K19" s="7">
        <v>6.69</v>
      </c>
      <c r="L19" s="7">
        <v>24.98</v>
      </c>
      <c r="M19" s="7">
        <v>75.02</v>
      </c>
    </row>
    <row r="20" spans="2:13" ht="15" customHeight="1">
      <c r="B20" s="204"/>
      <c r="C20" s="3" t="s">
        <v>41</v>
      </c>
      <c r="D20" s="6">
        <v>2</v>
      </c>
      <c r="E20" s="5" t="s">
        <v>42</v>
      </c>
      <c r="F20" s="6" t="s">
        <v>17</v>
      </c>
      <c r="G20" s="9">
        <v>416</v>
      </c>
      <c r="H20" s="7">
        <v>58.92</v>
      </c>
      <c r="I20" s="7">
        <v>1.07</v>
      </c>
      <c r="J20" s="7"/>
      <c r="K20" s="7">
        <v>6.74</v>
      </c>
      <c r="L20" s="7">
        <v>25.81</v>
      </c>
      <c r="M20" s="7">
        <v>74.19</v>
      </c>
    </row>
    <row r="21" spans="2:13" ht="15" customHeight="1">
      <c r="B21" s="204"/>
      <c r="C21" s="6"/>
      <c r="D21" s="6"/>
      <c r="E21" s="5"/>
      <c r="F21" s="6"/>
      <c r="G21" s="6"/>
      <c r="H21" s="7"/>
      <c r="I21" s="7"/>
      <c r="J21" s="7"/>
      <c r="K21" s="7"/>
      <c r="L21" s="7"/>
      <c r="M21" s="7"/>
    </row>
    <row r="22" spans="2:13" ht="15" customHeight="1">
      <c r="B22" s="204"/>
      <c r="C22" s="6"/>
      <c r="D22" s="6"/>
      <c r="E22" s="5"/>
      <c r="F22" s="6"/>
      <c r="G22" s="6"/>
      <c r="H22" s="7"/>
      <c r="I22" s="7"/>
      <c r="J22" s="7"/>
      <c r="K22" s="7"/>
      <c r="L22" s="7"/>
      <c r="M22" s="7"/>
    </row>
    <row r="23" spans="2:13" ht="15" customHeight="1">
      <c r="B23" s="204"/>
      <c r="C23" s="6"/>
      <c r="D23" s="6"/>
      <c r="E23" s="5"/>
      <c r="F23" s="6"/>
      <c r="G23" s="6"/>
      <c r="H23" s="7"/>
      <c r="I23" s="7"/>
      <c r="J23" s="7"/>
      <c r="K23" s="7"/>
      <c r="L23" s="7"/>
      <c r="M23" s="7"/>
    </row>
    <row r="24" spans="2:13" ht="15" customHeight="1">
      <c r="B24" s="204"/>
      <c r="C24" s="6"/>
      <c r="D24" s="6"/>
      <c r="E24" s="5"/>
      <c r="F24" s="6"/>
      <c r="G24" s="6"/>
      <c r="H24" s="7"/>
      <c r="I24" s="7"/>
      <c r="J24" s="7"/>
      <c r="K24" s="7"/>
      <c r="L24" s="7"/>
      <c r="M24" s="7"/>
    </row>
    <row r="25" spans="2:13" ht="15" customHeight="1">
      <c r="B25" s="204"/>
      <c r="C25" s="6"/>
      <c r="D25" s="6"/>
      <c r="E25" s="5"/>
      <c r="F25" s="6"/>
      <c r="G25" s="6"/>
      <c r="H25" s="7"/>
      <c r="I25" s="7"/>
      <c r="J25" s="7"/>
      <c r="K25" s="7"/>
      <c r="L25" s="7"/>
      <c r="M25" s="7"/>
    </row>
    <row r="26" spans="2:13" ht="15" customHeight="1">
      <c r="B26" s="204"/>
      <c r="C26" s="10" t="s">
        <v>43</v>
      </c>
      <c r="D26" s="11"/>
      <c r="E26" s="11"/>
      <c r="F26" s="11"/>
      <c r="G26" s="12">
        <f>SUM(G6:G25)</f>
        <v>13406</v>
      </c>
      <c r="H26" s="11"/>
      <c r="I26" s="11"/>
      <c r="J26" s="13"/>
      <c r="K26" s="11"/>
      <c r="L26" s="11"/>
      <c r="M26" s="11"/>
    </row>
    <row r="27" spans="2:13" ht="15.75" customHeight="1">
      <c r="B27" s="204"/>
      <c r="C27" s="6"/>
      <c r="D27" s="6"/>
      <c r="E27" s="5"/>
      <c r="F27" s="6"/>
      <c r="G27" s="6"/>
      <c r="H27" s="7"/>
      <c r="I27" s="7"/>
      <c r="J27" s="7"/>
      <c r="K27" s="7"/>
      <c r="L27" s="7"/>
      <c r="M27" s="7"/>
    </row>
    <row r="28" spans="2:13" ht="15.75" customHeight="1">
      <c r="B28" s="204"/>
      <c r="C28" s="6"/>
      <c r="D28" s="6"/>
      <c r="E28" s="5"/>
      <c r="F28" s="6"/>
      <c r="G28" s="6"/>
      <c r="H28" s="7"/>
      <c r="I28" s="7"/>
      <c r="J28" s="7"/>
      <c r="K28" s="7"/>
      <c r="L28" s="7"/>
      <c r="M28" s="7"/>
    </row>
    <row r="29" spans="2:13" ht="15.75" customHeight="1">
      <c r="B29" s="204"/>
      <c r="C29" s="6"/>
      <c r="D29" s="6"/>
      <c r="E29" s="5"/>
      <c r="F29" s="6"/>
      <c r="G29" s="6"/>
      <c r="H29" s="7"/>
      <c r="I29" s="7"/>
      <c r="J29" s="7"/>
      <c r="K29" s="7"/>
      <c r="L29" s="7"/>
      <c r="M29" s="7"/>
    </row>
    <row r="30" spans="2:13" ht="15" customHeight="1">
      <c r="B30" s="204"/>
      <c r="C30" s="14"/>
      <c r="D30" s="14"/>
      <c r="E30" s="15"/>
      <c r="F30" s="14"/>
      <c r="G30" s="14"/>
      <c r="H30" s="16"/>
      <c r="I30" s="16"/>
      <c r="J30" s="7"/>
      <c r="K30" s="16"/>
      <c r="L30" s="16"/>
      <c r="M30" s="11"/>
    </row>
    <row r="31" spans="2:13" ht="15" customHeight="1">
      <c r="B31" s="204"/>
      <c r="C31" s="10" t="s">
        <v>44</v>
      </c>
      <c r="D31" s="11"/>
      <c r="E31" s="11"/>
      <c r="F31" s="11"/>
      <c r="G31" s="12">
        <f>SUM(G27:G30)</f>
        <v>0</v>
      </c>
      <c r="H31" s="11"/>
      <c r="I31" s="11"/>
      <c r="J31" s="13"/>
      <c r="K31" s="11"/>
      <c r="L31" s="11"/>
      <c r="M31" s="11"/>
    </row>
    <row r="32" spans="2:13" ht="15" customHeight="1">
      <c r="B32" s="204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</row>
    <row r="33" spans="2:13" ht="15" customHeight="1">
      <c r="B33" s="205"/>
      <c r="C33" s="17"/>
      <c r="D33" s="17"/>
      <c r="E33" s="17"/>
      <c r="F33" s="17"/>
      <c r="G33" s="18">
        <f>G26+G31</f>
        <v>13406</v>
      </c>
      <c r="H33" s="18">
        <f t="shared" ref="H33:M33" si="0">SUMPRODUCT($G6:$G32,H6:H32)/$G33</f>
        <v>52.429115321497825</v>
      </c>
      <c r="I33" s="18">
        <f t="shared" si="0"/>
        <v>9.5234835148440986</v>
      </c>
      <c r="J33" s="18">
        <f t="shared" si="0"/>
        <v>0</v>
      </c>
      <c r="K33" s="18">
        <f t="shared" si="0"/>
        <v>7.4723437266895436</v>
      </c>
      <c r="L33" s="18">
        <f t="shared" si="0"/>
        <v>25.69007608533493</v>
      </c>
      <c r="M33" s="18">
        <f t="shared" si="0"/>
        <v>74.309923914665077</v>
      </c>
    </row>
    <row r="34" spans="2:13" ht="15" customHeight="1">
      <c r="B34" s="203" t="s">
        <v>45</v>
      </c>
      <c r="C34" s="3" t="s">
        <v>15</v>
      </c>
      <c r="D34" s="4">
        <v>1</v>
      </c>
      <c r="E34" s="5" t="s">
        <v>46</v>
      </c>
      <c r="F34" s="6" t="s">
        <v>21</v>
      </c>
      <c r="G34" s="6">
        <v>1064</v>
      </c>
      <c r="H34" s="7">
        <v>54.18</v>
      </c>
      <c r="I34" s="7">
        <v>5.43</v>
      </c>
      <c r="J34" s="7"/>
      <c r="K34" s="7">
        <v>8.56</v>
      </c>
      <c r="L34" s="7">
        <v>23.51</v>
      </c>
      <c r="M34" s="7">
        <v>76.489999999999995</v>
      </c>
    </row>
    <row r="35" spans="2:13" ht="15" customHeight="1">
      <c r="B35" s="204"/>
      <c r="C35" s="3" t="s">
        <v>15</v>
      </c>
      <c r="D35" s="4">
        <v>2</v>
      </c>
      <c r="E35" s="5" t="s">
        <v>47</v>
      </c>
      <c r="F35" s="6" t="s">
        <v>27</v>
      </c>
      <c r="G35" s="6">
        <v>1500</v>
      </c>
      <c r="H35" s="7">
        <v>53.35</v>
      </c>
      <c r="I35" s="7">
        <v>7.05</v>
      </c>
      <c r="J35" s="7"/>
      <c r="K35" s="7">
        <v>9.36</v>
      </c>
      <c r="L35" s="7">
        <v>18.91</v>
      </c>
      <c r="M35" s="7">
        <v>81.09</v>
      </c>
    </row>
    <row r="36" spans="2:13" ht="15" customHeight="1">
      <c r="B36" s="204"/>
      <c r="C36" s="3" t="s">
        <v>19</v>
      </c>
      <c r="D36" s="6">
        <v>1</v>
      </c>
      <c r="E36" s="5" t="s">
        <v>48</v>
      </c>
      <c r="F36" s="6" t="s">
        <v>27</v>
      </c>
      <c r="G36" s="6">
        <v>2220</v>
      </c>
      <c r="H36" s="7">
        <v>51.96</v>
      </c>
      <c r="I36" s="7">
        <v>7.29</v>
      </c>
      <c r="J36" s="7"/>
      <c r="K36" s="7">
        <v>5.95</v>
      </c>
      <c r="L36" s="7">
        <v>26.49</v>
      </c>
      <c r="M36" s="7">
        <v>73.510000000000005</v>
      </c>
    </row>
    <row r="37" spans="2:13" ht="15" customHeight="1">
      <c r="B37" s="204"/>
      <c r="C37" s="3" t="s">
        <v>19</v>
      </c>
      <c r="D37" s="6">
        <v>2</v>
      </c>
      <c r="E37" s="5" t="s">
        <v>49</v>
      </c>
      <c r="F37" s="6" t="s">
        <v>17</v>
      </c>
      <c r="G37" s="6">
        <v>1830</v>
      </c>
      <c r="H37" s="7">
        <v>47.16</v>
      </c>
      <c r="I37" s="7">
        <v>12.96</v>
      </c>
      <c r="J37" s="7"/>
      <c r="K37" s="7">
        <v>6.75</v>
      </c>
      <c r="L37" s="7">
        <v>26.98</v>
      </c>
      <c r="M37" s="7">
        <v>73.02</v>
      </c>
    </row>
    <row r="38" spans="2:13" ht="15" customHeight="1">
      <c r="B38" s="204"/>
      <c r="C38" s="3" t="s">
        <v>24</v>
      </c>
      <c r="D38" s="6">
        <v>1</v>
      </c>
      <c r="E38" s="5" t="s">
        <v>50</v>
      </c>
      <c r="F38" s="6" t="s">
        <v>30</v>
      </c>
      <c r="G38" s="6">
        <v>990</v>
      </c>
      <c r="H38" s="7">
        <v>61.99</v>
      </c>
      <c r="I38" s="7">
        <v>2.27</v>
      </c>
      <c r="J38" s="7"/>
      <c r="K38" s="7">
        <v>8.14</v>
      </c>
      <c r="L38" s="7">
        <v>24.18</v>
      </c>
      <c r="M38" s="7">
        <v>75.819999999999993</v>
      </c>
    </row>
    <row r="39" spans="2:13" ht="15" customHeight="1">
      <c r="B39" s="204"/>
      <c r="C39" s="3" t="s">
        <v>24</v>
      </c>
      <c r="D39" s="6">
        <v>2</v>
      </c>
      <c r="E39" s="5" t="s">
        <v>51</v>
      </c>
      <c r="F39" s="6" t="s">
        <v>21</v>
      </c>
      <c r="G39" s="6">
        <v>870</v>
      </c>
      <c r="H39" s="7">
        <v>55.15</v>
      </c>
      <c r="I39" s="7">
        <v>4.62</v>
      </c>
      <c r="J39" s="7"/>
      <c r="K39" s="7">
        <v>8.34</v>
      </c>
      <c r="L39" s="7">
        <v>26.1</v>
      </c>
      <c r="M39" s="7">
        <v>73.900000000000006</v>
      </c>
    </row>
    <row r="40" spans="2:13" ht="15" customHeight="1">
      <c r="B40" s="204"/>
      <c r="C40" s="3" t="s">
        <v>28</v>
      </c>
      <c r="D40" s="6">
        <v>1</v>
      </c>
      <c r="E40" s="5" t="s">
        <v>52</v>
      </c>
      <c r="F40" s="6" t="s">
        <v>27</v>
      </c>
      <c r="G40" s="6">
        <v>1560</v>
      </c>
      <c r="H40" s="7">
        <v>51.28</v>
      </c>
      <c r="I40" s="7">
        <v>8.1999999999999993</v>
      </c>
      <c r="J40" s="7"/>
      <c r="K40" s="7">
        <v>8.89</v>
      </c>
      <c r="L40" s="7">
        <v>20.07</v>
      </c>
      <c r="M40" s="7">
        <v>79.930000000000007</v>
      </c>
    </row>
    <row r="41" spans="2:13" ht="15" customHeight="1">
      <c r="B41" s="204"/>
      <c r="C41" s="3" t="s">
        <v>28</v>
      </c>
      <c r="D41" s="6">
        <v>2</v>
      </c>
      <c r="E41" s="5" t="s">
        <v>53</v>
      </c>
      <c r="F41" s="6" t="s">
        <v>27</v>
      </c>
      <c r="G41" s="6"/>
      <c r="H41" s="7">
        <v>53.5</v>
      </c>
      <c r="I41" s="7">
        <v>5.81</v>
      </c>
      <c r="J41" s="7"/>
      <c r="K41" s="7">
        <v>8.06</v>
      </c>
      <c r="L41" s="7">
        <v>19.66</v>
      </c>
      <c r="M41" s="7">
        <v>80.34</v>
      </c>
    </row>
    <row r="42" spans="2:13" ht="15" customHeight="1">
      <c r="B42" s="204"/>
      <c r="C42" s="3" t="s">
        <v>32</v>
      </c>
      <c r="D42" s="6">
        <v>1</v>
      </c>
      <c r="E42" s="5" t="s">
        <v>54</v>
      </c>
      <c r="F42" s="6" t="s">
        <v>21</v>
      </c>
      <c r="G42" s="6">
        <v>1410</v>
      </c>
      <c r="H42" s="7">
        <v>54.62</v>
      </c>
      <c r="I42" s="7">
        <v>4.57</v>
      </c>
      <c r="J42" s="7"/>
      <c r="K42" s="7">
        <v>6.35</v>
      </c>
      <c r="L42" s="7">
        <v>25.16</v>
      </c>
      <c r="M42" s="7">
        <v>74.84</v>
      </c>
    </row>
    <row r="43" spans="2:13" ht="15" customHeight="1">
      <c r="B43" s="204"/>
      <c r="C43" s="3" t="s">
        <v>32</v>
      </c>
      <c r="D43" s="6">
        <v>2</v>
      </c>
      <c r="E43" s="5" t="s">
        <v>55</v>
      </c>
      <c r="F43" s="6" t="s">
        <v>27</v>
      </c>
      <c r="G43" s="6">
        <v>1770</v>
      </c>
      <c r="H43" s="7">
        <v>52.08</v>
      </c>
      <c r="I43" s="7">
        <v>6.47</v>
      </c>
      <c r="J43" s="7"/>
      <c r="K43" s="7">
        <v>9.1999999999999993</v>
      </c>
      <c r="L43" s="7">
        <v>18.91</v>
      </c>
      <c r="M43" s="7">
        <v>81.09</v>
      </c>
    </row>
    <row r="44" spans="2:13" ht="15" customHeight="1">
      <c r="B44" s="204"/>
      <c r="C44" s="3" t="s">
        <v>35</v>
      </c>
      <c r="D44" s="6">
        <v>1</v>
      </c>
      <c r="E44" s="5" t="s">
        <v>56</v>
      </c>
      <c r="F44" s="6" t="s">
        <v>27</v>
      </c>
      <c r="G44" s="6">
        <v>1350</v>
      </c>
      <c r="H44" s="7">
        <v>53.63</v>
      </c>
      <c r="I44" s="7">
        <v>6.47</v>
      </c>
      <c r="J44" s="7"/>
      <c r="K44" s="7">
        <v>6.69</v>
      </c>
      <c r="L44" s="7">
        <v>25.66</v>
      </c>
      <c r="M44" s="7">
        <v>74.34</v>
      </c>
    </row>
    <row r="45" spans="2:13" ht="15" customHeight="1">
      <c r="B45" s="204"/>
      <c r="C45" s="3" t="s">
        <v>35</v>
      </c>
      <c r="D45" s="6">
        <v>2</v>
      </c>
      <c r="E45" s="5" t="s">
        <v>57</v>
      </c>
      <c r="F45" s="19" t="s">
        <v>21</v>
      </c>
      <c r="G45" s="19">
        <v>60</v>
      </c>
      <c r="H45" s="7">
        <v>55.72</v>
      </c>
      <c r="I45" s="7">
        <v>3.5689999999999995</v>
      </c>
      <c r="J45" s="7"/>
      <c r="K45" s="7">
        <v>8.61</v>
      </c>
      <c r="L45" s="7">
        <v>23.21</v>
      </c>
      <c r="M45" s="7">
        <v>76.790000000000006</v>
      </c>
    </row>
    <row r="46" spans="2:13" ht="15" customHeight="1">
      <c r="B46" s="204"/>
      <c r="C46" s="3" t="s">
        <v>38</v>
      </c>
      <c r="D46" s="6">
        <v>1</v>
      </c>
      <c r="E46" s="5" t="s">
        <v>58</v>
      </c>
      <c r="F46" s="19" t="s">
        <v>21</v>
      </c>
      <c r="G46" s="6">
        <v>870</v>
      </c>
      <c r="H46" s="7">
        <v>55.99</v>
      </c>
      <c r="I46" s="7">
        <v>6.23</v>
      </c>
      <c r="J46" s="7"/>
      <c r="K46" s="7">
        <v>8.1199999999999992</v>
      </c>
      <c r="L46" s="7">
        <v>23.49</v>
      </c>
      <c r="M46" s="7">
        <v>76.510000000000005</v>
      </c>
    </row>
    <row r="47" spans="2:13" ht="15" customHeight="1">
      <c r="B47" s="204"/>
      <c r="C47" s="3" t="s">
        <v>38</v>
      </c>
      <c r="D47" s="6">
        <v>2</v>
      </c>
      <c r="E47" s="5" t="s">
        <v>59</v>
      </c>
      <c r="F47" s="19" t="s">
        <v>21</v>
      </c>
      <c r="G47" s="6">
        <v>900</v>
      </c>
      <c r="H47" s="7">
        <v>56.14</v>
      </c>
      <c r="I47" s="7">
        <v>4.59</v>
      </c>
      <c r="J47" s="7"/>
      <c r="K47" s="7">
        <v>7.92</v>
      </c>
      <c r="L47" s="7">
        <v>19.62</v>
      </c>
      <c r="M47" s="7">
        <v>80.38</v>
      </c>
    </row>
    <row r="48" spans="2:13" ht="15" customHeight="1">
      <c r="B48" s="204"/>
      <c r="C48" s="3" t="s">
        <v>41</v>
      </c>
      <c r="D48" s="6">
        <v>1</v>
      </c>
      <c r="E48" s="5" t="s">
        <v>60</v>
      </c>
      <c r="F48" s="6" t="s">
        <v>21</v>
      </c>
      <c r="G48" s="9">
        <v>1200</v>
      </c>
      <c r="H48" s="7">
        <v>57.95</v>
      </c>
      <c r="I48" s="7">
        <v>3.28</v>
      </c>
      <c r="J48" s="7"/>
      <c r="K48" s="7">
        <v>7.26</v>
      </c>
      <c r="L48" s="7">
        <v>27.88</v>
      </c>
      <c r="M48" s="7">
        <v>72.12</v>
      </c>
    </row>
    <row r="49" spans="2:13" ht="15" customHeight="1">
      <c r="B49" s="204"/>
      <c r="C49" s="3" t="s">
        <v>41</v>
      </c>
      <c r="D49" s="6">
        <v>2</v>
      </c>
      <c r="E49" s="5" t="s">
        <v>61</v>
      </c>
      <c r="F49" s="6" t="s">
        <v>30</v>
      </c>
      <c r="G49" s="9">
        <v>1113</v>
      </c>
      <c r="H49" s="7">
        <v>58.78</v>
      </c>
      <c r="I49" s="7">
        <v>2.62</v>
      </c>
      <c r="J49" s="7"/>
      <c r="K49" s="7">
        <v>7.8</v>
      </c>
      <c r="L49" s="7">
        <v>28.93</v>
      </c>
      <c r="M49" s="7">
        <v>71.069999999999993</v>
      </c>
    </row>
    <row r="50" spans="2:13" ht="15" customHeight="1">
      <c r="B50" s="204"/>
      <c r="C50" s="3" t="s">
        <v>62</v>
      </c>
      <c r="D50" s="6">
        <v>1</v>
      </c>
      <c r="E50" s="5" t="s">
        <v>63</v>
      </c>
      <c r="F50" s="6"/>
      <c r="G50" s="6"/>
      <c r="H50" s="7">
        <v>52.96</v>
      </c>
      <c r="I50" s="7">
        <v>6.4</v>
      </c>
      <c r="J50" s="7"/>
      <c r="K50" s="7">
        <v>8.02</v>
      </c>
      <c r="L50" s="7">
        <v>22.78</v>
      </c>
      <c r="M50" s="7">
        <v>77.22</v>
      </c>
    </row>
    <row r="51" spans="2:13" ht="15" customHeight="1">
      <c r="B51" s="204"/>
      <c r="C51" s="3" t="s">
        <v>62</v>
      </c>
      <c r="D51" s="6">
        <v>2</v>
      </c>
      <c r="E51" s="5" t="s">
        <v>64</v>
      </c>
      <c r="F51" s="6"/>
      <c r="G51" s="6"/>
      <c r="H51" s="7">
        <v>53.21</v>
      </c>
      <c r="I51" s="7">
        <v>7.87</v>
      </c>
      <c r="J51" s="7"/>
      <c r="K51" s="7">
        <v>9.68</v>
      </c>
      <c r="L51" s="7">
        <v>27.68</v>
      </c>
      <c r="M51" s="7">
        <v>72.319999999999993</v>
      </c>
    </row>
    <row r="52" spans="2:13" ht="15" customHeight="1">
      <c r="B52" s="204"/>
      <c r="C52" s="6"/>
      <c r="D52" s="6"/>
      <c r="E52" s="5"/>
      <c r="F52" s="6"/>
      <c r="G52" s="6"/>
      <c r="H52" s="7"/>
      <c r="I52" s="7"/>
      <c r="J52" s="7"/>
      <c r="K52" s="7"/>
      <c r="L52" s="7"/>
      <c r="M52" s="7"/>
    </row>
    <row r="53" spans="2:13" ht="15" customHeight="1">
      <c r="B53" s="204"/>
      <c r="C53" s="6"/>
      <c r="D53" s="6"/>
      <c r="E53" s="5"/>
      <c r="F53" s="6"/>
      <c r="G53" s="6"/>
      <c r="H53" s="7"/>
      <c r="I53" s="7"/>
      <c r="J53" s="7"/>
      <c r="K53" s="7"/>
      <c r="L53" s="7"/>
      <c r="M53" s="7"/>
    </row>
    <row r="54" spans="2:13" ht="15" customHeight="1">
      <c r="B54" s="204"/>
      <c r="C54" s="6"/>
      <c r="D54" s="6"/>
      <c r="E54" s="5"/>
      <c r="F54" s="6"/>
      <c r="G54" s="6"/>
      <c r="H54" s="7"/>
      <c r="I54" s="7"/>
      <c r="J54" s="7"/>
      <c r="K54" s="7"/>
      <c r="L54" s="7"/>
      <c r="M54" s="7"/>
    </row>
    <row r="55" spans="2:13" ht="15" customHeight="1">
      <c r="B55" s="204"/>
      <c r="C55" s="10" t="s">
        <v>43</v>
      </c>
      <c r="D55" s="11"/>
      <c r="E55" s="11"/>
      <c r="F55" s="11"/>
      <c r="G55" s="20">
        <f>SUM(G34:G54)</f>
        <v>18707</v>
      </c>
      <c r="H55" s="21"/>
      <c r="I55" s="21"/>
      <c r="J55" s="22"/>
      <c r="K55" s="21"/>
      <c r="L55" s="21"/>
      <c r="M55" s="21"/>
    </row>
    <row r="56" spans="2:13" ht="15" customHeight="1">
      <c r="B56" s="204"/>
      <c r="C56" s="6"/>
      <c r="D56" s="6"/>
      <c r="E56" s="5"/>
      <c r="F56" s="6"/>
      <c r="G56" s="6"/>
      <c r="H56" s="7"/>
      <c r="I56" s="7"/>
      <c r="J56" s="7"/>
      <c r="K56" s="7"/>
      <c r="L56" s="7"/>
      <c r="M56" s="7"/>
    </row>
    <row r="57" spans="2:13" ht="15" customHeight="1">
      <c r="B57" s="204"/>
      <c r="C57" s="6"/>
      <c r="D57" s="6"/>
      <c r="E57" s="5"/>
      <c r="F57" s="6"/>
      <c r="G57" s="6"/>
      <c r="H57" s="7"/>
      <c r="I57" s="7"/>
      <c r="J57" s="7"/>
      <c r="K57" s="7"/>
      <c r="L57" s="7"/>
      <c r="M57" s="7"/>
    </row>
    <row r="58" spans="2:13" ht="15" customHeight="1">
      <c r="B58" s="204"/>
      <c r="C58" s="6"/>
      <c r="D58" s="6"/>
      <c r="E58" s="5"/>
      <c r="F58" s="6"/>
      <c r="G58" s="6"/>
      <c r="H58" s="7"/>
      <c r="I58" s="7"/>
      <c r="J58" s="7"/>
      <c r="K58" s="7"/>
      <c r="L58" s="7"/>
      <c r="M58" s="7"/>
    </row>
    <row r="59" spans="2:13" ht="15" customHeight="1">
      <c r="B59" s="204"/>
      <c r="C59" s="6"/>
      <c r="D59" s="6"/>
      <c r="E59" s="5"/>
      <c r="F59" s="6"/>
      <c r="G59" s="6"/>
      <c r="H59" s="7"/>
      <c r="I59" s="7"/>
      <c r="J59" s="7"/>
      <c r="K59" s="7"/>
      <c r="L59" s="7"/>
      <c r="M59" s="21"/>
    </row>
    <row r="60" spans="2:13" ht="15" customHeight="1">
      <c r="B60" s="204"/>
      <c r="C60" s="10" t="s">
        <v>44</v>
      </c>
      <c r="D60" s="11"/>
      <c r="E60" s="11"/>
      <c r="F60" s="11"/>
      <c r="G60" s="20">
        <f>SUM(G56:G58)</f>
        <v>0</v>
      </c>
      <c r="H60" s="11"/>
      <c r="I60" s="11"/>
      <c r="J60" s="24"/>
      <c r="K60" s="8"/>
      <c r="L60" s="8"/>
      <c r="M60" s="8"/>
    </row>
    <row r="61" spans="2:13" ht="15" customHeight="1">
      <c r="B61" s="204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</row>
    <row r="62" spans="2:13" ht="15" customHeight="1">
      <c r="B62" s="205"/>
      <c r="C62" s="17"/>
      <c r="D62" s="17"/>
      <c r="E62" s="17"/>
      <c r="F62" s="17"/>
      <c r="G62" s="18">
        <f>G55+G60</f>
        <v>18707</v>
      </c>
      <c r="H62" s="18">
        <f t="shared" ref="H62:M62" si="1">SUMPRODUCT($G34:$G61,H34:H61)/$G62</f>
        <v>53.873569252151597</v>
      </c>
      <c r="I62" s="18">
        <f t="shared" si="1"/>
        <v>6.3376928422515633</v>
      </c>
      <c r="J62" s="18">
        <f t="shared" si="1"/>
        <v>0</v>
      </c>
      <c r="K62" s="18">
        <f t="shared" si="1"/>
        <v>7.7117410594964459</v>
      </c>
      <c r="L62" s="18">
        <f t="shared" si="1"/>
        <v>23.961326241513873</v>
      </c>
      <c r="M62" s="18">
        <f t="shared" si="1"/>
        <v>76.038673758486112</v>
      </c>
    </row>
    <row r="63" spans="2:13" ht="15" customHeight="1">
      <c r="B63" s="203" t="s">
        <v>65</v>
      </c>
      <c r="C63" s="3" t="s">
        <v>15</v>
      </c>
      <c r="D63" s="4">
        <v>2</v>
      </c>
      <c r="E63" s="5" t="s">
        <v>66</v>
      </c>
      <c r="F63" s="6" t="s">
        <v>23</v>
      </c>
      <c r="G63" s="6">
        <v>1085</v>
      </c>
      <c r="H63" s="7">
        <v>64.209999999999994</v>
      </c>
      <c r="I63" s="7">
        <v>0.56999999999999995</v>
      </c>
      <c r="J63" s="7"/>
      <c r="K63" s="7">
        <v>6.16</v>
      </c>
      <c r="L63" s="7">
        <v>25.99</v>
      </c>
      <c r="M63" s="7">
        <v>74.010000000000005</v>
      </c>
    </row>
    <row r="64" spans="2:13" ht="15" customHeight="1">
      <c r="B64" s="204"/>
      <c r="C64" s="3" t="s">
        <v>19</v>
      </c>
      <c r="D64" s="6">
        <v>1</v>
      </c>
      <c r="E64" s="5" t="s">
        <v>67</v>
      </c>
      <c r="F64" s="6" t="s">
        <v>17</v>
      </c>
      <c r="G64" s="6">
        <v>1530</v>
      </c>
      <c r="H64" s="8">
        <v>52.79</v>
      </c>
      <c r="I64" s="8">
        <v>8.59</v>
      </c>
      <c r="J64" s="7"/>
      <c r="K64" s="7">
        <v>8.41</v>
      </c>
      <c r="L64" s="7">
        <v>27.86</v>
      </c>
      <c r="M64" s="7">
        <v>72.14</v>
      </c>
    </row>
    <row r="65" spans="2:13" ht="15" customHeight="1">
      <c r="B65" s="204"/>
      <c r="C65" s="3" t="s">
        <v>19</v>
      </c>
      <c r="D65" s="6">
        <v>2</v>
      </c>
      <c r="E65" s="5" t="s">
        <v>68</v>
      </c>
      <c r="F65" s="6" t="s">
        <v>21</v>
      </c>
      <c r="G65" s="6">
        <v>1680</v>
      </c>
      <c r="H65" s="7">
        <v>57.94</v>
      </c>
      <c r="I65" s="7">
        <v>1.62</v>
      </c>
      <c r="J65" s="7"/>
      <c r="K65" s="7">
        <v>8.73</v>
      </c>
      <c r="L65" s="7">
        <v>24.93</v>
      </c>
      <c r="M65" s="7">
        <v>75.069999999999993</v>
      </c>
    </row>
    <row r="66" spans="2:13" ht="15" customHeight="1">
      <c r="B66" s="204"/>
      <c r="C66" s="3" t="s">
        <v>24</v>
      </c>
      <c r="D66" s="6">
        <v>1</v>
      </c>
      <c r="E66" s="5" t="s">
        <v>69</v>
      </c>
      <c r="F66" s="6" t="s">
        <v>17</v>
      </c>
      <c r="G66" s="6">
        <v>570</v>
      </c>
      <c r="H66" s="7">
        <v>46.77</v>
      </c>
      <c r="I66" s="7">
        <v>11.18</v>
      </c>
      <c r="J66" s="7"/>
      <c r="K66" s="7">
        <v>5.62</v>
      </c>
      <c r="L66" s="7">
        <v>28.4</v>
      </c>
      <c r="M66" s="7">
        <v>71.599999999999994</v>
      </c>
    </row>
    <row r="67" spans="2:13" ht="15" customHeight="1">
      <c r="B67" s="204"/>
      <c r="C67" s="3" t="s">
        <v>24</v>
      </c>
      <c r="D67" s="6">
        <v>2</v>
      </c>
      <c r="E67" s="5" t="s">
        <v>70</v>
      </c>
      <c r="F67" s="6" t="s">
        <v>21</v>
      </c>
      <c r="G67" s="6">
        <v>2130</v>
      </c>
      <c r="H67" s="7">
        <v>54.17</v>
      </c>
      <c r="I67" s="7">
        <v>8.59</v>
      </c>
      <c r="J67" s="7"/>
      <c r="K67" s="7">
        <v>6.48</v>
      </c>
      <c r="L67" s="7">
        <v>24.15</v>
      </c>
      <c r="M67" s="7">
        <v>75.849999999999994</v>
      </c>
    </row>
    <row r="68" spans="2:13" ht="15" customHeight="1">
      <c r="B68" s="204"/>
      <c r="C68" s="3" t="s">
        <v>28</v>
      </c>
      <c r="D68" s="6">
        <v>1</v>
      </c>
      <c r="E68" s="5" t="s">
        <v>71</v>
      </c>
      <c r="F68" s="6" t="s">
        <v>27</v>
      </c>
      <c r="G68" s="6">
        <v>1320</v>
      </c>
      <c r="H68" s="7">
        <v>52.53</v>
      </c>
      <c r="I68" s="7">
        <v>6.23</v>
      </c>
      <c r="J68" s="7"/>
      <c r="K68" s="7">
        <v>8.2899999999999991</v>
      </c>
      <c r="L68" s="7">
        <v>27.56</v>
      </c>
      <c r="M68" s="7">
        <v>72.44</v>
      </c>
    </row>
    <row r="69" spans="2:13" ht="15" customHeight="1">
      <c r="B69" s="204"/>
      <c r="C69" s="3" t="s">
        <v>28</v>
      </c>
      <c r="D69" s="6">
        <v>2</v>
      </c>
      <c r="E69" s="5" t="s">
        <v>72</v>
      </c>
      <c r="F69" s="6" t="s">
        <v>27</v>
      </c>
      <c r="G69" s="6">
        <v>2070</v>
      </c>
      <c r="H69" s="7">
        <v>50.45</v>
      </c>
      <c r="I69" s="7">
        <v>7.97</v>
      </c>
      <c r="J69" s="7"/>
      <c r="K69" s="7">
        <v>8.6199999999999992</v>
      </c>
      <c r="L69" s="7">
        <v>25.06</v>
      </c>
      <c r="M69" s="7">
        <v>74.94</v>
      </c>
    </row>
    <row r="70" spans="2:13" ht="15" customHeight="1">
      <c r="B70" s="204"/>
      <c r="C70" s="3" t="s">
        <v>32</v>
      </c>
      <c r="D70" s="6">
        <v>1</v>
      </c>
      <c r="E70" s="5" t="s">
        <v>73</v>
      </c>
      <c r="F70" s="6" t="s">
        <v>21</v>
      </c>
      <c r="G70" s="6">
        <v>1260</v>
      </c>
      <c r="H70" s="7">
        <v>56.28</v>
      </c>
      <c r="I70" s="7">
        <v>2.82</v>
      </c>
      <c r="J70" s="7"/>
      <c r="K70" s="7">
        <v>7.02</v>
      </c>
      <c r="L70" s="7">
        <v>23.19</v>
      </c>
      <c r="M70" s="7">
        <v>76.81</v>
      </c>
    </row>
    <row r="71" spans="2:13" ht="15" customHeight="1">
      <c r="B71" s="204"/>
      <c r="C71" s="3" t="s">
        <v>32</v>
      </c>
      <c r="D71" s="6">
        <v>2</v>
      </c>
      <c r="E71" s="5" t="s">
        <v>74</v>
      </c>
      <c r="F71" s="6" t="s">
        <v>21</v>
      </c>
      <c r="G71" s="6">
        <v>840</v>
      </c>
      <c r="H71" s="7">
        <v>54.73</v>
      </c>
      <c r="I71" s="7">
        <v>6.06</v>
      </c>
      <c r="J71" s="7"/>
      <c r="K71" s="7">
        <v>7.89</v>
      </c>
      <c r="L71" s="7">
        <v>25.76</v>
      </c>
      <c r="M71" s="7">
        <v>74.239999999999995</v>
      </c>
    </row>
    <row r="72" spans="2:13" ht="15" customHeight="1">
      <c r="B72" s="204"/>
      <c r="C72" s="3" t="s">
        <v>35</v>
      </c>
      <c r="D72" s="6">
        <v>1</v>
      </c>
      <c r="E72" s="5" t="s">
        <v>75</v>
      </c>
      <c r="F72" s="6" t="s">
        <v>27</v>
      </c>
      <c r="G72" s="6">
        <v>1350</v>
      </c>
      <c r="H72" s="7">
        <v>53.07</v>
      </c>
      <c r="I72" s="7">
        <v>7.3</v>
      </c>
      <c r="J72" s="7"/>
      <c r="K72" s="7">
        <v>7.36</v>
      </c>
      <c r="L72" s="7">
        <v>26.43</v>
      </c>
      <c r="M72" s="7">
        <v>73.569999999999993</v>
      </c>
    </row>
    <row r="73" spans="2:13" ht="15" customHeight="1">
      <c r="B73" s="204"/>
      <c r="C73" s="3" t="s">
        <v>35</v>
      </c>
      <c r="D73" s="6">
        <v>2</v>
      </c>
      <c r="E73" s="5" t="s">
        <v>76</v>
      </c>
      <c r="F73" s="6" t="s">
        <v>17</v>
      </c>
      <c r="G73" s="6">
        <v>292</v>
      </c>
      <c r="H73" s="7">
        <v>42.76</v>
      </c>
      <c r="I73" s="7">
        <v>16.190000000000001</v>
      </c>
      <c r="J73" s="7"/>
      <c r="K73" s="7">
        <v>9.17</v>
      </c>
      <c r="L73" s="7">
        <v>24.98</v>
      </c>
      <c r="M73" s="7">
        <v>75.02</v>
      </c>
    </row>
    <row r="74" spans="2:13" ht="15" customHeight="1">
      <c r="B74" s="204"/>
      <c r="C74" s="3" t="s">
        <v>35</v>
      </c>
      <c r="D74" s="6">
        <v>2</v>
      </c>
      <c r="E74" s="5" t="s">
        <v>77</v>
      </c>
      <c r="F74" s="6" t="s">
        <v>17</v>
      </c>
      <c r="G74" s="6">
        <v>30</v>
      </c>
      <c r="H74" s="7">
        <v>52.93</v>
      </c>
      <c r="I74" s="7">
        <v>5.5609999999999999</v>
      </c>
      <c r="J74" s="7"/>
      <c r="K74" s="7">
        <v>8.3000000000000007</v>
      </c>
      <c r="L74" s="7">
        <v>22.96</v>
      </c>
      <c r="M74" s="7">
        <v>77.040000000000006</v>
      </c>
    </row>
    <row r="75" spans="2:13" ht="15" customHeight="1">
      <c r="B75" s="204"/>
      <c r="C75" s="3" t="s">
        <v>38</v>
      </c>
      <c r="D75" s="6">
        <v>1</v>
      </c>
      <c r="E75" s="5" t="s">
        <v>78</v>
      </c>
      <c r="F75" s="6" t="s">
        <v>21</v>
      </c>
      <c r="G75" s="6">
        <v>2040</v>
      </c>
      <c r="H75" s="7">
        <v>55.72</v>
      </c>
      <c r="I75" s="7">
        <v>5.81</v>
      </c>
      <c r="J75" s="7"/>
      <c r="K75" s="7">
        <v>6.74</v>
      </c>
      <c r="L75" s="7">
        <v>23.95</v>
      </c>
      <c r="M75" s="7">
        <v>76.05</v>
      </c>
    </row>
    <row r="76" spans="2:13" ht="15" customHeight="1">
      <c r="B76" s="204"/>
      <c r="C76" s="3" t="s">
        <v>38</v>
      </c>
      <c r="D76" s="6">
        <v>2</v>
      </c>
      <c r="E76" s="5" t="s">
        <v>79</v>
      </c>
      <c r="F76" s="6" t="s">
        <v>21</v>
      </c>
      <c r="G76" s="6">
        <v>1740</v>
      </c>
      <c r="H76" s="7">
        <v>56.98</v>
      </c>
      <c r="I76" s="7">
        <v>2.62</v>
      </c>
      <c r="J76" s="7"/>
      <c r="K76" s="7">
        <v>7.12</v>
      </c>
      <c r="L76" s="7">
        <v>26.29</v>
      </c>
      <c r="M76" s="7">
        <v>73.709999999999994</v>
      </c>
    </row>
    <row r="77" spans="2:13" ht="15" customHeight="1">
      <c r="B77" s="204"/>
      <c r="C77" s="3" t="s">
        <v>41</v>
      </c>
      <c r="D77" s="6">
        <v>1</v>
      </c>
      <c r="E77" s="5" t="s">
        <v>80</v>
      </c>
      <c r="F77" s="6" t="s">
        <v>21</v>
      </c>
      <c r="G77" s="9">
        <v>1770</v>
      </c>
      <c r="H77" s="7">
        <v>54.2</v>
      </c>
      <c r="I77" s="7">
        <v>4.0199999999999996</v>
      </c>
      <c r="J77" s="7"/>
      <c r="K77" s="7">
        <v>6.8</v>
      </c>
      <c r="L77" s="7">
        <v>26.28</v>
      </c>
      <c r="M77" s="7">
        <v>73.72</v>
      </c>
    </row>
    <row r="78" spans="2:13" ht="15" customHeight="1">
      <c r="B78" s="204"/>
      <c r="C78" s="3" t="s">
        <v>41</v>
      </c>
      <c r="D78" s="6">
        <v>2</v>
      </c>
      <c r="E78" s="5" t="s">
        <v>81</v>
      </c>
      <c r="F78" s="6" t="s">
        <v>21</v>
      </c>
      <c r="G78" s="9">
        <v>2518</v>
      </c>
      <c r="H78" s="7">
        <v>56.83</v>
      </c>
      <c r="I78" s="7">
        <v>2.95</v>
      </c>
      <c r="J78" s="7"/>
      <c r="K78" s="7">
        <v>7.2</v>
      </c>
      <c r="L78" s="7">
        <v>29.33</v>
      </c>
      <c r="M78" s="7">
        <v>70.67</v>
      </c>
    </row>
    <row r="79" spans="2:13" ht="15" customHeight="1">
      <c r="B79" s="204"/>
      <c r="C79" s="3" t="s">
        <v>62</v>
      </c>
      <c r="D79" s="6">
        <v>1</v>
      </c>
      <c r="E79" s="5" t="s">
        <v>82</v>
      </c>
      <c r="F79" s="6"/>
      <c r="G79" s="6"/>
      <c r="H79" s="7">
        <v>51.3</v>
      </c>
      <c r="I79" s="7">
        <v>8.0399999999999991</v>
      </c>
      <c r="J79" s="7"/>
      <c r="K79" s="7">
        <v>8.9700000000000006</v>
      </c>
      <c r="L79" s="7">
        <v>25.05</v>
      </c>
      <c r="M79" s="7">
        <v>74.95</v>
      </c>
    </row>
    <row r="80" spans="2:13" ht="15" customHeight="1">
      <c r="B80" s="204"/>
      <c r="C80" s="3" t="s">
        <v>62</v>
      </c>
      <c r="D80" s="6">
        <v>2</v>
      </c>
      <c r="E80" s="5" t="s">
        <v>83</v>
      </c>
      <c r="F80" s="6"/>
      <c r="G80" s="6"/>
      <c r="H80" s="7">
        <v>53.35</v>
      </c>
      <c r="I80" s="7">
        <v>5.33</v>
      </c>
      <c r="J80" s="7"/>
      <c r="K80" s="7">
        <v>9.31</v>
      </c>
      <c r="L80" s="7">
        <v>22.3</v>
      </c>
      <c r="M80" s="7">
        <v>77.7</v>
      </c>
    </row>
    <row r="81" spans="2:13" ht="15" customHeight="1">
      <c r="B81" s="204"/>
      <c r="C81" s="6"/>
      <c r="D81" s="6"/>
      <c r="E81" s="5"/>
      <c r="F81" s="6"/>
      <c r="G81" s="6"/>
      <c r="H81" s="7"/>
      <c r="I81" s="7"/>
      <c r="J81" s="7"/>
      <c r="K81" s="7"/>
      <c r="L81" s="7"/>
      <c r="M81" s="7"/>
    </row>
    <row r="82" spans="2:13" ht="15" customHeight="1">
      <c r="B82" s="204"/>
      <c r="C82" s="6"/>
      <c r="D82" s="6"/>
      <c r="E82" s="5"/>
      <c r="F82" s="6"/>
      <c r="G82" s="6"/>
      <c r="H82" s="7"/>
      <c r="I82" s="7"/>
      <c r="J82" s="7"/>
      <c r="K82" s="7"/>
      <c r="L82" s="7"/>
      <c r="M82" s="7"/>
    </row>
    <row r="83" spans="2:13" ht="15" customHeight="1">
      <c r="B83" s="204"/>
      <c r="C83" s="10" t="s">
        <v>43</v>
      </c>
      <c r="D83" s="11"/>
      <c r="E83" s="11"/>
      <c r="F83" s="11"/>
      <c r="G83" s="20">
        <f>SUM(G63:G82)</f>
        <v>22225</v>
      </c>
      <c r="H83" s="21"/>
      <c r="I83" s="21"/>
      <c r="J83" s="22"/>
      <c r="K83" s="7"/>
      <c r="L83" s="7"/>
      <c r="M83" s="7"/>
    </row>
    <row r="84" spans="2:13" ht="15" customHeight="1">
      <c r="B84" s="204"/>
      <c r="C84" s="6"/>
      <c r="D84" s="6"/>
      <c r="E84" s="5"/>
      <c r="F84" s="6"/>
      <c r="G84" s="6"/>
      <c r="H84" s="7"/>
      <c r="I84" s="7"/>
      <c r="J84" s="7"/>
      <c r="K84" s="7"/>
      <c r="L84" s="7"/>
      <c r="M84" s="7"/>
    </row>
    <row r="85" spans="2:13" ht="15" customHeight="1">
      <c r="B85" s="204"/>
      <c r="C85" s="6"/>
      <c r="D85" s="6"/>
      <c r="E85" s="5"/>
      <c r="F85" s="6"/>
      <c r="G85" s="6"/>
      <c r="H85" s="7"/>
      <c r="I85" s="7"/>
      <c r="J85" s="7"/>
      <c r="K85" s="7"/>
      <c r="L85" s="7"/>
      <c r="M85" s="7"/>
    </row>
    <row r="86" spans="2:13" ht="15" customHeight="1">
      <c r="B86" s="204"/>
      <c r="C86" s="6"/>
      <c r="D86" s="6"/>
      <c r="E86" s="5"/>
      <c r="F86" s="6"/>
      <c r="G86" s="6"/>
      <c r="H86" s="7"/>
      <c r="I86" s="7"/>
      <c r="J86" s="7"/>
      <c r="K86" s="7"/>
      <c r="L86" s="7"/>
      <c r="M86" s="7"/>
    </row>
    <row r="87" spans="2:13" ht="15" customHeight="1">
      <c r="B87" s="204"/>
      <c r="C87" s="6"/>
      <c r="D87" s="6"/>
      <c r="E87" s="5"/>
      <c r="F87" s="6"/>
      <c r="G87" s="6"/>
      <c r="H87" s="7"/>
      <c r="I87" s="7"/>
      <c r="J87" s="7"/>
      <c r="K87" s="7"/>
      <c r="L87" s="7"/>
      <c r="M87" s="7"/>
    </row>
    <row r="88" spans="2:13" ht="15" customHeight="1">
      <c r="B88" s="204"/>
      <c r="C88" s="26"/>
      <c r="D88" s="26"/>
      <c r="E88" s="27"/>
      <c r="F88" s="26"/>
      <c r="G88" s="26"/>
      <c r="H88" s="21"/>
      <c r="I88" s="21"/>
      <c r="J88" s="21"/>
      <c r="K88" s="21"/>
      <c r="L88" s="21"/>
      <c r="M88" s="21"/>
    </row>
    <row r="89" spans="2:13" ht="15" customHeight="1">
      <c r="B89" s="204"/>
      <c r="C89" s="10" t="s">
        <v>44</v>
      </c>
      <c r="D89" s="11"/>
      <c r="E89" s="11"/>
      <c r="F89" s="11"/>
      <c r="G89" s="20">
        <f>SUM(G84:G88)</f>
        <v>0</v>
      </c>
      <c r="H89" s="11"/>
      <c r="I89" s="11"/>
      <c r="J89" s="24"/>
      <c r="K89" s="8"/>
      <c r="L89" s="8"/>
      <c r="M89" s="8"/>
    </row>
    <row r="90" spans="2:13" ht="15" customHeight="1">
      <c r="B90" s="204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</row>
    <row r="91" spans="2:13" ht="15" customHeight="1">
      <c r="B91" s="205"/>
      <c r="C91" s="17"/>
      <c r="D91" s="17"/>
      <c r="E91" s="17"/>
      <c r="F91" s="17"/>
      <c r="G91" s="18">
        <f>G89+G83</f>
        <v>22225</v>
      </c>
      <c r="H91" s="18">
        <f t="shared" ref="H91:M91" si="2">SUMPRODUCT($G63:$G90,H63:H90)/$G91</f>
        <v>54.804864341957249</v>
      </c>
      <c r="I91" s="18">
        <f t="shared" si="2"/>
        <v>5.4092760404949374</v>
      </c>
      <c r="J91" s="18">
        <f t="shared" si="2"/>
        <v>0</v>
      </c>
      <c r="K91" s="18">
        <f t="shared" si="2"/>
        <v>7.4082672665916771</v>
      </c>
      <c r="L91" s="18">
        <f t="shared" si="2"/>
        <v>26.010377952755903</v>
      </c>
      <c r="M91" s="18">
        <f t="shared" si="2"/>
        <v>73.989622047244083</v>
      </c>
    </row>
    <row r="92" spans="2:13" ht="15" customHeight="1">
      <c r="B92" s="203" t="s">
        <v>84</v>
      </c>
      <c r="C92" s="3" t="s">
        <v>15</v>
      </c>
      <c r="D92" s="4">
        <v>2</v>
      </c>
      <c r="E92" s="5" t="s">
        <v>85</v>
      </c>
      <c r="F92" s="6" t="s">
        <v>21</v>
      </c>
      <c r="G92" s="28">
        <v>420</v>
      </c>
      <c r="H92" s="7">
        <v>58.44</v>
      </c>
      <c r="I92" s="7">
        <v>5.41</v>
      </c>
      <c r="J92" s="7"/>
      <c r="K92" s="7">
        <v>7.85</v>
      </c>
      <c r="L92" s="7">
        <v>19.86</v>
      </c>
      <c r="M92" s="7">
        <v>80.14</v>
      </c>
    </row>
    <row r="93" spans="2:13" ht="15" customHeight="1">
      <c r="B93" s="204"/>
      <c r="C93" s="3" t="s">
        <v>15</v>
      </c>
      <c r="D93" s="6">
        <v>2</v>
      </c>
      <c r="E93" s="5" t="s">
        <v>86</v>
      </c>
      <c r="F93" s="6" t="s">
        <v>30</v>
      </c>
      <c r="G93" s="6">
        <v>1560</v>
      </c>
      <c r="H93" s="7">
        <v>54.88</v>
      </c>
      <c r="I93" s="7">
        <v>6.07</v>
      </c>
      <c r="J93" s="7"/>
      <c r="K93" s="7">
        <v>8.2200000000000006</v>
      </c>
      <c r="L93" s="7">
        <v>26.31</v>
      </c>
      <c r="M93" s="7">
        <v>73.69</v>
      </c>
    </row>
    <row r="94" spans="2:13" ht="15" customHeight="1">
      <c r="B94" s="204"/>
      <c r="C94" s="3" t="s">
        <v>19</v>
      </c>
      <c r="D94" s="6">
        <v>1</v>
      </c>
      <c r="E94" s="5" t="s">
        <v>87</v>
      </c>
      <c r="F94" s="6" t="s">
        <v>27</v>
      </c>
      <c r="G94" s="6">
        <v>2830</v>
      </c>
      <c r="H94" s="7">
        <v>53.49</v>
      </c>
      <c r="I94" s="7">
        <v>6.97</v>
      </c>
      <c r="J94" s="7"/>
      <c r="K94" s="7">
        <v>6.38</v>
      </c>
      <c r="L94" s="7">
        <v>22.88</v>
      </c>
      <c r="M94" s="7">
        <v>77.12</v>
      </c>
    </row>
    <row r="95" spans="2:13" ht="15" customHeight="1">
      <c r="B95" s="204"/>
      <c r="C95" s="3" t="s">
        <v>19</v>
      </c>
      <c r="D95" s="6">
        <v>2</v>
      </c>
      <c r="E95" s="5" t="s">
        <v>88</v>
      </c>
      <c r="F95" s="6" t="s">
        <v>17</v>
      </c>
      <c r="G95" s="6">
        <v>4470</v>
      </c>
      <c r="H95" s="7">
        <v>49.54</v>
      </c>
      <c r="I95" s="7">
        <v>10.210000000000001</v>
      </c>
      <c r="J95" s="7"/>
      <c r="K95" s="7">
        <v>9.1199999999999992</v>
      </c>
      <c r="L95" s="7">
        <v>26.86</v>
      </c>
      <c r="M95" s="7">
        <v>73.14</v>
      </c>
    </row>
    <row r="96" spans="2:13" ht="15" customHeight="1">
      <c r="B96" s="204"/>
      <c r="C96" s="3" t="s">
        <v>24</v>
      </c>
      <c r="D96" s="6">
        <v>1</v>
      </c>
      <c r="E96" s="5" t="s">
        <v>89</v>
      </c>
      <c r="F96" s="6" t="s">
        <v>21</v>
      </c>
      <c r="G96" s="6">
        <v>810</v>
      </c>
      <c r="H96" s="7">
        <v>56.27</v>
      </c>
      <c r="I96" s="7">
        <v>4.54</v>
      </c>
      <c r="J96" s="7"/>
      <c r="K96" s="7">
        <v>5.84</v>
      </c>
      <c r="L96" s="7">
        <v>22.71</v>
      </c>
      <c r="M96" s="7">
        <v>77.290000000000006</v>
      </c>
    </row>
    <row r="97" spans="2:13" ht="15" customHeight="1">
      <c r="B97" s="204"/>
      <c r="C97" s="3" t="s">
        <v>24</v>
      </c>
      <c r="D97" s="6">
        <v>2</v>
      </c>
      <c r="E97" s="5" t="s">
        <v>90</v>
      </c>
      <c r="F97" s="6" t="s">
        <v>17</v>
      </c>
      <c r="G97" s="6">
        <v>1020</v>
      </c>
      <c r="H97" s="7">
        <v>49.84</v>
      </c>
      <c r="I97" s="7">
        <v>8.59</v>
      </c>
      <c r="J97" s="7"/>
      <c r="K97" s="7">
        <v>7.99</v>
      </c>
      <c r="L97" s="7">
        <v>26.85</v>
      </c>
      <c r="M97" s="7">
        <v>73.150000000000006</v>
      </c>
    </row>
    <row r="98" spans="2:13" ht="15" customHeight="1">
      <c r="B98" s="204"/>
      <c r="C98" s="3" t="s">
        <v>28</v>
      </c>
      <c r="D98" s="6">
        <v>1</v>
      </c>
      <c r="E98" s="5" t="s">
        <v>91</v>
      </c>
      <c r="F98" s="6" t="s">
        <v>27</v>
      </c>
      <c r="G98" s="6">
        <v>390</v>
      </c>
      <c r="H98" s="7">
        <v>51.84</v>
      </c>
      <c r="I98" s="7">
        <v>8.2799999999999994</v>
      </c>
      <c r="J98" s="7"/>
      <c r="K98" s="7">
        <v>7.62</v>
      </c>
      <c r="L98" s="7">
        <v>18.989999999999998</v>
      </c>
      <c r="M98" s="7">
        <v>81.010000000000005</v>
      </c>
    </row>
    <row r="99" spans="2:13" ht="15" customHeight="1">
      <c r="B99" s="204"/>
      <c r="C99" s="3" t="s">
        <v>28</v>
      </c>
      <c r="D99" s="6">
        <v>2</v>
      </c>
      <c r="E99" s="5" t="s">
        <v>92</v>
      </c>
      <c r="F99" s="6" t="s">
        <v>27</v>
      </c>
      <c r="G99" s="6">
        <v>690</v>
      </c>
      <c r="H99" s="7">
        <v>52.39</v>
      </c>
      <c r="I99" s="7">
        <v>8.8000000000000007</v>
      </c>
      <c r="J99" s="7"/>
      <c r="K99" s="7">
        <v>8.9499999999999993</v>
      </c>
      <c r="L99" s="7">
        <v>18.809999999999999</v>
      </c>
      <c r="M99" s="7">
        <v>81.19</v>
      </c>
    </row>
    <row r="100" spans="2:13" ht="15" customHeight="1">
      <c r="B100" s="204"/>
      <c r="C100" s="3" t="s">
        <v>32</v>
      </c>
      <c r="D100" s="6">
        <v>1</v>
      </c>
      <c r="E100" s="5" t="s">
        <v>93</v>
      </c>
      <c r="F100" s="6" t="s">
        <v>21</v>
      </c>
      <c r="G100" s="6">
        <v>600</v>
      </c>
      <c r="H100" s="7">
        <v>54.68</v>
      </c>
      <c r="I100" s="7">
        <v>5.73</v>
      </c>
      <c r="J100" s="7"/>
      <c r="K100" s="7">
        <v>5.74</v>
      </c>
      <c r="L100" s="7">
        <v>22.86</v>
      </c>
      <c r="M100" s="7">
        <v>77.14</v>
      </c>
    </row>
    <row r="101" spans="2:13" ht="15" customHeight="1">
      <c r="B101" s="204"/>
      <c r="C101" s="3" t="s">
        <v>32</v>
      </c>
      <c r="D101" s="6">
        <v>2</v>
      </c>
      <c r="E101" s="5" t="s">
        <v>94</v>
      </c>
      <c r="F101" s="6" t="s">
        <v>21</v>
      </c>
      <c r="G101" s="6">
        <v>300</v>
      </c>
      <c r="H101" s="7">
        <v>55.01</v>
      </c>
      <c r="I101" s="7">
        <v>4.9800000000000004</v>
      </c>
      <c r="J101" s="7"/>
      <c r="K101" s="7">
        <v>6.26</v>
      </c>
      <c r="L101" s="7">
        <v>19.260000000000002</v>
      </c>
      <c r="M101" s="7">
        <v>80.739999999999995</v>
      </c>
    </row>
    <row r="102" spans="2:13" ht="15" customHeight="1">
      <c r="B102" s="204"/>
      <c r="C102" s="3" t="s">
        <v>35</v>
      </c>
      <c r="D102" s="6">
        <v>1</v>
      </c>
      <c r="E102" s="5" t="s">
        <v>95</v>
      </c>
      <c r="F102" s="6" t="s">
        <v>21</v>
      </c>
      <c r="G102" s="6">
        <v>780</v>
      </c>
      <c r="H102" s="7">
        <v>54.32</v>
      </c>
      <c r="I102" s="7">
        <v>5.89</v>
      </c>
      <c r="J102" s="7"/>
      <c r="K102" s="7">
        <v>7.1</v>
      </c>
      <c r="L102" s="7">
        <v>28.34</v>
      </c>
      <c r="M102" s="7">
        <v>71.66</v>
      </c>
    </row>
    <row r="103" spans="2:13" ht="15" customHeight="1">
      <c r="B103" s="204"/>
      <c r="C103" s="3" t="s">
        <v>38</v>
      </c>
      <c r="D103" s="6">
        <v>1</v>
      </c>
      <c r="E103" s="5" t="s">
        <v>96</v>
      </c>
      <c r="F103" s="6" t="s">
        <v>27</v>
      </c>
      <c r="G103" s="6">
        <v>660</v>
      </c>
      <c r="H103" s="7">
        <v>51.26</v>
      </c>
      <c r="I103" s="7">
        <v>8.8000000000000007</v>
      </c>
      <c r="J103" s="7"/>
      <c r="K103" s="7">
        <v>8.48</v>
      </c>
      <c r="L103" s="7">
        <v>22.85</v>
      </c>
      <c r="M103" s="7">
        <v>77.150000000000006</v>
      </c>
    </row>
    <row r="104" spans="2:13" ht="15" customHeight="1">
      <c r="B104" s="204"/>
      <c r="C104" s="3" t="s">
        <v>38</v>
      </c>
      <c r="D104" s="6">
        <v>2</v>
      </c>
      <c r="E104" s="5" t="s">
        <v>97</v>
      </c>
      <c r="F104" s="6" t="s">
        <v>27</v>
      </c>
      <c r="G104" s="6">
        <v>660</v>
      </c>
      <c r="H104" s="7">
        <v>51.14</v>
      </c>
      <c r="I104" s="7">
        <v>8.36</v>
      </c>
      <c r="J104" s="7"/>
      <c r="K104" s="7">
        <v>6.78</v>
      </c>
      <c r="L104" s="7">
        <v>18.940000000000001</v>
      </c>
      <c r="M104" s="7">
        <v>81.06</v>
      </c>
    </row>
    <row r="105" spans="2:13" ht="15" customHeight="1">
      <c r="B105" s="204"/>
      <c r="C105" s="3" t="s">
        <v>41</v>
      </c>
      <c r="D105" s="6">
        <v>1</v>
      </c>
      <c r="E105" s="5" t="s">
        <v>98</v>
      </c>
      <c r="F105" s="6" t="s">
        <v>21</v>
      </c>
      <c r="G105" s="9">
        <v>1200</v>
      </c>
      <c r="H105" s="7">
        <v>55.03</v>
      </c>
      <c r="I105" s="7">
        <v>5.25</v>
      </c>
      <c r="J105" s="7"/>
      <c r="K105" s="7">
        <v>7.89</v>
      </c>
      <c r="L105" s="7">
        <v>26.74</v>
      </c>
      <c r="M105" s="7">
        <v>73.260000000000005</v>
      </c>
    </row>
    <row r="106" spans="2:13" ht="15" customHeight="1">
      <c r="B106" s="204"/>
      <c r="C106" s="3" t="s">
        <v>41</v>
      </c>
      <c r="D106" s="6">
        <v>2</v>
      </c>
      <c r="E106" s="5" t="s">
        <v>99</v>
      </c>
      <c r="F106" s="6" t="s">
        <v>21</v>
      </c>
      <c r="G106" s="9">
        <v>870</v>
      </c>
      <c r="H106" s="7">
        <v>55.72</v>
      </c>
      <c r="I106" s="7">
        <v>3.69</v>
      </c>
      <c r="J106" s="7"/>
      <c r="K106" s="7">
        <v>7.2</v>
      </c>
      <c r="L106" s="7">
        <v>25.58</v>
      </c>
      <c r="M106" s="7">
        <v>74.42</v>
      </c>
    </row>
    <row r="107" spans="2:13" ht="15" customHeight="1">
      <c r="B107" s="204"/>
      <c r="C107" s="3" t="s">
        <v>62</v>
      </c>
      <c r="D107" s="6">
        <v>1</v>
      </c>
      <c r="E107" s="5" t="s">
        <v>100</v>
      </c>
      <c r="F107" s="6"/>
      <c r="G107" s="6"/>
      <c r="H107" s="7">
        <v>54.35</v>
      </c>
      <c r="I107" s="7">
        <v>5.58</v>
      </c>
      <c r="J107" s="7"/>
      <c r="K107" s="7">
        <v>9.1199999999999992</v>
      </c>
      <c r="L107" s="7">
        <v>22.36</v>
      </c>
      <c r="M107" s="7">
        <v>77.64</v>
      </c>
    </row>
    <row r="108" spans="2:13" ht="15" customHeight="1">
      <c r="B108" s="204"/>
      <c r="C108" s="3" t="s">
        <v>62</v>
      </c>
      <c r="D108" s="6">
        <v>2</v>
      </c>
      <c r="E108" s="5" t="s">
        <v>101</v>
      </c>
      <c r="F108" s="6"/>
      <c r="G108" s="6"/>
      <c r="H108" s="7">
        <v>50.14</v>
      </c>
      <c r="I108" s="7">
        <v>9.43</v>
      </c>
      <c r="J108" s="7"/>
      <c r="K108" s="7">
        <v>8.31</v>
      </c>
      <c r="L108" s="7">
        <v>25.87</v>
      </c>
      <c r="M108" s="7">
        <v>74.13</v>
      </c>
    </row>
    <row r="109" spans="2:13" ht="15" customHeight="1">
      <c r="B109" s="204"/>
      <c r="C109" s="6"/>
      <c r="D109" s="6"/>
      <c r="E109" s="5"/>
      <c r="F109" s="6"/>
      <c r="G109" s="6"/>
      <c r="H109" s="7"/>
      <c r="I109" s="7"/>
      <c r="J109" s="7"/>
      <c r="K109" s="7"/>
      <c r="L109" s="7"/>
      <c r="M109" s="7"/>
    </row>
    <row r="110" spans="2:13" ht="15" customHeight="1">
      <c r="B110" s="204"/>
      <c r="C110" s="6"/>
      <c r="D110" s="6"/>
      <c r="E110" s="5"/>
      <c r="F110" s="6"/>
      <c r="G110" s="6"/>
      <c r="H110" s="7"/>
      <c r="I110" s="7"/>
      <c r="J110" s="7"/>
      <c r="K110" s="7"/>
      <c r="L110" s="7"/>
      <c r="M110" s="7"/>
    </row>
    <row r="111" spans="2:13" ht="15" customHeight="1">
      <c r="B111" s="204"/>
      <c r="C111" s="10" t="s">
        <v>43</v>
      </c>
      <c r="D111" s="11"/>
      <c r="E111" s="11"/>
      <c r="F111" s="11"/>
      <c r="G111" s="20">
        <f>SUM(G92:G110)</f>
        <v>17260</v>
      </c>
      <c r="H111" s="21"/>
      <c r="I111" s="21"/>
      <c r="J111" s="22"/>
      <c r="K111" s="7"/>
      <c r="L111" s="7"/>
      <c r="M111" s="7"/>
    </row>
    <row r="112" spans="2:13" ht="15" customHeight="1">
      <c r="B112" s="204"/>
      <c r="C112" s="6"/>
      <c r="D112" s="6"/>
      <c r="E112" s="5"/>
      <c r="F112" s="6"/>
      <c r="G112" s="6"/>
      <c r="H112" s="7"/>
      <c r="I112" s="7"/>
      <c r="J112" s="7"/>
      <c r="K112" s="7"/>
      <c r="L112" s="7"/>
      <c r="M112" s="7"/>
    </row>
    <row r="113" spans="2:13" ht="15" customHeight="1">
      <c r="B113" s="204"/>
      <c r="C113" s="6"/>
      <c r="D113" s="6"/>
      <c r="E113" s="5"/>
      <c r="F113" s="6"/>
      <c r="G113" s="6"/>
      <c r="H113" s="7"/>
      <c r="I113" s="7"/>
      <c r="J113" s="7"/>
      <c r="K113" s="7"/>
      <c r="L113" s="7"/>
      <c r="M113" s="7"/>
    </row>
    <row r="114" spans="2:13" ht="15" customHeight="1">
      <c r="B114" s="204"/>
      <c r="C114" s="26"/>
      <c r="D114" s="26"/>
      <c r="E114" s="27"/>
      <c r="F114" s="26"/>
      <c r="G114" s="26"/>
      <c r="H114" s="21"/>
      <c r="I114" s="21"/>
      <c r="J114" s="21"/>
      <c r="K114" s="21"/>
      <c r="L114" s="21"/>
      <c r="M114" s="21"/>
    </row>
    <row r="115" spans="2:13" ht="15" customHeight="1">
      <c r="B115" s="204"/>
      <c r="C115" s="10" t="s">
        <v>44</v>
      </c>
      <c r="D115" s="11"/>
      <c r="E115" s="11"/>
      <c r="F115" s="11"/>
      <c r="G115" s="20">
        <f>SUM(G112:G114)</f>
        <v>0</v>
      </c>
      <c r="H115" s="11"/>
      <c r="I115" s="11"/>
      <c r="J115" s="24"/>
      <c r="K115" s="8"/>
      <c r="L115" s="8"/>
      <c r="M115" s="8"/>
    </row>
    <row r="116" spans="2:13" ht="15" customHeight="1">
      <c r="B116" s="204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</row>
    <row r="117" spans="2:13" ht="15" customHeight="1">
      <c r="B117" s="205"/>
      <c r="C117" s="17"/>
      <c r="D117" s="17"/>
      <c r="E117" s="17"/>
      <c r="F117" s="17"/>
      <c r="G117" s="18">
        <f>G115+G111</f>
        <v>17260</v>
      </c>
      <c r="H117" s="18">
        <f t="shared" ref="H117:M117" si="3">SUMPRODUCT($G92:$G116,H92:H116)/$G117</f>
        <v>52.696251448435689</v>
      </c>
      <c r="I117" s="18">
        <f t="shared" si="3"/>
        <v>7.4859617612977987</v>
      </c>
      <c r="J117" s="18">
        <f t="shared" si="3"/>
        <v>0</v>
      </c>
      <c r="K117" s="18">
        <f t="shared" si="3"/>
        <v>7.7423580533024339</v>
      </c>
      <c r="L117" s="18">
        <f t="shared" si="3"/>
        <v>24.559078794901506</v>
      </c>
      <c r="M117" s="18">
        <f t="shared" si="3"/>
        <v>75.440921205098505</v>
      </c>
    </row>
    <row r="118" spans="2:13" ht="15" customHeight="1">
      <c r="B118" s="203" t="s">
        <v>102</v>
      </c>
      <c r="C118" s="3" t="s">
        <v>15</v>
      </c>
      <c r="D118" s="4">
        <v>1</v>
      </c>
      <c r="E118" s="5" t="s">
        <v>103</v>
      </c>
      <c r="F118" s="6" t="s">
        <v>30</v>
      </c>
      <c r="G118" s="6">
        <v>558</v>
      </c>
      <c r="H118" s="7">
        <v>61.57</v>
      </c>
      <c r="I118" s="7">
        <v>1.62</v>
      </c>
      <c r="J118" s="7"/>
      <c r="K118" s="7">
        <v>9.06</v>
      </c>
      <c r="L118" s="7">
        <v>23.69</v>
      </c>
      <c r="M118" s="7">
        <v>76.31</v>
      </c>
    </row>
    <row r="119" spans="2:13" ht="15" customHeight="1">
      <c r="B119" s="204"/>
      <c r="C119" s="3" t="s">
        <v>15</v>
      </c>
      <c r="D119" s="4">
        <v>2</v>
      </c>
      <c r="E119" s="5" t="s">
        <v>104</v>
      </c>
      <c r="F119" s="6" t="s">
        <v>30</v>
      </c>
      <c r="G119" s="6">
        <v>3960</v>
      </c>
      <c r="H119" s="6">
        <v>58.78</v>
      </c>
      <c r="I119" s="6">
        <v>3.85</v>
      </c>
      <c r="J119" s="6"/>
      <c r="K119" s="7">
        <v>7.06</v>
      </c>
      <c r="L119" s="7">
        <v>28.61</v>
      </c>
      <c r="M119" s="7">
        <v>71.39</v>
      </c>
    </row>
    <row r="120" spans="2:13" ht="15" customHeight="1">
      <c r="B120" s="204"/>
      <c r="C120" s="3" t="s">
        <v>19</v>
      </c>
      <c r="D120" s="6">
        <v>1</v>
      </c>
      <c r="E120" s="5" t="s">
        <v>105</v>
      </c>
      <c r="F120" s="6" t="s">
        <v>23</v>
      </c>
      <c r="G120" s="6">
        <v>1872</v>
      </c>
      <c r="H120" s="7">
        <v>64.489999999999995</v>
      </c>
      <c r="I120" s="7">
        <v>1.05</v>
      </c>
      <c r="J120" s="7"/>
      <c r="K120" s="7">
        <v>8.0500000000000007</v>
      </c>
      <c r="L120" s="7">
        <v>24.52</v>
      </c>
      <c r="M120" s="7">
        <v>75.48</v>
      </c>
    </row>
    <row r="121" spans="2:13" ht="15" customHeight="1">
      <c r="B121" s="204"/>
      <c r="C121" s="3" t="s">
        <v>19</v>
      </c>
      <c r="D121" s="6">
        <v>2</v>
      </c>
      <c r="E121" s="5" t="s">
        <v>106</v>
      </c>
      <c r="F121" s="6" t="s">
        <v>30</v>
      </c>
      <c r="G121" s="6">
        <v>768</v>
      </c>
      <c r="H121" s="7">
        <v>58.5</v>
      </c>
      <c r="I121" s="7">
        <v>1.05</v>
      </c>
      <c r="J121" s="7"/>
      <c r="K121" s="7">
        <v>8.33</v>
      </c>
      <c r="L121" s="7">
        <v>27.93</v>
      </c>
      <c r="M121" s="7">
        <v>72.069999999999993</v>
      </c>
    </row>
    <row r="122" spans="2:13" ht="15" customHeight="1">
      <c r="B122" s="204"/>
      <c r="C122" s="3" t="s">
        <v>24</v>
      </c>
      <c r="D122" s="6">
        <v>1</v>
      </c>
      <c r="E122" s="5" t="s">
        <v>107</v>
      </c>
      <c r="F122" s="6" t="s">
        <v>30</v>
      </c>
      <c r="G122" s="6">
        <v>2414</v>
      </c>
      <c r="H122" s="7">
        <v>59.06</v>
      </c>
      <c r="I122" s="7">
        <v>4.62</v>
      </c>
      <c r="J122" s="7"/>
      <c r="K122" s="7">
        <v>6.05</v>
      </c>
      <c r="L122" s="7">
        <v>28.7</v>
      </c>
      <c r="M122" s="7">
        <v>71.3</v>
      </c>
    </row>
    <row r="123" spans="2:13" ht="15" customHeight="1">
      <c r="B123" s="204"/>
      <c r="C123" s="3" t="s">
        <v>24</v>
      </c>
      <c r="D123" s="6">
        <v>2</v>
      </c>
      <c r="E123" s="5" t="s">
        <v>108</v>
      </c>
      <c r="F123" s="6" t="s">
        <v>17</v>
      </c>
      <c r="G123" s="6">
        <v>3394</v>
      </c>
      <c r="H123" s="7">
        <v>42.03</v>
      </c>
      <c r="I123" s="7">
        <v>18.47</v>
      </c>
      <c r="J123" s="7"/>
      <c r="K123" s="7">
        <v>7.35</v>
      </c>
      <c r="L123" s="7">
        <v>25.59</v>
      </c>
      <c r="M123" s="7">
        <v>74.41</v>
      </c>
    </row>
    <row r="124" spans="2:13" ht="15" customHeight="1">
      <c r="B124" s="204"/>
      <c r="C124" s="3" t="s">
        <v>28</v>
      </c>
      <c r="D124" s="6">
        <v>1</v>
      </c>
      <c r="E124" s="5" t="s">
        <v>109</v>
      </c>
      <c r="F124" s="6" t="s">
        <v>21</v>
      </c>
      <c r="G124" s="6">
        <v>3808</v>
      </c>
      <c r="H124" s="7">
        <v>57.39</v>
      </c>
      <c r="I124" s="7">
        <v>4.0999999999999996</v>
      </c>
      <c r="J124" s="7"/>
      <c r="K124" s="7">
        <v>7.34</v>
      </c>
      <c r="L124" s="7">
        <v>28.81</v>
      </c>
      <c r="M124" s="7">
        <v>71.19</v>
      </c>
    </row>
    <row r="125" spans="2:13" ht="15" customHeight="1">
      <c r="B125" s="204"/>
      <c r="C125" s="3" t="s">
        <v>28</v>
      </c>
      <c r="D125" s="6">
        <v>2</v>
      </c>
      <c r="E125" s="5" t="s">
        <v>110</v>
      </c>
      <c r="F125" s="6" t="s">
        <v>23</v>
      </c>
      <c r="G125" s="6">
        <v>2686</v>
      </c>
      <c r="H125" s="7">
        <v>63.65</v>
      </c>
      <c r="I125" s="7">
        <v>0.57999999999999996</v>
      </c>
      <c r="J125" s="7"/>
      <c r="K125" s="7">
        <v>7.22</v>
      </c>
      <c r="L125" s="7">
        <v>29.41</v>
      </c>
      <c r="M125" s="7">
        <v>70.59</v>
      </c>
    </row>
    <row r="126" spans="2:13" ht="15" customHeight="1">
      <c r="B126" s="204"/>
      <c r="C126" s="3" t="s">
        <v>32</v>
      </c>
      <c r="D126" s="6">
        <v>1</v>
      </c>
      <c r="E126" s="5" t="s">
        <v>111</v>
      </c>
      <c r="F126" s="6"/>
      <c r="G126" s="6"/>
      <c r="H126" s="7">
        <v>61.56</v>
      </c>
      <c r="I126" s="7">
        <v>1.25</v>
      </c>
      <c r="J126" s="7"/>
      <c r="K126" s="7">
        <v>5.87</v>
      </c>
      <c r="L126" s="7">
        <v>29.27</v>
      </c>
      <c r="M126" s="7">
        <v>70.73</v>
      </c>
    </row>
    <row r="127" spans="2:13" ht="15" customHeight="1">
      <c r="B127" s="204"/>
      <c r="C127" s="3" t="s">
        <v>35</v>
      </c>
      <c r="D127" s="6">
        <v>1</v>
      </c>
      <c r="E127" s="5" t="s">
        <v>112</v>
      </c>
      <c r="F127" s="6" t="s">
        <v>23</v>
      </c>
      <c r="G127" s="6">
        <v>1457</v>
      </c>
      <c r="H127" s="7">
        <v>63.38</v>
      </c>
      <c r="I127" s="7">
        <v>1.08</v>
      </c>
      <c r="J127" s="7"/>
      <c r="K127" s="7">
        <v>8.1</v>
      </c>
      <c r="L127" s="7">
        <v>23.74</v>
      </c>
      <c r="M127" s="7">
        <v>76.260000000000005</v>
      </c>
    </row>
    <row r="128" spans="2:13" ht="15" customHeight="1">
      <c r="B128" s="204"/>
      <c r="C128" s="3" t="s">
        <v>38</v>
      </c>
      <c r="D128" s="6">
        <v>1</v>
      </c>
      <c r="E128" s="5" t="s">
        <v>113</v>
      </c>
      <c r="F128" s="6" t="s">
        <v>23</v>
      </c>
      <c r="G128" s="9">
        <v>308</v>
      </c>
      <c r="H128" s="7">
        <v>63.93</v>
      </c>
      <c r="I128" s="7">
        <v>0.83</v>
      </c>
      <c r="J128" s="7"/>
      <c r="K128" s="7">
        <v>7.19</v>
      </c>
      <c r="L128" s="7">
        <v>24.08</v>
      </c>
      <c r="M128" s="7">
        <v>75.92</v>
      </c>
    </row>
    <row r="129" spans="2:17" ht="15" customHeight="1">
      <c r="B129" s="204"/>
      <c r="C129" s="3" t="s">
        <v>38</v>
      </c>
      <c r="D129" s="6">
        <v>2</v>
      </c>
      <c r="E129" s="5" t="s">
        <v>114</v>
      </c>
      <c r="F129" s="6" t="s">
        <v>30</v>
      </c>
      <c r="G129" s="9">
        <v>736</v>
      </c>
      <c r="H129" s="7">
        <v>61.01</v>
      </c>
      <c r="I129" s="7">
        <v>2.54</v>
      </c>
      <c r="J129" s="7"/>
      <c r="K129" s="7">
        <v>8.15</v>
      </c>
      <c r="L129" s="7">
        <v>27.51</v>
      </c>
      <c r="M129" s="7">
        <v>72.489999999999995</v>
      </c>
    </row>
    <row r="130" spans="2:17" ht="15" customHeight="1">
      <c r="B130" s="204"/>
      <c r="C130" s="3" t="s">
        <v>41</v>
      </c>
      <c r="D130" s="6">
        <v>1</v>
      </c>
      <c r="E130" s="5" t="s">
        <v>115</v>
      </c>
      <c r="F130" s="6" t="s">
        <v>17</v>
      </c>
      <c r="G130" s="9">
        <v>1568</v>
      </c>
      <c r="H130" s="7">
        <v>40.299999999999997</v>
      </c>
      <c r="I130" s="7">
        <v>17.14</v>
      </c>
      <c r="J130" s="7"/>
      <c r="K130" s="7">
        <v>7.2</v>
      </c>
      <c r="L130" s="7">
        <v>27.93</v>
      </c>
      <c r="M130" s="7">
        <v>72.069999999999993</v>
      </c>
    </row>
    <row r="131" spans="2:17" ht="15" customHeight="1">
      <c r="B131" s="204"/>
      <c r="C131" s="3" t="s">
        <v>41</v>
      </c>
      <c r="D131" s="6">
        <v>2</v>
      </c>
      <c r="E131" s="5" t="s">
        <v>116</v>
      </c>
      <c r="F131" s="6" t="s">
        <v>23</v>
      </c>
      <c r="G131" s="9">
        <v>4968</v>
      </c>
      <c r="H131" s="7">
        <v>62.54</v>
      </c>
      <c r="I131" s="7">
        <v>0.66</v>
      </c>
      <c r="J131" s="7"/>
      <c r="K131" s="7">
        <v>8.73</v>
      </c>
      <c r="L131" s="7">
        <v>25.17</v>
      </c>
      <c r="M131" s="7">
        <v>74.83</v>
      </c>
    </row>
    <row r="132" spans="2:17" ht="15" customHeight="1">
      <c r="B132" s="204"/>
      <c r="C132" s="3" t="s">
        <v>62</v>
      </c>
      <c r="D132" s="6">
        <v>1</v>
      </c>
      <c r="E132" s="5" t="s">
        <v>117</v>
      </c>
      <c r="F132" s="6"/>
      <c r="G132" s="6"/>
      <c r="H132" s="7">
        <v>62.94</v>
      </c>
      <c r="I132" s="7">
        <v>0.66</v>
      </c>
      <c r="J132" s="7"/>
      <c r="K132" s="7">
        <v>7.89</v>
      </c>
      <c r="L132" s="7">
        <v>30.09</v>
      </c>
      <c r="M132" s="7">
        <v>69.91</v>
      </c>
    </row>
    <row r="133" spans="2:17" ht="15" customHeight="1">
      <c r="B133" s="204"/>
      <c r="C133" s="3" t="s">
        <v>62</v>
      </c>
      <c r="D133" s="6">
        <v>2</v>
      </c>
      <c r="E133" s="5" t="s">
        <v>118</v>
      </c>
      <c r="F133" s="6"/>
      <c r="G133" s="6"/>
      <c r="H133" s="7">
        <v>64.209999999999994</v>
      </c>
      <c r="I133" s="7">
        <v>0.49</v>
      </c>
      <c r="J133" s="7"/>
      <c r="K133" s="7">
        <v>7.52</v>
      </c>
      <c r="L133" s="7">
        <v>29.68</v>
      </c>
      <c r="M133" s="7">
        <v>70.319999999999993</v>
      </c>
    </row>
    <row r="134" spans="2:17" ht="15" customHeight="1">
      <c r="B134" s="204"/>
      <c r="C134" s="6"/>
      <c r="D134" s="6"/>
      <c r="E134" s="5"/>
      <c r="F134" s="6"/>
      <c r="G134" s="6"/>
      <c r="H134" s="7"/>
      <c r="I134" s="7"/>
      <c r="J134" s="7"/>
      <c r="K134" s="7"/>
      <c r="L134" s="7"/>
      <c r="M134" s="7"/>
    </row>
    <row r="135" spans="2:17" ht="15" customHeight="1">
      <c r="B135" s="204"/>
      <c r="C135" s="6"/>
      <c r="D135" s="6"/>
      <c r="E135" s="5"/>
      <c r="F135" s="6"/>
      <c r="G135" s="6"/>
      <c r="H135" s="7"/>
      <c r="I135" s="7"/>
      <c r="J135" s="7"/>
      <c r="K135" s="7"/>
      <c r="L135" s="7"/>
      <c r="M135" s="7"/>
    </row>
    <row r="136" spans="2:17" ht="15" customHeight="1">
      <c r="B136" s="204"/>
      <c r="C136" s="10" t="s">
        <v>43</v>
      </c>
      <c r="D136" s="11"/>
      <c r="E136" s="11"/>
      <c r="F136" s="11"/>
      <c r="G136" s="20">
        <f>SUM(G118:G135)</f>
        <v>28497</v>
      </c>
      <c r="H136" s="11"/>
      <c r="I136" s="11"/>
      <c r="J136" s="22"/>
      <c r="K136" s="11"/>
      <c r="L136" s="11"/>
      <c r="M136" s="11"/>
    </row>
    <row r="137" spans="2:17" ht="15" customHeight="1">
      <c r="B137" s="204"/>
      <c r="C137" s="6"/>
      <c r="D137" s="6"/>
      <c r="E137" s="5"/>
      <c r="F137" s="6"/>
      <c r="G137" s="6"/>
      <c r="H137" s="7"/>
      <c r="I137" s="7"/>
      <c r="J137" s="7"/>
      <c r="K137" s="7"/>
      <c r="L137" s="7"/>
      <c r="M137" s="7"/>
    </row>
    <row r="138" spans="2:17" ht="15" customHeight="1">
      <c r="B138" s="204"/>
      <c r="C138" s="6"/>
      <c r="D138" s="6"/>
      <c r="E138" s="5"/>
      <c r="F138" s="6"/>
      <c r="G138" s="6"/>
      <c r="H138" s="7"/>
      <c r="I138" s="7"/>
      <c r="J138" s="7"/>
      <c r="K138" s="7"/>
      <c r="L138" s="7"/>
      <c r="M138" s="7"/>
    </row>
    <row r="139" spans="2:17" ht="15" customHeight="1">
      <c r="B139" s="204"/>
      <c r="C139" s="6"/>
      <c r="D139" s="6"/>
      <c r="E139" s="5"/>
      <c r="F139" s="6"/>
      <c r="G139" s="6"/>
      <c r="H139" s="7"/>
      <c r="I139" s="7"/>
      <c r="J139" s="7"/>
      <c r="K139" s="7"/>
      <c r="L139" s="7"/>
      <c r="M139" s="7"/>
    </row>
    <row r="140" spans="2:17" ht="15" customHeight="1">
      <c r="B140" s="204"/>
      <c r="C140" s="6"/>
      <c r="D140" s="6"/>
      <c r="E140" s="5"/>
      <c r="F140" s="6"/>
      <c r="G140" s="6"/>
      <c r="H140" s="7"/>
      <c r="I140" s="7"/>
      <c r="J140" s="7"/>
      <c r="K140" s="7"/>
      <c r="L140" s="7"/>
      <c r="M140" s="7"/>
    </row>
    <row r="141" spans="2:17" ht="15" customHeight="1">
      <c r="B141" s="204"/>
      <c r="C141" s="6"/>
      <c r="D141" s="6"/>
      <c r="E141" s="5"/>
      <c r="F141" s="6"/>
      <c r="G141" s="6"/>
      <c r="H141" s="7"/>
      <c r="I141" s="7"/>
      <c r="J141" s="7"/>
      <c r="K141" s="7"/>
      <c r="L141" s="7"/>
      <c r="M141" s="7"/>
    </row>
    <row r="142" spans="2:17" ht="15" customHeight="1">
      <c r="B142" s="204"/>
      <c r="C142" s="6"/>
      <c r="D142" s="6"/>
      <c r="E142" s="5"/>
      <c r="F142" s="6"/>
      <c r="G142" s="6"/>
      <c r="H142" s="7"/>
      <c r="I142" s="7"/>
      <c r="J142" s="7"/>
      <c r="K142" s="7"/>
      <c r="L142" s="7"/>
      <c r="M142" s="7"/>
    </row>
    <row r="143" spans="2:17" ht="15" customHeight="1">
      <c r="B143" s="204"/>
      <c r="C143" s="10" t="s">
        <v>44</v>
      </c>
      <c r="D143" s="11"/>
      <c r="E143" s="11"/>
      <c r="F143" s="11"/>
      <c r="G143" s="12">
        <f>SUM(G137:G141)</f>
        <v>0</v>
      </c>
      <c r="H143" s="11"/>
      <c r="I143" s="11"/>
      <c r="J143" s="13"/>
      <c r="K143" s="8"/>
      <c r="L143" s="8"/>
      <c r="M143" s="8"/>
      <c r="Q143" s="29"/>
    </row>
    <row r="144" spans="2:17" ht="15" customHeight="1">
      <c r="B144" s="204"/>
      <c r="C144" s="9"/>
      <c r="D144" s="9"/>
      <c r="E144" s="30"/>
      <c r="F144" s="9"/>
      <c r="G144" s="9"/>
      <c r="H144" s="8"/>
      <c r="I144" s="8"/>
      <c r="J144" s="8"/>
      <c r="K144" s="8"/>
      <c r="L144" s="8"/>
      <c r="M144" s="8"/>
    </row>
    <row r="145" spans="2:13" ht="15" customHeight="1">
      <c r="B145" s="205"/>
      <c r="C145" s="17"/>
      <c r="D145" s="17"/>
      <c r="E145" s="17"/>
      <c r="F145" s="17"/>
      <c r="G145" s="18">
        <f>G136+G143</f>
        <v>28497</v>
      </c>
      <c r="H145" s="18">
        <f t="shared" ref="H145:M145" si="4">SUMPRODUCT($G118:$G144,H118:H144)/$G145</f>
        <v>57.491364003228405</v>
      </c>
      <c r="I145" s="18">
        <f t="shared" si="4"/>
        <v>5.0456377864336597</v>
      </c>
      <c r="J145" s="18">
        <f t="shared" si="4"/>
        <v>0</v>
      </c>
      <c r="K145" s="18">
        <f t="shared" si="4"/>
        <v>7.5814724356949847</v>
      </c>
      <c r="L145" s="18">
        <f t="shared" si="4"/>
        <v>27.013239288346142</v>
      </c>
      <c r="M145" s="18">
        <f t="shared" si="4"/>
        <v>72.986760711653858</v>
      </c>
    </row>
    <row r="146" spans="2:13" ht="15" customHeight="1">
      <c r="B146" s="31"/>
      <c r="C146" s="31"/>
      <c r="D146" s="31"/>
      <c r="E146" s="31"/>
      <c r="F146" s="31"/>
      <c r="G146" s="32">
        <f>G145+G33+G117+G62+G91</f>
        <v>100095</v>
      </c>
      <c r="H146" s="33">
        <f t="shared" ref="H146:M146" si="5">SUMPRODUCT($G145*H145+$G33*H33+$G117*H117+$G62*H62+$G91*H91)/$G146</f>
        <v>54.713865727558805</v>
      </c>
      <c r="I146" s="33">
        <f t="shared" si="5"/>
        <v>6.388385433837855</v>
      </c>
      <c r="J146" s="33">
        <f t="shared" si="5"/>
        <v>0</v>
      </c>
      <c r="K146" s="33">
        <f t="shared" si="5"/>
        <v>7.5804869374094608</v>
      </c>
      <c r="L146" s="33">
        <f t="shared" si="5"/>
        <v>25.619784404815427</v>
      </c>
      <c r="M146" s="33">
        <f t="shared" si="5"/>
        <v>74.380215595184566</v>
      </c>
    </row>
    <row r="151" spans="2:13" ht="21.75" customHeight="1">
      <c r="B151" s="34" t="s">
        <v>119</v>
      </c>
    </row>
    <row r="152" spans="2:13" ht="15" customHeight="1">
      <c r="B152" s="206" t="s">
        <v>1</v>
      </c>
      <c r="C152" s="207"/>
      <c r="D152" s="199" t="s">
        <v>120</v>
      </c>
      <c r="E152" s="199" t="s">
        <v>7</v>
      </c>
      <c r="F152" s="199" t="s">
        <v>121</v>
      </c>
      <c r="G152" s="201" t="s">
        <v>122</v>
      </c>
      <c r="H152" s="199" t="s">
        <v>123</v>
      </c>
    </row>
    <row r="153" spans="2:13" ht="15" customHeight="1">
      <c r="B153" s="208"/>
      <c r="C153" s="209"/>
      <c r="D153" s="200"/>
      <c r="E153" s="200"/>
      <c r="F153" s="200"/>
      <c r="G153" s="202"/>
      <c r="H153" s="200"/>
    </row>
    <row r="154" spans="2:13" ht="15" hidden="1" customHeight="1">
      <c r="B154" s="197" t="s">
        <v>124</v>
      </c>
      <c r="C154" s="198"/>
      <c r="D154" s="35"/>
      <c r="E154" s="35"/>
      <c r="F154" s="35"/>
      <c r="G154" s="35"/>
      <c r="H154" s="35"/>
    </row>
    <row r="155" spans="2:13" ht="15" customHeight="1">
      <c r="B155" s="197" t="s">
        <v>125</v>
      </c>
      <c r="C155" s="198"/>
      <c r="D155" s="36">
        <f>G33</f>
        <v>13406</v>
      </c>
      <c r="E155" s="36">
        <f>H33</f>
        <v>52.429115321497825</v>
      </c>
      <c r="F155" s="36">
        <f>I33</f>
        <v>9.5234835148440986</v>
      </c>
      <c r="G155" s="37">
        <f>J33</f>
        <v>0</v>
      </c>
      <c r="H155" s="36">
        <f>K33</f>
        <v>7.4723437266895436</v>
      </c>
    </row>
    <row r="156" spans="2:13" ht="15" customHeight="1">
      <c r="B156" s="197" t="s">
        <v>126</v>
      </c>
      <c r="C156" s="198"/>
      <c r="D156" s="36">
        <f>G62</f>
        <v>18707</v>
      </c>
      <c r="E156" s="36">
        <f>H62</f>
        <v>53.873569252151597</v>
      </c>
      <c r="F156" s="36">
        <f>I62</f>
        <v>6.3376928422515633</v>
      </c>
      <c r="G156" s="37">
        <f>J62</f>
        <v>0</v>
      </c>
      <c r="H156" s="36">
        <f>K62</f>
        <v>7.7117410594964459</v>
      </c>
    </row>
    <row r="157" spans="2:13" ht="15" customHeight="1">
      <c r="B157" s="197" t="s">
        <v>127</v>
      </c>
      <c r="C157" s="198"/>
      <c r="D157" s="36">
        <f>G91</f>
        <v>22225</v>
      </c>
      <c r="E157" s="36">
        <f>H91</f>
        <v>54.804864341957249</v>
      </c>
      <c r="F157" s="36">
        <f>I91</f>
        <v>5.4092760404949374</v>
      </c>
      <c r="G157" s="37">
        <f>J91</f>
        <v>0</v>
      </c>
      <c r="H157" s="36">
        <f>K91</f>
        <v>7.4082672665916771</v>
      </c>
    </row>
    <row r="158" spans="2:13" ht="15" customHeight="1">
      <c r="B158" s="197" t="s">
        <v>128</v>
      </c>
      <c r="C158" s="198"/>
      <c r="D158" s="36">
        <f>G117</f>
        <v>17260</v>
      </c>
      <c r="E158" s="36">
        <f>H117</f>
        <v>52.696251448435689</v>
      </c>
      <c r="F158" s="36">
        <f>I117</f>
        <v>7.4859617612977987</v>
      </c>
      <c r="G158" s="37">
        <f>J117</f>
        <v>0</v>
      </c>
      <c r="H158" s="36">
        <f>K117</f>
        <v>7.7423580533024339</v>
      </c>
    </row>
    <row r="159" spans="2:13" ht="15" customHeight="1">
      <c r="B159" s="197" t="s">
        <v>129</v>
      </c>
      <c r="C159" s="198"/>
      <c r="D159" s="36">
        <f>G145</f>
        <v>28497</v>
      </c>
      <c r="E159" s="36">
        <f t="shared" ref="E159:H159" si="6">H145</f>
        <v>57.491364003228405</v>
      </c>
      <c r="F159" s="36">
        <f t="shared" si="6"/>
        <v>5.0456377864336597</v>
      </c>
      <c r="G159" s="37">
        <f t="shared" si="6"/>
        <v>0</v>
      </c>
      <c r="H159" s="36">
        <f t="shared" si="6"/>
        <v>7.5814724356949847</v>
      </c>
    </row>
    <row r="160" spans="2:13" ht="15" customHeight="1">
      <c r="B160" s="197"/>
      <c r="C160" s="198"/>
      <c r="D160" s="36"/>
      <c r="E160" s="36"/>
      <c r="F160" s="36"/>
      <c r="G160" s="37"/>
      <c r="H160" s="36"/>
    </row>
    <row r="161" spans="2:8" ht="15" customHeight="1">
      <c r="B161" s="195" t="s">
        <v>130</v>
      </c>
      <c r="C161" s="196"/>
      <c r="D161" s="38">
        <f>SUM(D155:D160)</f>
        <v>100095</v>
      </c>
      <c r="E161" s="38">
        <f>SUMPRODUCT($D155:$D159,E155:E159)/$D161</f>
        <v>54.713865727558805</v>
      </c>
      <c r="F161" s="38">
        <f t="shared" ref="F161:H161" si="7">SUMPRODUCT($D155:$D159,F155:F159)/$D161</f>
        <v>6.3883854338378532</v>
      </c>
      <c r="G161" s="38">
        <f t="shared" si="7"/>
        <v>0</v>
      </c>
      <c r="H161" s="38">
        <f t="shared" si="7"/>
        <v>7.5804869374094608</v>
      </c>
    </row>
  </sheetData>
  <mergeCells count="31">
    <mergeCell ref="L4:M4"/>
    <mergeCell ref="B3:C3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B154:C154"/>
    <mergeCell ref="B6:B33"/>
    <mergeCell ref="B34:B62"/>
    <mergeCell ref="B63:B91"/>
    <mergeCell ref="B92:B117"/>
    <mergeCell ref="B118:B145"/>
    <mergeCell ref="B152:C153"/>
    <mergeCell ref="D152:D153"/>
    <mergeCell ref="E152:E153"/>
    <mergeCell ref="F152:F153"/>
    <mergeCell ref="G152:G153"/>
    <mergeCell ref="H152:H153"/>
    <mergeCell ref="B161:C161"/>
    <mergeCell ref="B155:C155"/>
    <mergeCell ref="B156:C156"/>
    <mergeCell ref="B157:C157"/>
    <mergeCell ref="B158:C158"/>
    <mergeCell ref="B159:C159"/>
    <mergeCell ref="B160:C160"/>
  </mergeCells>
  <pageMargins left="0.7" right="0.7" top="0.75" bottom="0.75" header="0.3" footer="0.3"/>
  <pageSetup orientation="portrait" verticalDpi="0" r:id="rId1"/>
  <headerFooter>
    <oddFooter>&amp;C&amp;"Calibri"&amp;11&amp;K000000_x000D_&amp;1#&amp;"Calibri"&amp;6&amp;K737373Sensitivity: Internal (C3)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B2:BD105"/>
  <sheetViews>
    <sheetView workbookViewId="0">
      <selection activeCell="L11" sqref="L11"/>
    </sheetView>
  </sheetViews>
  <sheetFormatPr defaultRowHeight="14.4"/>
  <cols>
    <col min="2" max="2" width="13.77734375" customWidth="1"/>
    <col min="3" max="3" width="15.77734375" customWidth="1"/>
    <col min="4" max="4" width="8.21875" customWidth="1"/>
    <col min="5" max="5" width="12.44140625" customWidth="1"/>
    <col min="6" max="6" width="9.5546875" bestFit="1" customWidth="1"/>
    <col min="10" max="10" width="10.21875" customWidth="1"/>
  </cols>
  <sheetData>
    <row r="2" spans="2:56" ht="18">
      <c r="B2" s="39"/>
    </row>
    <row r="3" spans="2:56">
      <c r="B3" t="s">
        <v>131</v>
      </c>
    </row>
    <row r="4" spans="2:56" ht="18">
      <c r="B4" s="222" t="s">
        <v>132</v>
      </c>
      <c r="C4" s="222"/>
      <c r="D4" s="40"/>
      <c r="E4" s="40"/>
      <c r="F4" s="40"/>
      <c r="G4" s="40"/>
      <c r="H4" s="40"/>
      <c r="I4" s="40"/>
      <c r="J4" s="40"/>
    </row>
    <row r="5" spans="2:56" ht="15" customHeight="1">
      <c r="B5" s="219" t="s">
        <v>133</v>
      </c>
      <c r="C5" s="212" t="s">
        <v>2</v>
      </c>
      <c r="D5" s="212" t="s">
        <v>134</v>
      </c>
      <c r="E5" s="221" t="s">
        <v>4</v>
      </c>
      <c r="F5" s="212" t="s">
        <v>6</v>
      </c>
      <c r="G5" s="212" t="s">
        <v>135</v>
      </c>
      <c r="H5" s="212" t="s">
        <v>8</v>
      </c>
      <c r="I5" s="212" t="s">
        <v>9</v>
      </c>
      <c r="J5" s="213" t="s">
        <v>136</v>
      </c>
    </row>
    <row r="6" spans="2:56">
      <c r="B6" s="220"/>
      <c r="C6" s="212"/>
      <c r="D6" s="212"/>
      <c r="E6" s="221"/>
      <c r="F6" s="212"/>
      <c r="G6" s="212"/>
      <c r="H6" s="212"/>
      <c r="I6" s="212"/>
      <c r="J6" s="213"/>
    </row>
    <row r="7" spans="2:56">
      <c r="B7" s="217" t="s">
        <v>137</v>
      </c>
      <c r="C7" s="3" t="s">
        <v>15</v>
      </c>
      <c r="D7" s="4">
        <v>2</v>
      </c>
      <c r="E7" s="5" t="s">
        <v>279</v>
      </c>
      <c r="F7" s="6">
        <v>476</v>
      </c>
      <c r="G7" s="7">
        <v>64.91</v>
      </c>
      <c r="H7" s="7">
        <v>1.56</v>
      </c>
      <c r="I7" s="7"/>
      <c r="J7" s="7">
        <v>5.0999999999999996</v>
      </c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</row>
    <row r="8" spans="2:56">
      <c r="B8" s="217"/>
      <c r="C8" s="3" t="s">
        <v>19</v>
      </c>
      <c r="D8" s="6">
        <v>1</v>
      </c>
      <c r="E8" s="5" t="s">
        <v>280</v>
      </c>
      <c r="F8" s="6">
        <v>56</v>
      </c>
      <c r="G8" s="7">
        <v>57.39</v>
      </c>
      <c r="H8" s="7">
        <v>7.21</v>
      </c>
      <c r="I8" s="7"/>
      <c r="J8" s="7">
        <v>6.25</v>
      </c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</row>
    <row r="9" spans="2:56">
      <c r="B9" s="217"/>
      <c r="C9" s="3" t="s">
        <v>24</v>
      </c>
      <c r="D9" s="6">
        <v>1</v>
      </c>
      <c r="E9" s="5" t="s">
        <v>281</v>
      </c>
      <c r="F9" s="6">
        <v>56</v>
      </c>
      <c r="G9" s="7">
        <v>45.1</v>
      </c>
      <c r="H9" s="7">
        <v>13.77</v>
      </c>
      <c r="I9" s="7"/>
      <c r="J9" s="7">
        <v>5.47</v>
      </c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</row>
    <row r="10" spans="2:56">
      <c r="B10" s="217"/>
      <c r="C10" s="3" t="s">
        <v>24</v>
      </c>
      <c r="D10" s="6">
        <v>2</v>
      </c>
      <c r="E10" s="5" t="s">
        <v>282</v>
      </c>
      <c r="F10" s="6">
        <v>168</v>
      </c>
      <c r="G10" s="7">
        <v>42.03</v>
      </c>
      <c r="H10" s="7">
        <v>14.34</v>
      </c>
      <c r="I10" s="7"/>
      <c r="J10" s="7">
        <v>5.95</v>
      </c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</row>
    <row r="11" spans="2:56">
      <c r="B11" s="217"/>
      <c r="C11" s="3" t="s">
        <v>35</v>
      </c>
      <c r="D11" s="6">
        <v>1</v>
      </c>
      <c r="E11" s="5" t="s">
        <v>283</v>
      </c>
      <c r="F11" s="6">
        <v>140</v>
      </c>
      <c r="G11" s="7">
        <v>62.12</v>
      </c>
      <c r="H11" s="7">
        <v>3.82</v>
      </c>
      <c r="I11" s="7"/>
      <c r="J11" s="7">
        <v>5.36</v>
      </c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</row>
    <row r="12" spans="2:56">
      <c r="B12" s="217"/>
      <c r="C12" s="3" t="s">
        <v>35</v>
      </c>
      <c r="D12" s="6">
        <v>2</v>
      </c>
      <c r="E12" s="5" t="s">
        <v>284</v>
      </c>
      <c r="F12" s="6">
        <v>180</v>
      </c>
      <c r="G12" s="7">
        <v>54.74</v>
      </c>
      <c r="H12" s="7">
        <v>6.47</v>
      </c>
      <c r="I12" s="7"/>
      <c r="J12" s="7">
        <v>7.31</v>
      </c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</row>
    <row r="13" spans="2:56">
      <c r="B13" s="217"/>
      <c r="C13" s="3" t="s">
        <v>62</v>
      </c>
      <c r="D13" s="6">
        <v>2</v>
      </c>
      <c r="E13" s="5" t="s">
        <v>285</v>
      </c>
      <c r="F13" s="6">
        <v>196</v>
      </c>
      <c r="G13" s="7">
        <v>53.21</v>
      </c>
      <c r="H13" s="7">
        <v>5.99</v>
      </c>
      <c r="I13" s="7"/>
      <c r="J13" s="7">
        <v>5.0999999999999996</v>
      </c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</row>
    <row r="14" spans="2:56">
      <c r="B14" s="217"/>
      <c r="C14" s="3"/>
      <c r="D14" s="6"/>
      <c r="E14" s="5"/>
      <c r="F14" s="6"/>
      <c r="G14" s="7"/>
      <c r="H14" s="7"/>
      <c r="I14" s="7"/>
      <c r="J14" s="7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</row>
    <row r="15" spans="2:56">
      <c r="B15" s="217"/>
      <c r="C15" s="3"/>
      <c r="D15" s="6"/>
      <c r="E15" s="5"/>
      <c r="F15" s="6"/>
      <c r="G15" s="7"/>
      <c r="H15" s="7"/>
      <c r="I15" s="7"/>
      <c r="J15" s="7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</row>
    <row r="16" spans="2:56">
      <c r="B16" s="217"/>
      <c r="C16" s="3"/>
      <c r="D16" s="6"/>
      <c r="E16" s="5"/>
      <c r="F16" s="6"/>
      <c r="G16" s="7"/>
      <c r="H16" s="7"/>
      <c r="I16" s="7"/>
      <c r="J16" s="7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</row>
    <row r="17" spans="2:56">
      <c r="B17" s="217"/>
      <c r="C17" s="61"/>
      <c r="D17" s="61"/>
      <c r="E17" s="61"/>
      <c r="F17" s="61"/>
      <c r="G17" s="52"/>
      <c r="H17" s="52"/>
      <c r="I17" s="52"/>
      <c r="J17" s="52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</row>
    <row r="18" spans="2:56" ht="15.6">
      <c r="B18" s="217"/>
      <c r="C18" s="42" t="s">
        <v>138</v>
      </c>
      <c r="D18" s="9"/>
      <c r="E18" s="43"/>
      <c r="F18" s="44">
        <f>SUM(F7:F17)</f>
        <v>1272</v>
      </c>
      <c r="G18" s="7"/>
      <c r="H18" s="6"/>
      <c r="I18" s="45"/>
      <c r="J18" s="6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</row>
    <row r="19" spans="2:56">
      <c r="B19" s="218"/>
      <c r="C19" s="9"/>
      <c r="D19" s="9"/>
      <c r="E19" s="9"/>
      <c r="F19" s="9"/>
      <c r="G19" s="9"/>
      <c r="H19" s="9"/>
      <c r="I19" s="9"/>
      <c r="J19" s="9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</row>
    <row r="20" spans="2:56" ht="15.6">
      <c r="B20" s="47"/>
      <c r="C20" s="47"/>
      <c r="D20" s="47"/>
      <c r="E20" s="48" t="s">
        <v>141</v>
      </c>
      <c r="F20" s="49">
        <f>F18</f>
        <v>1272</v>
      </c>
      <c r="G20" s="49">
        <f>SUMPRODUCT($F7:$F19,G7:G19)/$F20</f>
        <v>57.135849056603774</v>
      </c>
      <c r="H20" s="49">
        <f>SUMPRODUCT($F7:$F19,H7:H19)/$F20</f>
        <v>5.6603773584905657</v>
      </c>
      <c r="I20" s="50">
        <f>SUMPRODUCT($F7:$F19,I7:I19)/$F20</f>
        <v>0</v>
      </c>
      <c r="J20" s="49">
        <f>SUMPRODUCT($F7:$F19,J7:J19)/$F20</f>
        <v>5.6205345911949687</v>
      </c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</row>
    <row r="21" spans="2:56">
      <c r="B21" s="41"/>
      <c r="C21" s="41"/>
      <c r="D21" s="41"/>
      <c r="E21" s="41"/>
      <c r="F21" s="41"/>
      <c r="G21" s="41"/>
      <c r="H21" s="41"/>
      <c r="I21" s="41"/>
      <c r="J21" s="41"/>
    </row>
    <row r="22" spans="2:56" ht="18">
      <c r="B22" s="222" t="s">
        <v>150</v>
      </c>
      <c r="C22" s="222"/>
      <c r="D22" s="40"/>
      <c r="E22" s="40"/>
      <c r="F22" s="40"/>
      <c r="G22" s="40"/>
      <c r="H22" s="40"/>
      <c r="I22" s="40"/>
      <c r="J22" s="40"/>
    </row>
    <row r="23" spans="2:56">
      <c r="B23" s="219" t="s">
        <v>133</v>
      </c>
      <c r="C23" s="212" t="s">
        <v>2</v>
      </c>
      <c r="D23" s="212" t="s">
        <v>134</v>
      </c>
      <c r="E23" s="221" t="s">
        <v>4</v>
      </c>
      <c r="F23" s="212" t="s">
        <v>6</v>
      </c>
      <c r="G23" s="212" t="s">
        <v>135</v>
      </c>
      <c r="H23" s="212" t="s">
        <v>8</v>
      </c>
      <c r="I23" s="212" t="s">
        <v>9</v>
      </c>
      <c r="J23" s="213" t="s">
        <v>136</v>
      </c>
    </row>
    <row r="24" spans="2:56">
      <c r="B24" s="220"/>
      <c r="C24" s="212"/>
      <c r="D24" s="212"/>
      <c r="E24" s="221"/>
      <c r="F24" s="212"/>
      <c r="G24" s="212"/>
      <c r="H24" s="212"/>
      <c r="I24" s="212"/>
      <c r="J24" s="213"/>
    </row>
    <row r="25" spans="2:56">
      <c r="B25" s="217" t="s">
        <v>137</v>
      </c>
      <c r="C25" s="3" t="s">
        <v>19</v>
      </c>
      <c r="D25" s="6">
        <v>1</v>
      </c>
      <c r="E25" s="5" t="s">
        <v>286</v>
      </c>
      <c r="F25" s="6">
        <v>112</v>
      </c>
      <c r="G25" s="7">
        <v>54.6</v>
      </c>
      <c r="H25" s="7">
        <v>7.7</v>
      </c>
      <c r="I25" s="7"/>
      <c r="J25" s="7">
        <v>5.78</v>
      </c>
    </row>
    <row r="26" spans="2:56">
      <c r="B26" s="217"/>
      <c r="C26" s="3" t="s">
        <v>19</v>
      </c>
      <c r="D26" s="6">
        <v>2</v>
      </c>
      <c r="E26" s="5" t="s">
        <v>287</v>
      </c>
      <c r="F26" s="6">
        <v>140</v>
      </c>
      <c r="G26" s="7">
        <v>54.58</v>
      </c>
      <c r="H26" s="7">
        <v>4.46</v>
      </c>
      <c r="I26" s="7"/>
      <c r="J26" s="7">
        <v>7.29</v>
      </c>
    </row>
    <row r="27" spans="2:56">
      <c r="B27" s="217"/>
      <c r="C27" s="3" t="s">
        <v>38</v>
      </c>
      <c r="D27" s="6">
        <v>1</v>
      </c>
      <c r="E27" s="5" t="s">
        <v>288</v>
      </c>
      <c r="F27" s="6">
        <v>56</v>
      </c>
      <c r="G27" s="7">
        <v>55.45</v>
      </c>
      <c r="H27" s="7">
        <v>6.31</v>
      </c>
      <c r="I27" s="7"/>
      <c r="J27" s="7">
        <v>5.62</v>
      </c>
    </row>
    <row r="28" spans="2:56">
      <c r="B28" s="217"/>
      <c r="C28" s="3" t="s">
        <v>41</v>
      </c>
      <c r="D28" s="6">
        <v>2</v>
      </c>
      <c r="E28" s="5" t="s">
        <v>289</v>
      </c>
      <c r="F28" s="6">
        <v>504</v>
      </c>
      <c r="G28" s="7">
        <v>56.13</v>
      </c>
      <c r="H28" s="7">
        <v>4.26</v>
      </c>
      <c r="I28" s="7"/>
      <c r="J28" s="7">
        <v>5.96</v>
      </c>
    </row>
    <row r="29" spans="2:56">
      <c r="B29" s="217"/>
      <c r="C29" s="3"/>
      <c r="D29" s="6"/>
      <c r="E29" s="5"/>
      <c r="F29" s="6"/>
      <c r="G29" s="7"/>
      <c r="H29" s="7"/>
      <c r="I29" s="7"/>
      <c r="J29" s="7"/>
    </row>
    <row r="30" spans="2:56">
      <c r="B30" s="217"/>
      <c r="C30" s="61"/>
      <c r="D30" s="61"/>
      <c r="E30" s="61"/>
      <c r="F30" s="61"/>
      <c r="G30" s="52"/>
      <c r="H30" s="52"/>
      <c r="I30" s="52"/>
      <c r="J30" s="52"/>
    </row>
    <row r="31" spans="2:56" ht="15.6">
      <c r="B31" s="217"/>
      <c r="C31" s="42" t="s">
        <v>138</v>
      </c>
      <c r="D31" s="9" t="s">
        <v>290</v>
      </c>
      <c r="E31" s="43"/>
      <c r="F31" s="44">
        <f>SUM(F25:F30)</f>
        <v>812</v>
      </c>
      <c r="G31" s="7"/>
      <c r="H31" s="6"/>
      <c r="I31" s="45"/>
      <c r="J31" s="6"/>
    </row>
    <row r="32" spans="2:56">
      <c r="B32" s="218"/>
      <c r="C32" s="9"/>
      <c r="D32" s="9"/>
      <c r="E32" s="9"/>
      <c r="F32" s="9"/>
      <c r="G32" s="9"/>
      <c r="H32" s="9"/>
      <c r="I32" s="9"/>
      <c r="J32" s="9"/>
    </row>
    <row r="33" spans="2:10" ht="15.6">
      <c r="B33" s="47"/>
      <c r="C33" s="47"/>
      <c r="D33" s="47"/>
      <c r="E33" s="48" t="s">
        <v>141</v>
      </c>
      <c r="F33" s="49">
        <f>F31</f>
        <v>812</v>
      </c>
      <c r="G33" s="49">
        <f>SUMPRODUCT($F25:$F32,G25:G32)/$F33</f>
        <v>55.604827586206888</v>
      </c>
      <c r="H33" s="49">
        <f>SUMPRODUCT($F25:$F32,H25:H32)/$F33</f>
        <v>4.9103448275862069</v>
      </c>
      <c r="I33" s="50">
        <f>SUMPRODUCT($F25:$F32,I25:I32)/$F33</f>
        <v>0</v>
      </c>
      <c r="J33" s="49">
        <f>SUMPRODUCT($F25:$F32,J25:J32)/$F33</f>
        <v>6.141034482758621</v>
      </c>
    </row>
    <row r="34" spans="2:10">
      <c r="B34" s="41"/>
      <c r="C34" s="41"/>
      <c r="D34" s="41"/>
      <c r="E34" s="41"/>
      <c r="F34" s="41"/>
      <c r="G34" s="41"/>
      <c r="H34" s="41"/>
      <c r="I34" s="41"/>
      <c r="J34" s="41"/>
    </row>
    <row r="35" spans="2:10">
      <c r="B35" s="41"/>
      <c r="C35" s="41"/>
      <c r="D35" s="41"/>
      <c r="E35" s="41"/>
      <c r="F35" s="41"/>
      <c r="G35" s="41"/>
      <c r="H35" s="41"/>
      <c r="I35" s="41"/>
      <c r="J35" s="41"/>
    </row>
    <row r="36" spans="2:10">
      <c r="B36" s="41"/>
      <c r="C36" s="41"/>
      <c r="D36" s="41"/>
      <c r="E36" s="41"/>
      <c r="F36" s="41"/>
      <c r="G36" s="41"/>
      <c r="H36" s="41"/>
      <c r="I36" s="41"/>
      <c r="J36" s="41"/>
    </row>
    <row r="37" spans="2:10">
      <c r="B37" s="41"/>
      <c r="C37" s="41"/>
      <c r="D37" s="41"/>
      <c r="E37" s="41"/>
      <c r="F37" s="41"/>
      <c r="G37" s="41"/>
      <c r="H37" s="41"/>
      <c r="I37" s="41"/>
      <c r="J37" s="41"/>
    </row>
    <row r="38" spans="2:10">
      <c r="B38" s="41"/>
      <c r="C38" s="41"/>
      <c r="D38" s="41"/>
      <c r="E38" s="41"/>
      <c r="F38" s="41"/>
      <c r="G38" s="41"/>
      <c r="H38" s="41"/>
      <c r="I38" s="41"/>
      <c r="J38" s="41"/>
    </row>
    <row r="39" spans="2:10">
      <c r="B39" s="41"/>
      <c r="C39" s="41"/>
      <c r="D39" s="41"/>
      <c r="E39" s="41"/>
      <c r="F39" s="41"/>
      <c r="G39" s="41"/>
      <c r="H39" s="41"/>
      <c r="I39" s="41"/>
      <c r="J39" s="41"/>
    </row>
    <row r="40" spans="2:10">
      <c r="B40" s="41"/>
      <c r="C40" s="41"/>
      <c r="D40" s="41"/>
      <c r="E40" s="41"/>
      <c r="F40" s="41"/>
      <c r="G40" s="41"/>
      <c r="H40" s="41"/>
      <c r="I40" s="41"/>
      <c r="J40" s="41"/>
    </row>
    <row r="41" spans="2:10">
      <c r="B41" s="41"/>
      <c r="C41" s="41"/>
      <c r="D41" s="41"/>
      <c r="E41" s="41"/>
      <c r="F41" s="41"/>
      <c r="G41" s="41"/>
      <c r="H41" s="41"/>
      <c r="I41" s="41"/>
      <c r="J41" s="41"/>
    </row>
    <row r="42" spans="2:10">
      <c r="B42" s="41"/>
      <c r="C42" s="41"/>
      <c r="D42" s="41"/>
      <c r="E42" s="41"/>
      <c r="F42" s="41"/>
      <c r="G42" s="41"/>
      <c r="H42" s="41"/>
      <c r="I42" s="41"/>
      <c r="J42" s="41"/>
    </row>
    <row r="43" spans="2:10">
      <c r="B43" s="41"/>
      <c r="C43" s="41"/>
      <c r="D43" s="41"/>
      <c r="E43" s="41"/>
      <c r="F43" s="41"/>
      <c r="G43" s="41"/>
      <c r="H43" s="41"/>
      <c r="I43" s="41"/>
      <c r="J43" s="41"/>
    </row>
    <row r="44" spans="2:10">
      <c r="B44" s="41"/>
      <c r="C44" s="41"/>
      <c r="D44" s="41"/>
      <c r="E44" s="41"/>
      <c r="F44" s="41"/>
      <c r="G44" s="41"/>
      <c r="H44" s="41"/>
      <c r="I44" s="41"/>
      <c r="J44" s="41"/>
    </row>
    <row r="45" spans="2:10">
      <c r="B45" s="41"/>
      <c r="C45" s="41"/>
      <c r="D45" s="41"/>
      <c r="E45" s="41"/>
      <c r="F45" s="41"/>
      <c r="G45" s="41"/>
      <c r="H45" s="41"/>
      <c r="I45" s="41"/>
      <c r="J45" s="41"/>
    </row>
    <row r="46" spans="2:10">
      <c r="B46" s="41"/>
      <c r="C46" s="41"/>
      <c r="D46" s="41"/>
      <c r="E46" s="41"/>
      <c r="F46" s="41"/>
      <c r="G46" s="41"/>
      <c r="H46" s="41"/>
      <c r="I46" s="41"/>
      <c r="J46" s="41"/>
    </row>
    <row r="47" spans="2:10">
      <c r="B47" s="41"/>
      <c r="C47" s="41"/>
      <c r="D47" s="41"/>
      <c r="E47" s="41"/>
      <c r="F47" s="41"/>
      <c r="G47" s="41"/>
      <c r="H47" s="41"/>
      <c r="I47" s="41"/>
      <c r="J47" s="41"/>
    </row>
    <row r="48" spans="2:10">
      <c r="B48" s="41"/>
      <c r="C48" s="41"/>
      <c r="D48" s="41"/>
      <c r="E48" s="41"/>
      <c r="F48" s="41"/>
      <c r="G48" s="41"/>
      <c r="H48" s="41"/>
      <c r="I48" s="41"/>
      <c r="J48" s="41"/>
    </row>
    <row r="49" spans="2:10">
      <c r="B49" s="41"/>
      <c r="C49" s="41"/>
      <c r="D49" s="41"/>
      <c r="E49" s="41"/>
      <c r="F49" s="41"/>
      <c r="G49" s="41"/>
      <c r="H49" s="41"/>
      <c r="I49" s="41"/>
      <c r="J49" s="41"/>
    </row>
    <row r="50" spans="2:10">
      <c r="B50" s="41"/>
      <c r="C50" s="41"/>
      <c r="D50" s="41"/>
      <c r="E50" s="41"/>
      <c r="F50" s="41"/>
      <c r="G50" s="41"/>
      <c r="H50" s="41"/>
      <c r="I50" s="41"/>
      <c r="J50" s="41"/>
    </row>
    <row r="51" spans="2:10">
      <c r="B51" s="41"/>
      <c r="C51" s="41"/>
      <c r="D51" s="41"/>
      <c r="E51" s="41"/>
      <c r="F51" s="41"/>
      <c r="G51" s="41"/>
      <c r="H51" s="41"/>
      <c r="I51" s="41"/>
      <c r="J51" s="41"/>
    </row>
    <row r="52" spans="2:10">
      <c r="B52" s="41"/>
      <c r="C52" s="41"/>
      <c r="D52" s="41"/>
      <c r="E52" s="41"/>
      <c r="F52" s="41"/>
      <c r="G52" s="41"/>
      <c r="H52" s="41"/>
      <c r="I52" s="41"/>
      <c r="J52" s="41"/>
    </row>
    <row r="53" spans="2:10">
      <c r="B53" s="41"/>
      <c r="C53" s="41"/>
      <c r="D53" s="41"/>
      <c r="E53" s="41"/>
      <c r="F53" s="41"/>
      <c r="G53" s="41"/>
      <c r="H53" s="41"/>
      <c r="I53" s="41"/>
      <c r="J53" s="41"/>
    </row>
    <row r="54" spans="2:10">
      <c r="B54" s="41"/>
      <c r="C54" s="41"/>
      <c r="D54" s="41"/>
      <c r="E54" s="41"/>
      <c r="F54" s="41"/>
      <c r="G54" s="41"/>
      <c r="H54" s="41"/>
      <c r="I54" s="41"/>
      <c r="J54" s="41"/>
    </row>
    <row r="55" spans="2:10">
      <c r="B55" s="41"/>
      <c r="C55" s="41"/>
      <c r="D55" s="41"/>
      <c r="E55" s="41"/>
      <c r="F55" s="41"/>
      <c r="G55" s="41"/>
      <c r="H55" s="41"/>
      <c r="I55" s="41"/>
      <c r="J55" s="41"/>
    </row>
    <row r="56" spans="2:10">
      <c r="B56" s="41"/>
      <c r="C56" s="41"/>
      <c r="D56" s="41"/>
      <c r="E56" s="41"/>
      <c r="F56" s="41"/>
      <c r="G56" s="41"/>
      <c r="H56" s="41"/>
      <c r="I56" s="41"/>
      <c r="J56" s="41"/>
    </row>
    <row r="57" spans="2:10">
      <c r="B57" s="41"/>
      <c r="C57" s="41"/>
      <c r="D57" s="41"/>
      <c r="E57" s="41"/>
      <c r="F57" s="41"/>
      <c r="G57" s="41"/>
      <c r="H57" s="41"/>
      <c r="I57" s="41"/>
      <c r="J57" s="41"/>
    </row>
    <row r="58" spans="2:10">
      <c r="B58" s="41"/>
      <c r="C58" s="41"/>
      <c r="D58" s="41"/>
      <c r="E58" s="41"/>
      <c r="F58" s="41"/>
      <c r="G58" s="41"/>
      <c r="H58" s="41"/>
      <c r="I58" s="41"/>
      <c r="J58" s="41"/>
    </row>
    <row r="59" spans="2:10">
      <c r="B59" s="41"/>
      <c r="C59" s="41"/>
      <c r="D59" s="41"/>
      <c r="E59" s="41"/>
      <c r="F59" s="41"/>
      <c r="G59" s="41"/>
      <c r="H59" s="41"/>
      <c r="I59" s="41"/>
      <c r="J59" s="41"/>
    </row>
    <row r="60" spans="2:10">
      <c r="B60" s="41"/>
      <c r="C60" s="41"/>
      <c r="D60" s="41"/>
      <c r="E60" s="41"/>
      <c r="F60" s="41"/>
      <c r="G60" s="41"/>
      <c r="H60" s="41"/>
      <c r="I60" s="41"/>
      <c r="J60" s="41"/>
    </row>
    <row r="61" spans="2:10">
      <c r="B61" s="41"/>
      <c r="C61" s="41"/>
      <c r="D61" s="41"/>
      <c r="E61" s="41"/>
      <c r="F61" s="41"/>
      <c r="G61" s="41"/>
      <c r="H61" s="41"/>
      <c r="I61" s="41"/>
      <c r="J61" s="41"/>
    </row>
    <row r="62" spans="2:10">
      <c r="B62" s="41"/>
      <c r="C62" s="41"/>
      <c r="D62" s="41"/>
      <c r="E62" s="41"/>
      <c r="F62" s="41"/>
      <c r="G62" s="41"/>
      <c r="H62" s="41"/>
      <c r="I62" s="41"/>
      <c r="J62" s="41"/>
    </row>
    <row r="63" spans="2:10">
      <c r="B63" s="41"/>
      <c r="C63" s="41"/>
      <c r="D63" s="41"/>
      <c r="E63" s="41"/>
      <c r="F63" s="41"/>
      <c r="G63" s="41"/>
      <c r="H63" s="41"/>
      <c r="I63" s="41"/>
      <c r="J63" s="41"/>
    </row>
    <row r="64" spans="2:10">
      <c r="B64" s="41"/>
      <c r="C64" s="41"/>
      <c r="D64" s="41"/>
      <c r="E64" s="41"/>
      <c r="F64" s="41"/>
      <c r="G64" s="41"/>
      <c r="H64" s="41"/>
      <c r="I64" s="41"/>
      <c r="J64" s="41"/>
    </row>
    <row r="65" spans="2:10">
      <c r="B65" s="41"/>
      <c r="C65" s="41"/>
      <c r="D65" s="41"/>
      <c r="E65" s="41"/>
      <c r="F65" s="41"/>
      <c r="G65" s="41"/>
      <c r="H65" s="41"/>
      <c r="I65" s="41"/>
      <c r="J65" s="41"/>
    </row>
    <row r="66" spans="2:10">
      <c r="B66" s="41"/>
      <c r="C66" s="41"/>
      <c r="D66" s="41"/>
      <c r="E66" s="41"/>
      <c r="F66" s="41"/>
      <c r="G66" s="41"/>
      <c r="H66" s="41"/>
      <c r="I66" s="41"/>
      <c r="J66" s="41"/>
    </row>
    <row r="67" spans="2:10">
      <c r="B67" s="41"/>
      <c r="C67" s="41"/>
      <c r="D67" s="41"/>
      <c r="E67" s="41"/>
      <c r="F67" s="41"/>
      <c r="G67" s="41"/>
      <c r="H67" s="41"/>
      <c r="I67" s="41"/>
      <c r="J67" s="41"/>
    </row>
    <row r="68" spans="2:10">
      <c r="B68" s="41"/>
      <c r="C68" s="41"/>
      <c r="D68" s="41"/>
      <c r="E68" s="41"/>
      <c r="F68" s="41"/>
      <c r="G68" s="41"/>
      <c r="H68" s="41"/>
      <c r="I68" s="41"/>
      <c r="J68" s="41"/>
    </row>
    <row r="69" spans="2:10">
      <c r="B69" s="41"/>
      <c r="C69" s="41"/>
      <c r="D69" s="41"/>
      <c r="E69" s="41"/>
      <c r="F69" s="41"/>
      <c r="G69" s="41"/>
      <c r="H69" s="41"/>
      <c r="I69" s="41"/>
      <c r="J69" s="41"/>
    </row>
    <row r="70" spans="2:10">
      <c r="B70" s="41"/>
      <c r="C70" s="41"/>
      <c r="D70" s="41"/>
      <c r="E70" s="41"/>
      <c r="F70" s="41"/>
      <c r="G70" s="41"/>
      <c r="H70" s="41"/>
      <c r="I70" s="41"/>
      <c r="J70" s="41"/>
    </row>
    <row r="71" spans="2:10">
      <c r="B71" s="41"/>
      <c r="C71" s="41"/>
      <c r="D71" s="41"/>
      <c r="E71" s="41"/>
      <c r="F71" s="41"/>
      <c r="G71" s="41"/>
      <c r="H71" s="41"/>
      <c r="I71" s="41"/>
      <c r="J71" s="41"/>
    </row>
    <row r="72" spans="2:10">
      <c r="B72" s="41"/>
      <c r="C72" s="41"/>
      <c r="D72" s="41"/>
      <c r="E72" s="41"/>
      <c r="F72" s="41"/>
      <c r="G72" s="41"/>
      <c r="H72" s="41"/>
      <c r="I72" s="41"/>
      <c r="J72" s="41"/>
    </row>
    <row r="73" spans="2:10">
      <c r="B73" s="41"/>
      <c r="C73" s="41"/>
      <c r="D73" s="41"/>
      <c r="E73" s="41"/>
      <c r="F73" s="41"/>
      <c r="G73" s="41"/>
      <c r="H73" s="41"/>
      <c r="I73" s="41"/>
      <c r="J73" s="41"/>
    </row>
    <row r="74" spans="2:10">
      <c r="B74" s="41"/>
      <c r="C74" s="41"/>
      <c r="D74" s="41"/>
      <c r="E74" s="41"/>
      <c r="F74" s="41"/>
      <c r="G74" s="41"/>
      <c r="H74" s="41"/>
      <c r="I74" s="41"/>
      <c r="J74" s="41"/>
    </row>
    <row r="75" spans="2:10">
      <c r="B75" s="41"/>
      <c r="C75" s="41"/>
      <c r="D75" s="41"/>
      <c r="E75" s="41"/>
      <c r="F75" s="41"/>
      <c r="G75" s="41"/>
      <c r="H75" s="41"/>
      <c r="I75" s="41"/>
      <c r="J75" s="41"/>
    </row>
    <row r="76" spans="2:10">
      <c r="B76" s="41"/>
      <c r="C76" s="41"/>
      <c r="D76" s="41"/>
      <c r="E76" s="41"/>
      <c r="F76" s="41"/>
      <c r="G76" s="41"/>
      <c r="H76" s="41"/>
      <c r="I76" s="41"/>
      <c r="J76" s="41"/>
    </row>
    <row r="77" spans="2:10">
      <c r="B77" s="41"/>
      <c r="C77" s="41"/>
      <c r="D77" s="41"/>
      <c r="E77" s="41"/>
      <c r="F77" s="41"/>
      <c r="G77" s="41"/>
      <c r="H77" s="41"/>
      <c r="I77" s="41"/>
      <c r="J77" s="41"/>
    </row>
    <row r="78" spans="2:10">
      <c r="B78" s="41"/>
      <c r="C78" s="41"/>
      <c r="D78" s="41"/>
      <c r="E78" s="41"/>
      <c r="F78" s="41"/>
      <c r="G78" s="41"/>
      <c r="H78" s="41"/>
      <c r="I78" s="41"/>
      <c r="J78" s="41"/>
    </row>
    <row r="79" spans="2:10">
      <c r="B79" s="41"/>
      <c r="C79" s="41"/>
      <c r="D79" s="41"/>
      <c r="E79" s="41"/>
      <c r="F79" s="41"/>
      <c r="G79" s="41"/>
      <c r="H79" s="41"/>
      <c r="I79" s="41"/>
      <c r="J79" s="41"/>
    </row>
    <row r="80" spans="2:10">
      <c r="B80" s="41"/>
      <c r="C80" s="41"/>
      <c r="D80" s="41"/>
      <c r="E80" s="41"/>
      <c r="F80" s="41"/>
      <c r="G80" s="41"/>
      <c r="H80" s="41"/>
      <c r="I80" s="41"/>
      <c r="J80" s="41"/>
    </row>
    <row r="81" spans="2:10">
      <c r="B81" s="41"/>
      <c r="C81" s="41"/>
      <c r="D81" s="41"/>
      <c r="E81" s="41"/>
      <c r="F81" s="41"/>
      <c r="G81" s="41"/>
      <c r="H81" s="41"/>
      <c r="I81" s="41"/>
      <c r="J81" s="41"/>
    </row>
    <row r="82" spans="2:10">
      <c r="B82" s="41"/>
      <c r="C82" s="41"/>
      <c r="D82" s="41"/>
      <c r="E82" s="41"/>
      <c r="F82" s="41"/>
      <c r="G82" s="41"/>
      <c r="H82" s="41"/>
      <c r="I82" s="41"/>
      <c r="J82" s="41"/>
    </row>
    <row r="83" spans="2:10">
      <c r="B83" s="41"/>
      <c r="C83" s="41"/>
      <c r="D83" s="41"/>
      <c r="E83" s="41"/>
      <c r="F83" s="41"/>
      <c r="G83" s="41"/>
      <c r="H83" s="41"/>
      <c r="I83" s="41"/>
      <c r="J83" s="41"/>
    </row>
    <row r="84" spans="2:10">
      <c r="B84" s="41"/>
      <c r="C84" s="41"/>
      <c r="D84" s="41"/>
      <c r="E84" s="41"/>
      <c r="F84" s="41"/>
      <c r="G84" s="41"/>
      <c r="H84" s="41"/>
      <c r="I84" s="41"/>
      <c r="J84" s="41"/>
    </row>
    <row r="85" spans="2:10">
      <c r="B85" s="41"/>
      <c r="C85" s="41"/>
      <c r="D85" s="41"/>
      <c r="E85" s="41"/>
      <c r="F85" s="41"/>
      <c r="G85" s="41"/>
      <c r="H85" s="41"/>
      <c r="I85" s="41"/>
      <c r="J85" s="41"/>
    </row>
    <row r="86" spans="2:10">
      <c r="B86" s="41"/>
      <c r="C86" s="41"/>
      <c r="D86" s="41"/>
      <c r="E86" s="41"/>
      <c r="F86" s="41"/>
      <c r="G86" s="41"/>
      <c r="H86" s="41"/>
      <c r="I86" s="41"/>
      <c r="J86" s="41"/>
    </row>
    <row r="87" spans="2:10">
      <c r="B87" s="41"/>
      <c r="C87" s="41"/>
      <c r="D87" s="41"/>
      <c r="E87" s="41"/>
      <c r="F87" s="41"/>
      <c r="G87" s="41"/>
      <c r="H87" s="41"/>
      <c r="I87" s="41"/>
      <c r="J87" s="41"/>
    </row>
    <row r="88" spans="2:10">
      <c r="B88" s="41"/>
      <c r="C88" s="41"/>
      <c r="D88" s="41"/>
      <c r="E88" s="41"/>
      <c r="F88" s="41"/>
      <c r="G88" s="41"/>
      <c r="H88" s="41"/>
      <c r="I88" s="41"/>
      <c r="J88" s="41"/>
    </row>
    <row r="89" spans="2:10">
      <c r="B89" s="41"/>
      <c r="C89" s="41"/>
      <c r="D89" s="41"/>
      <c r="E89" s="41"/>
      <c r="F89" s="41"/>
      <c r="G89" s="41"/>
      <c r="H89" s="41"/>
      <c r="I89" s="41"/>
      <c r="J89" s="41"/>
    </row>
    <row r="90" spans="2:10">
      <c r="B90" s="41"/>
      <c r="C90" s="41"/>
      <c r="D90" s="41"/>
      <c r="E90" s="41"/>
      <c r="F90" s="41"/>
      <c r="G90" s="41"/>
      <c r="H90" s="41"/>
      <c r="I90" s="41"/>
      <c r="J90" s="41"/>
    </row>
    <row r="91" spans="2:10">
      <c r="B91" s="41"/>
      <c r="C91" s="41"/>
      <c r="D91" s="41"/>
      <c r="E91" s="41"/>
      <c r="F91" s="41"/>
      <c r="G91" s="41"/>
      <c r="H91" s="41"/>
      <c r="I91" s="41"/>
      <c r="J91" s="41"/>
    </row>
    <row r="92" spans="2:10">
      <c r="B92" s="41"/>
      <c r="C92" s="41"/>
      <c r="D92" s="41"/>
      <c r="E92" s="41"/>
      <c r="F92" s="41"/>
      <c r="G92" s="41"/>
      <c r="H92" s="41"/>
      <c r="I92" s="41"/>
      <c r="J92" s="41"/>
    </row>
    <row r="93" spans="2:10">
      <c r="B93" s="41"/>
      <c r="C93" s="41"/>
      <c r="D93" s="41"/>
      <c r="E93" s="41"/>
      <c r="F93" s="41"/>
      <c r="G93" s="41"/>
      <c r="H93" s="41"/>
      <c r="I93" s="41"/>
      <c r="J93" s="41"/>
    </row>
    <row r="94" spans="2:10">
      <c r="B94" s="41"/>
      <c r="C94" s="41"/>
      <c r="D94" s="41"/>
      <c r="E94" s="41"/>
      <c r="F94" s="41"/>
      <c r="G94" s="41"/>
      <c r="H94" s="41"/>
      <c r="I94" s="41"/>
      <c r="J94" s="41"/>
    </row>
    <row r="95" spans="2:10">
      <c r="B95" s="41"/>
      <c r="C95" s="41"/>
      <c r="D95" s="41"/>
      <c r="E95" s="41"/>
      <c r="F95" s="41"/>
      <c r="G95" s="41"/>
      <c r="H95" s="41"/>
      <c r="I95" s="41"/>
      <c r="J95" s="41"/>
    </row>
    <row r="96" spans="2:10">
      <c r="B96" s="41"/>
      <c r="C96" s="41"/>
      <c r="D96" s="41"/>
      <c r="E96" s="41"/>
      <c r="F96" s="41"/>
      <c r="G96" s="41"/>
      <c r="H96" s="41"/>
      <c r="I96" s="41"/>
      <c r="J96" s="41"/>
    </row>
    <row r="97" spans="2:10">
      <c r="B97" s="41"/>
      <c r="C97" s="41"/>
      <c r="D97" s="41"/>
      <c r="E97" s="41"/>
      <c r="F97" s="41"/>
      <c r="G97" s="41"/>
      <c r="H97" s="41"/>
      <c r="I97" s="41"/>
      <c r="J97" s="41"/>
    </row>
    <row r="98" spans="2:10">
      <c r="B98" s="41"/>
      <c r="C98" s="41"/>
      <c r="D98" s="41"/>
      <c r="E98" s="41"/>
      <c r="F98" s="41"/>
      <c r="G98" s="41"/>
      <c r="H98" s="41"/>
      <c r="I98" s="41"/>
      <c r="J98" s="41"/>
    </row>
    <row r="99" spans="2:10">
      <c r="B99" s="41"/>
      <c r="C99" s="41"/>
      <c r="D99" s="41"/>
      <c r="E99" s="41"/>
      <c r="F99" s="41"/>
      <c r="G99" s="41"/>
      <c r="H99" s="41"/>
      <c r="I99" s="41"/>
      <c r="J99" s="41"/>
    </row>
    <row r="100" spans="2:10">
      <c r="B100" s="41"/>
      <c r="C100" s="41"/>
      <c r="D100" s="41"/>
      <c r="E100" s="41"/>
      <c r="F100" s="41"/>
      <c r="G100" s="41"/>
      <c r="H100" s="41"/>
      <c r="I100" s="41"/>
      <c r="J100" s="41"/>
    </row>
    <row r="101" spans="2:10">
      <c r="B101" s="41"/>
      <c r="C101" s="41"/>
      <c r="D101" s="41"/>
      <c r="E101" s="41"/>
      <c r="F101" s="41"/>
      <c r="G101" s="41"/>
      <c r="H101" s="41"/>
      <c r="I101" s="41"/>
      <c r="J101" s="41"/>
    </row>
    <row r="102" spans="2:10">
      <c r="B102" s="41"/>
      <c r="C102" s="41"/>
      <c r="D102" s="41"/>
      <c r="E102" s="41"/>
      <c r="F102" s="41"/>
      <c r="G102" s="41"/>
      <c r="H102" s="41"/>
      <c r="I102" s="41"/>
      <c r="J102" s="41"/>
    </row>
    <row r="103" spans="2:10">
      <c r="B103" s="41"/>
      <c r="C103" s="41"/>
      <c r="D103" s="41"/>
      <c r="E103" s="41"/>
      <c r="F103" s="41"/>
      <c r="G103" s="41"/>
      <c r="H103" s="41"/>
      <c r="I103" s="41"/>
      <c r="J103" s="41"/>
    </row>
    <row r="104" spans="2:10">
      <c r="B104" s="41"/>
      <c r="C104" s="41"/>
      <c r="D104" s="41"/>
      <c r="E104" s="41"/>
      <c r="F104" s="41"/>
      <c r="G104" s="41"/>
      <c r="H104" s="41"/>
      <c r="I104" s="41"/>
      <c r="J104" s="41"/>
    </row>
    <row r="105" spans="2:10">
      <c r="B105" s="41"/>
      <c r="C105" s="41"/>
      <c r="D105" s="41"/>
      <c r="E105" s="41"/>
      <c r="F105" s="41"/>
      <c r="G105" s="41"/>
      <c r="H105" s="41"/>
      <c r="I105" s="41"/>
      <c r="J105" s="41"/>
    </row>
  </sheetData>
  <mergeCells count="22">
    <mergeCell ref="J5:J6"/>
    <mergeCell ref="B4:C4"/>
    <mergeCell ref="B5:B6"/>
    <mergeCell ref="C5:C6"/>
    <mergeCell ref="D5:D6"/>
    <mergeCell ref="E5:E6"/>
    <mergeCell ref="F5:F6"/>
    <mergeCell ref="B7:B19"/>
    <mergeCell ref="G5:G6"/>
    <mergeCell ref="H5:H6"/>
    <mergeCell ref="I5:I6"/>
    <mergeCell ref="B22:C22"/>
    <mergeCell ref="G23:G24"/>
    <mergeCell ref="H23:H24"/>
    <mergeCell ref="I23:I24"/>
    <mergeCell ref="B25:B32"/>
    <mergeCell ref="J23:J24"/>
    <mergeCell ref="B23:B24"/>
    <mergeCell ref="C23:C24"/>
    <mergeCell ref="D23:D24"/>
    <mergeCell ref="E23:E24"/>
    <mergeCell ref="F23:F24"/>
  </mergeCells>
  <pageMargins left="0.7" right="0.7" top="0.75" bottom="0.75" header="0.3" footer="0.3"/>
  <pageSetup orientation="portrait" verticalDpi="0" r:id="rId1"/>
  <headerFooter>
    <oddFooter>&amp;C&amp;"Calibri"&amp;11&amp;K000000_x000D_&amp;1#&amp;"Calibri"&amp;6&amp;K737373Sensitivity: Internal (C3)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B2:W44"/>
  <sheetViews>
    <sheetView workbookViewId="0">
      <selection activeCell="L11" sqref="L11"/>
    </sheetView>
  </sheetViews>
  <sheetFormatPr defaultRowHeight="14.4"/>
  <cols>
    <col min="2" max="2" width="23.77734375" bestFit="1" customWidth="1"/>
    <col min="3" max="3" width="16.21875" bestFit="1" customWidth="1"/>
    <col min="6" max="6" width="9.77734375" bestFit="1" customWidth="1"/>
  </cols>
  <sheetData>
    <row r="2" spans="2:23" ht="18">
      <c r="B2" s="225" t="s">
        <v>294</v>
      </c>
      <c r="C2" s="225"/>
      <c r="D2" s="54"/>
      <c r="E2" s="54"/>
      <c r="F2" s="54"/>
      <c r="G2" s="54"/>
      <c r="H2" s="54"/>
      <c r="I2" s="55"/>
      <c r="J2" s="54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</row>
    <row r="3" spans="2:23" ht="15" customHeight="1">
      <c r="B3" s="227" t="s">
        <v>133</v>
      </c>
      <c r="C3" s="228" t="s">
        <v>2</v>
      </c>
      <c r="D3" s="228" t="s">
        <v>134</v>
      </c>
      <c r="E3" s="227" t="s">
        <v>4</v>
      </c>
      <c r="F3" s="228" t="s">
        <v>6</v>
      </c>
      <c r="G3" s="228" t="s">
        <v>135</v>
      </c>
      <c r="H3" s="228" t="s">
        <v>8</v>
      </c>
      <c r="I3" s="229" t="s">
        <v>9</v>
      </c>
      <c r="J3" s="230" t="s">
        <v>136</v>
      </c>
      <c r="K3" s="226" t="s">
        <v>152</v>
      </c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</row>
    <row r="4" spans="2:23">
      <c r="B4" s="227"/>
      <c r="C4" s="228"/>
      <c r="D4" s="228"/>
      <c r="E4" s="227"/>
      <c r="F4" s="228"/>
      <c r="G4" s="228"/>
      <c r="H4" s="228"/>
      <c r="I4" s="229"/>
      <c r="J4" s="230"/>
      <c r="K4" s="57" t="s">
        <v>153</v>
      </c>
      <c r="L4" s="57" t="s">
        <v>154</v>
      </c>
      <c r="M4" s="57" t="s">
        <v>155</v>
      </c>
      <c r="N4" s="57" t="s">
        <v>156</v>
      </c>
      <c r="O4" s="57" t="s">
        <v>157</v>
      </c>
      <c r="P4" s="57" t="s">
        <v>158</v>
      </c>
      <c r="Q4" s="57" t="s">
        <v>159</v>
      </c>
      <c r="R4" s="57" t="s">
        <v>160</v>
      </c>
      <c r="S4" s="57" t="s">
        <v>161</v>
      </c>
      <c r="T4" s="57" t="s">
        <v>162</v>
      </c>
      <c r="U4" s="57" t="s">
        <v>163</v>
      </c>
      <c r="V4" s="57" t="s">
        <v>164</v>
      </c>
      <c r="W4" s="57" t="s">
        <v>165</v>
      </c>
    </row>
    <row r="5" spans="2:23">
      <c r="B5" s="223" t="s">
        <v>146</v>
      </c>
      <c r="C5" s="3" t="s">
        <v>19</v>
      </c>
      <c r="D5" s="6">
        <v>1</v>
      </c>
      <c r="E5" s="5" t="s">
        <v>292</v>
      </c>
      <c r="F5" s="6">
        <v>252</v>
      </c>
      <c r="G5" s="7">
        <v>51.12</v>
      </c>
      <c r="H5" s="7">
        <v>9.8800000000000008</v>
      </c>
      <c r="I5" s="7"/>
      <c r="J5" s="7">
        <v>6.15</v>
      </c>
      <c r="K5" s="7">
        <v>0</v>
      </c>
      <c r="L5" s="7">
        <v>0</v>
      </c>
      <c r="M5" s="7">
        <v>0</v>
      </c>
      <c r="N5" s="7">
        <v>0</v>
      </c>
      <c r="O5" s="7">
        <v>1.1399999999999999</v>
      </c>
      <c r="P5" s="7">
        <v>1.9</v>
      </c>
      <c r="Q5" s="7">
        <v>6.26</v>
      </c>
      <c r="R5" s="7">
        <v>7.97</v>
      </c>
      <c r="S5" s="7">
        <v>7.59</v>
      </c>
      <c r="T5" s="7">
        <v>18.41</v>
      </c>
      <c r="U5" s="7">
        <v>12.71</v>
      </c>
      <c r="V5" s="7">
        <v>9.11</v>
      </c>
      <c r="W5" s="7">
        <v>34.909999999999997</v>
      </c>
    </row>
    <row r="6" spans="2:23">
      <c r="B6" s="223"/>
      <c r="C6" s="3" t="s">
        <v>19</v>
      </c>
      <c r="D6" s="6">
        <v>2</v>
      </c>
      <c r="E6" s="5" t="s">
        <v>293</v>
      </c>
      <c r="F6" s="6">
        <v>812</v>
      </c>
      <c r="G6" s="7">
        <v>55.14</v>
      </c>
      <c r="H6" s="7">
        <v>5.18</v>
      </c>
      <c r="I6" s="7"/>
      <c r="J6" s="7">
        <v>7.3</v>
      </c>
      <c r="K6" s="7">
        <v>0</v>
      </c>
      <c r="L6" s="7">
        <v>0</v>
      </c>
      <c r="M6" s="7">
        <v>0</v>
      </c>
      <c r="N6" s="7">
        <v>0</v>
      </c>
      <c r="O6" s="7">
        <v>1.17</v>
      </c>
      <c r="P6" s="7">
        <v>1.89</v>
      </c>
      <c r="Q6" s="7">
        <v>6.29</v>
      </c>
      <c r="R6" s="7">
        <v>7.79</v>
      </c>
      <c r="S6" s="7">
        <v>7.4</v>
      </c>
      <c r="T6" s="7">
        <v>18.600000000000001</v>
      </c>
      <c r="U6" s="7">
        <v>13.05</v>
      </c>
      <c r="V6" s="7">
        <v>9.5399999999999991</v>
      </c>
      <c r="W6" s="7">
        <v>34.270000000000003</v>
      </c>
    </row>
    <row r="7" spans="2:23">
      <c r="B7" s="223"/>
      <c r="C7" s="6"/>
      <c r="D7" s="6"/>
      <c r="E7" s="5"/>
      <c r="F7" s="6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</row>
    <row r="8" spans="2:23">
      <c r="B8" s="223"/>
      <c r="C8" s="6"/>
      <c r="D8" s="6"/>
      <c r="E8" s="5"/>
      <c r="F8" s="6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</row>
    <row r="9" spans="2:23">
      <c r="B9" s="223"/>
      <c r="C9" s="6"/>
      <c r="D9" s="6"/>
      <c r="E9" s="5"/>
      <c r="F9" s="6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spans="2:23">
      <c r="B10" s="223"/>
      <c r="C10" s="6"/>
      <c r="D10" s="6"/>
      <c r="E10" s="5"/>
      <c r="F10" s="6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</row>
    <row r="11" spans="2:23">
      <c r="B11" s="223"/>
      <c r="C11" s="14"/>
      <c r="D11" s="14"/>
      <c r="E11" s="15"/>
      <c r="F11" s="14"/>
      <c r="G11" s="16"/>
      <c r="H11" s="16"/>
      <c r="I11" s="59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60"/>
    </row>
    <row r="12" spans="2:23" ht="15.6">
      <c r="B12" s="223"/>
      <c r="C12" s="46" t="s">
        <v>291</v>
      </c>
      <c r="D12" s="61"/>
      <c r="E12" s="62"/>
      <c r="F12" s="63">
        <f>SUM(F5:F11)</f>
        <v>1064</v>
      </c>
      <c r="G12" s="61"/>
      <c r="H12" s="61"/>
      <c r="I12" s="64"/>
      <c r="J12" s="65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</row>
    <row r="13" spans="2:23">
      <c r="B13" s="224"/>
      <c r="C13" s="14"/>
      <c r="D13" s="66"/>
      <c r="E13" s="14"/>
      <c r="F13" s="14"/>
      <c r="G13" s="14"/>
      <c r="H13" s="16"/>
      <c r="I13" s="67"/>
      <c r="J13" s="65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</row>
    <row r="14" spans="2:23">
      <c r="B14" s="68"/>
      <c r="C14" s="68"/>
      <c r="D14" s="69"/>
      <c r="E14" s="68"/>
      <c r="F14" s="70">
        <f>F12</f>
        <v>1064</v>
      </c>
      <c r="G14" s="70">
        <f t="shared" ref="G14:M14" si="0">SUMPRODUCT($F5:$F13,G5:G13)/$F14</f>
        <v>54.187894736842104</v>
      </c>
      <c r="H14" s="70">
        <f t="shared" si="0"/>
        <v>6.2931578947368418</v>
      </c>
      <c r="I14" s="70">
        <f t="shared" si="0"/>
        <v>0</v>
      </c>
      <c r="J14" s="70">
        <f t="shared" si="0"/>
        <v>7.0276315789473678</v>
      </c>
      <c r="K14" s="70">
        <f t="shared" si="0"/>
        <v>0</v>
      </c>
      <c r="L14" s="70">
        <f t="shared" si="0"/>
        <v>0</v>
      </c>
      <c r="M14" s="70">
        <f t="shared" si="0"/>
        <v>0</v>
      </c>
      <c r="N14" s="70"/>
      <c r="O14" s="70">
        <f t="shared" ref="O14:W14" si="1">SUMPRODUCT($F5:$F13,O5:O13)/$F14</f>
        <v>1.1628947368421052</v>
      </c>
      <c r="P14" s="70">
        <f t="shared" si="1"/>
        <v>1.8923684210526315</v>
      </c>
      <c r="Q14" s="70">
        <f t="shared" si="1"/>
        <v>6.2828947368421053</v>
      </c>
      <c r="R14" s="70">
        <f t="shared" si="1"/>
        <v>7.8326315789473684</v>
      </c>
      <c r="S14" s="70">
        <f t="shared" si="1"/>
        <v>7.4450000000000003</v>
      </c>
      <c r="T14" s="70">
        <f t="shared" si="1"/>
        <v>18.555</v>
      </c>
      <c r="U14" s="70">
        <f t="shared" si="1"/>
        <v>12.969473684210527</v>
      </c>
      <c r="V14" s="70">
        <f t="shared" si="1"/>
        <v>9.4381578947368414</v>
      </c>
      <c r="W14" s="70">
        <f t="shared" si="1"/>
        <v>34.421578947368417</v>
      </c>
    </row>
    <row r="16" spans="2:23" ht="18">
      <c r="B16" s="225" t="s">
        <v>295</v>
      </c>
      <c r="C16" s="225"/>
      <c r="D16" s="54"/>
      <c r="E16" s="54"/>
      <c r="F16" s="54"/>
      <c r="G16" s="54"/>
      <c r="H16" s="54"/>
      <c r="I16" s="55"/>
      <c r="J16" s="54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</row>
    <row r="17" spans="2:23">
      <c r="B17" s="227" t="s">
        <v>133</v>
      </c>
      <c r="C17" s="228" t="s">
        <v>2</v>
      </c>
      <c r="D17" s="228" t="s">
        <v>134</v>
      </c>
      <c r="E17" s="227" t="s">
        <v>4</v>
      </c>
      <c r="F17" s="228" t="s">
        <v>6</v>
      </c>
      <c r="G17" s="228" t="s">
        <v>135</v>
      </c>
      <c r="H17" s="228" t="s">
        <v>8</v>
      </c>
      <c r="I17" s="229" t="s">
        <v>9</v>
      </c>
      <c r="J17" s="230" t="s">
        <v>136</v>
      </c>
      <c r="K17" s="226" t="s">
        <v>152</v>
      </c>
      <c r="L17" s="226"/>
      <c r="M17" s="226"/>
      <c r="N17" s="226"/>
      <c r="O17" s="226"/>
      <c r="P17" s="226"/>
      <c r="Q17" s="226"/>
      <c r="R17" s="226"/>
      <c r="S17" s="226"/>
      <c r="T17" s="226"/>
      <c r="U17" s="226"/>
      <c r="V17" s="226"/>
      <c r="W17" s="226"/>
    </row>
    <row r="18" spans="2:23">
      <c r="B18" s="227"/>
      <c r="C18" s="228"/>
      <c r="D18" s="228"/>
      <c r="E18" s="227"/>
      <c r="F18" s="228"/>
      <c r="G18" s="228"/>
      <c r="H18" s="228"/>
      <c r="I18" s="229"/>
      <c r="J18" s="230"/>
      <c r="K18" s="57" t="s">
        <v>153</v>
      </c>
      <c r="L18" s="57" t="s">
        <v>154</v>
      </c>
      <c r="M18" s="57" t="s">
        <v>155</v>
      </c>
      <c r="N18" s="57" t="s">
        <v>156</v>
      </c>
      <c r="O18" s="57" t="s">
        <v>157</v>
      </c>
      <c r="P18" s="57" t="s">
        <v>158</v>
      </c>
      <c r="Q18" s="57" t="s">
        <v>159</v>
      </c>
      <c r="R18" s="57" t="s">
        <v>160</v>
      </c>
      <c r="S18" s="57" t="s">
        <v>161</v>
      </c>
      <c r="T18" s="57" t="s">
        <v>162</v>
      </c>
      <c r="U18" s="57" t="s">
        <v>163</v>
      </c>
      <c r="V18" s="57" t="s">
        <v>164</v>
      </c>
      <c r="W18" s="57" t="s">
        <v>165</v>
      </c>
    </row>
    <row r="19" spans="2:23">
      <c r="B19" s="231" t="s">
        <v>151</v>
      </c>
      <c r="C19" s="3" t="s">
        <v>28</v>
      </c>
      <c r="D19" s="6">
        <v>1</v>
      </c>
      <c r="E19" s="5" t="s">
        <v>296</v>
      </c>
      <c r="F19" s="6">
        <v>112</v>
      </c>
      <c r="G19" s="7">
        <v>57.81</v>
      </c>
      <c r="H19" s="7">
        <v>5.33</v>
      </c>
      <c r="I19" s="7"/>
      <c r="J19" s="7">
        <v>7.6</v>
      </c>
      <c r="K19" s="7">
        <v>0</v>
      </c>
      <c r="L19" s="7">
        <v>0</v>
      </c>
      <c r="M19" s="7">
        <v>0</v>
      </c>
      <c r="N19" s="7">
        <v>0</v>
      </c>
      <c r="O19" s="7">
        <v>0.98</v>
      </c>
      <c r="P19" s="7">
        <v>2.2000000000000002</v>
      </c>
      <c r="Q19" s="7">
        <v>7.36</v>
      </c>
      <c r="R19" s="7">
        <v>14.47</v>
      </c>
      <c r="S19" s="7">
        <v>21.09</v>
      </c>
      <c r="T19" s="7">
        <v>23.05</v>
      </c>
      <c r="U19" s="7">
        <v>13.73</v>
      </c>
      <c r="V19" s="7">
        <v>4.88</v>
      </c>
      <c r="W19" s="7">
        <v>12.24</v>
      </c>
    </row>
    <row r="20" spans="2:23">
      <c r="B20" s="231"/>
      <c r="C20" s="3" t="s">
        <v>35</v>
      </c>
      <c r="D20" s="6">
        <v>1</v>
      </c>
      <c r="E20" s="5" t="s">
        <v>297</v>
      </c>
      <c r="F20" s="6">
        <v>140</v>
      </c>
      <c r="G20" s="7">
        <v>57.39</v>
      </c>
      <c r="H20" s="7">
        <v>4.9800000000000004</v>
      </c>
      <c r="I20" s="7"/>
      <c r="J20" s="7">
        <v>6.02</v>
      </c>
      <c r="K20" s="7">
        <v>0</v>
      </c>
      <c r="L20" s="7">
        <v>0</v>
      </c>
      <c r="M20" s="7">
        <v>0</v>
      </c>
      <c r="N20" s="7">
        <v>0</v>
      </c>
      <c r="O20" s="7">
        <v>1.95</v>
      </c>
      <c r="P20" s="7">
        <v>3.03</v>
      </c>
      <c r="Q20" s="7">
        <v>8.01</v>
      </c>
      <c r="R20" s="7">
        <v>13.85</v>
      </c>
      <c r="S20" s="7">
        <v>19.7</v>
      </c>
      <c r="T20" s="7">
        <v>23.38</v>
      </c>
      <c r="U20" s="7">
        <v>14.72</v>
      </c>
      <c r="V20" s="7">
        <v>6.28</v>
      </c>
      <c r="W20" s="7">
        <v>9.08</v>
      </c>
    </row>
    <row r="21" spans="2:23">
      <c r="B21" s="231"/>
      <c r="C21" s="3" t="s">
        <v>35</v>
      </c>
      <c r="D21" s="6">
        <v>2</v>
      </c>
      <c r="E21" s="5" t="s">
        <v>298</v>
      </c>
      <c r="F21" s="6">
        <v>2061</v>
      </c>
      <c r="G21" s="7">
        <v>48.33</v>
      </c>
      <c r="H21" s="7">
        <v>0.83</v>
      </c>
      <c r="I21" s="7"/>
      <c r="J21" s="7">
        <v>9.1300000000000008</v>
      </c>
      <c r="K21" s="7">
        <v>0</v>
      </c>
      <c r="L21" s="7">
        <v>2.0299999999999998</v>
      </c>
      <c r="M21" s="7">
        <v>16.03</v>
      </c>
      <c r="N21" s="7"/>
      <c r="O21" s="7">
        <v>41.4</v>
      </c>
      <c r="P21" s="7"/>
      <c r="Q21" s="7"/>
      <c r="R21" s="7"/>
      <c r="S21" s="7"/>
      <c r="T21" s="7">
        <v>9.94</v>
      </c>
      <c r="U21" s="7">
        <v>3.84</v>
      </c>
      <c r="V21" s="7">
        <v>2.23</v>
      </c>
      <c r="W21" s="7">
        <v>24.53</v>
      </c>
    </row>
    <row r="22" spans="2:23">
      <c r="B22" s="231"/>
      <c r="C22" s="3" t="s">
        <v>38</v>
      </c>
      <c r="D22" s="6">
        <v>1</v>
      </c>
      <c r="E22" s="5" t="s">
        <v>299</v>
      </c>
      <c r="F22" s="6">
        <v>1170</v>
      </c>
      <c r="G22" s="7">
        <v>48.06</v>
      </c>
      <c r="H22" s="7">
        <v>1</v>
      </c>
      <c r="I22" s="7"/>
      <c r="J22" s="7">
        <v>6.02</v>
      </c>
      <c r="K22" s="7">
        <v>0</v>
      </c>
      <c r="L22" s="7">
        <v>1.94</v>
      </c>
      <c r="M22" s="7">
        <v>16.23</v>
      </c>
      <c r="N22" s="7"/>
      <c r="O22" s="7">
        <v>41.17</v>
      </c>
      <c r="P22" s="7"/>
      <c r="Q22" s="7"/>
      <c r="R22" s="7"/>
      <c r="S22" s="7"/>
      <c r="T22" s="7">
        <v>10.19</v>
      </c>
      <c r="U22" s="7">
        <v>3.83</v>
      </c>
      <c r="V22" s="7">
        <v>2.23</v>
      </c>
      <c r="W22" s="7">
        <v>24.41</v>
      </c>
    </row>
    <row r="23" spans="2:23">
      <c r="B23" s="231"/>
      <c r="C23" s="3" t="s">
        <v>38</v>
      </c>
      <c r="D23" s="6">
        <v>2</v>
      </c>
      <c r="E23" s="5" t="s">
        <v>300</v>
      </c>
      <c r="F23" s="6">
        <v>1137</v>
      </c>
      <c r="G23" s="7">
        <v>41.97</v>
      </c>
      <c r="H23" s="7">
        <v>1.31</v>
      </c>
      <c r="I23" s="7"/>
      <c r="J23" s="7">
        <v>4.87</v>
      </c>
      <c r="K23" s="7">
        <v>0</v>
      </c>
      <c r="L23" s="7">
        <v>0</v>
      </c>
      <c r="M23" s="7">
        <v>0</v>
      </c>
      <c r="N23" s="7">
        <v>0</v>
      </c>
      <c r="O23" s="7">
        <v>1.51</v>
      </c>
      <c r="P23" s="7">
        <v>2.2400000000000002</v>
      </c>
      <c r="Q23" s="7">
        <v>6.1</v>
      </c>
      <c r="R23" s="7">
        <v>12.2</v>
      </c>
      <c r="S23" s="7">
        <v>14.25</v>
      </c>
      <c r="T23" s="7">
        <v>16.28</v>
      </c>
      <c r="U23" s="7">
        <v>9.77</v>
      </c>
      <c r="V23" s="7">
        <v>5.29</v>
      </c>
      <c r="W23" s="7">
        <v>32.36</v>
      </c>
    </row>
    <row r="24" spans="2:23">
      <c r="B24" s="231"/>
      <c r="C24" s="3" t="s">
        <v>41</v>
      </c>
      <c r="D24" s="6">
        <v>1</v>
      </c>
      <c r="E24" s="5" t="s">
        <v>301</v>
      </c>
      <c r="F24" s="6">
        <v>27</v>
      </c>
      <c r="G24" s="7">
        <v>54.2</v>
      </c>
      <c r="H24" s="7">
        <v>4.59</v>
      </c>
      <c r="I24" s="7"/>
      <c r="J24" s="7">
        <v>6.7</v>
      </c>
      <c r="K24" s="8">
        <v>0</v>
      </c>
      <c r="L24" s="8">
        <v>0</v>
      </c>
      <c r="M24" s="8">
        <v>0</v>
      </c>
      <c r="N24" s="8">
        <v>0</v>
      </c>
      <c r="O24" s="8">
        <v>0.88</v>
      </c>
      <c r="P24" s="8">
        <v>3.06</v>
      </c>
      <c r="Q24" s="8">
        <v>7.44</v>
      </c>
      <c r="R24" s="8">
        <v>14.22</v>
      </c>
      <c r="S24" s="8">
        <v>17.07</v>
      </c>
      <c r="T24" s="8">
        <v>24.07</v>
      </c>
      <c r="U24" s="8">
        <v>14</v>
      </c>
      <c r="V24" s="8">
        <v>8.9700000000000006</v>
      </c>
      <c r="W24" s="8">
        <v>10.29</v>
      </c>
    </row>
    <row r="25" spans="2:23">
      <c r="B25" s="231"/>
      <c r="C25" s="3" t="s">
        <v>41</v>
      </c>
      <c r="D25" s="6">
        <v>2</v>
      </c>
      <c r="E25" s="5" t="s">
        <v>302</v>
      </c>
      <c r="F25" s="6">
        <v>270</v>
      </c>
      <c r="G25" s="7">
        <v>62.4</v>
      </c>
      <c r="H25" s="7">
        <v>0.66</v>
      </c>
      <c r="I25" s="7"/>
      <c r="J25" s="7">
        <v>3.77</v>
      </c>
      <c r="K25" s="7">
        <v>0</v>
      </c>
      <c r="L25" s="7">
        <v>2.83</v>
      </c>
      <c r="M25" s="7">
        <v>17.760000000000002</v>
      </c>
      <c r="N25" s="7"/>
      <c r="O25" s="7">
        <v>48.19</v>
      </c>
      <c r="P25" s="7"/>
      <c r="Q25" s="7"/>
      <c r="R25" s="7"/>
      <c r="S25" s="7"/>
      <c r="T25" s="7">
        <v>15.9</v>
      </c>
      <c r="U25" s="7">
        <v>4.0999999999999996</v>
      </c>
      <c r="V25" s="7">
        <v>3.02</v>
      </c>
      <c r="W25" s="7">
        <v>8.1999999999999993</v>
      </c>
    </row>
    <row r="26" spans="2:23">
      <c r="B26" s="231"/>
      <c r="C26" s="3" t="s">
        <v>62</v>
      </c>
      <c r="D26" s="6">
        <v>1</v>
      </c>
      <c r="E26" s="5" t="s">
        <v>303</v>
      </c>
      <c r="F26" s="6">
        <v>1102</v>
      </c>
      <c r="G26" s="7">
        <v>60.59</v>
      </c>
      <c r="H26" s="7">
        <v>2.13</v>
      </c>
      <c r="I26" s="7"/>
      <c r="J26" s="7">
        <v>8.42</v>
      </c>
      <c r="K26" s="7">
        <v>0</v>
      </c>
      <c r="L26" s="7">
        <v>0</v>
      </c>
      <c r="M26" s="7">
        <v>0</v>
      </c>
      <c r="N26" s="7">
        <v>0</v>
      </c>
      <c r="O26" s="7">
        <v>1.64</v>
      </c>
      <c r="P26" s="7">
        <v>2.31</v>
      </c>
      <c r="Q26" s="7">
        <v>6.17</v>
      </c>
      <c r="R26" s="7">
        <v>12.55</v>
      </c>
      <c r="S26" s="7">
        <v>14.39</v>
      </c>
      <c r="T26" s="7">
        <v>16.66</v>
      </c>
      <c r="U26" s="7">
        <v>9.4600000000000009</v>
      </c>
      <c r="V26" s="7">
        <v>5.76</v>
      </c>
      <c r="W26" s="7">
        <v>31.06</v>
      </c>
    </row>
    <row r="27" spans="2:23">
      <c r="B27" s="231"/>
      <c r="C27" s="3" t="s">
        <v>62</v>
      </c>
      <c r="D27" s="6">
        <v>2</v>
      </c>
      <c r="E27" s="5" t="s">
        <v>304</v>
      </c>
      <c r="F27" s="6">
        <v>57</v>
      </c>
      <c r="G27" s="7">
        <v>60.73</v>
      </c>
      <c r="H27" s="7">
        <v>2.0499999999999998</v>
      </c>
      <c r="I27" s="7"/>
      <c r="J27" s="7">
        <v>6.22</v>
      </c>
      <c r="K27" s="7">
        <v>0</v>
      </c>
      <c r="L27" s="7">
        <v>0</v>
      </c>
      <c r="M27" s="7">
        <v>0</v>
      </c>
      <c r="N27" s="7">
        <v>0</v>
      </c>
      <c r="O27" s="7">
        <v>1.55</v>
      </c>
      <c r="P27" s="7">
        <v>3.09</v>
      </c>
      <c r="Q27" s="7">
        <v>7.51</v>
      </c>
      <c r="R27" s="7">
        <v>14.36</v>
      </c>
      <c r="S27" s="7">
        <v>17.45</v>
      </c>
      <c r="T27" s="7">
        <v>24.3</v>
      </c>
      <c r="U27" s="7">
        <v>14.8</v>
      </c>
      <c r="V27" s="7">
        <v>8.77</v>
      </c>
      <c r="W27" s="7">
        <v>8.17</v>
      </c>
    </row>
    <row r="28" spans="2:23">
      <c r="B28" s="231"/>
      <c r="C28" s="3"/>
      <c r="D28" s="6"/>
      <c r="E28" s="5"/>
      <c r="F28" s="6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</row>
    <row r="29" spans="2:23">
      <c r="B29" s="231"/>
      <c r="C29" s="6"/>
      <c r="D29" s="6"/>
      <c r="E29" s="5"/>
      <c r="F29" s="71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</row>
    <row r="30" spans="2:23" ht="15.6">
      <c r="B30" s="231"/>
      <c r="C30" s="46" t="s">
        <v>138</v>
      </c>
      <c r="D30" s="61"/>
      <c r="E30" s="62"/>
      <c r="F30" s="63">
        <f>SUM(F19:F29)</f>
        <v>6076</v>
      </c>
      <c r="G30" s="61"/>
      <c r="H30" s="61"/>
      <c r="I30" s="64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</row>
    <row r="31" spans="2:23">
      <c r="B31" s="231"/>
      <c r="C31" s="60"/>
      <c r="D31" s="60"/>
      <c r="E31" s="60"/>
      <c r="F31" s="60"/>
      <c r="G31" s="60"/>
      <c r="H31" s="60"/>
      <c r="I31" s="72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</row>
    <row r="32" spans="2:23">
      <c r="B32" s="68"/>
      <c r="C32" s="68"/>
      <c r="D32" s="69"/>
      <c r="E32" s="68"/>
      <c r="F32" s="70">
        <f>F30</f>
        <v>6076</v>
      </c>
      <c r="G32" s="70">
        <f t="shared" ref="G32:M32" si="2">SUMPRODUCT($F19:$F31,G19:G31)/$F32</f>
        <v>50.462595457537851</v>
      </c>
      <c r="H32" s="70">
        <f t="shared" si="2"/>
        <v>1.3875082290980909</v>
      </c>
      <c r="I32" s="70">
        <f t="shared" si="2"/>
        <v>0</v>
      </c>
      <c r="J32" s="70">
        <f t="shared" si="2"/>
        <v>7.2290487162606984</v>
      </c>
      <c r="K32" s="70">
        <f t="shared" si="2"/>
        <v>0</v>
      </c>
      <c r="L32" s="70">
        <f t="shared" si="2"/>
        <v>1.1879081632653061</v>
      </c>
      <c r="M32" s="70">
        <f t="shared" si="2"/>
        <v>9.3518976300197512</v>
      </c>
      <c r="N32" s="70"/>
      <c r="O32" s="70">
        <f t="shared" ref="O32:W32" si="3">SUMPRODUCT($F19:$F31,O19:O31)/$F32</f>
        <v>24.773637261356154</v>
      </c>
      <c r="P32" s="70">
        <f t="shared" si="3"/>
        <v>0.99108788676761017</v>
      </c>
      <c r="Q32" s="70">
        <f t="shared" si="3"/>
        <v>2.6842840684660958</v>
      </c>
      <c r="R32" s="70">
        <f t="shared" si="3"/>
        <v>5.3429229756418701</v>
      </c>
      <c r="S32" s="70">
        <f t="shared" si="3"/>
        <v>6.3587310730743916</v>
      </c>
      <c r="T32" s="70">
        <f t="shared" si="3"/>
        <v>13.407029295589206</v>
      </c>
      <c r="U32" s="70">
        <f t="shared" si="3"/>
        <v>6.5595638578011846</v>
      </c>
      <c r="V32" s="70">
        <f t="shared" si="3"/>
        <v>3.711425279789335</v>
      </c>
      <c r="W32" s="70">
        <f t="shared" si="3"/>
        <v>25.6315125082291</v>
      </c>
    </row>
    <row r="35" spans="2:23" ht="18">
      <c r="B35" s="225" t="s">
        <v>278</v>
      </c>
      <c r="C35" s="225"/>
      <c r="D35" s="54"/>
      <c r="E35" s="54"/>
      <c r="F35" s="54"/>
      <c r="G35" s="54"/>
      <c r="H35" s="54"/>
      <c r="I35" s="55"/>
      <c r="J35" s="54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</row>
    <row r="36" spans="2:23">
      <c r="B36" s="227" t="s">
        <v>133</v>
      </c>
      <c r="C36" s="228" t="s">
        <v>2</v>
      </c>
      <c r="D36" s="228" t="s">
        <v>134</v>
      </c>
      <c r="E36" s="227" t="s">
        <v>4</v>
      </c>
      <c r="F36" s="228" t="s">
        <v>6</v>
      </c>
      <c r="G36" s="228" t="s">
        <v>135</v>
      </c>
      <c r="H36" s="228" t="s">
        <v>8</v>
      </c>
      <c r="I36" s="229" t="s">
        <v>9</v>
      </c>
      <c r="J36" s="230" t="s">
        <v>136</v>
      </c>
      <c r="K36" s="226" t="s">
        <v>152</v>
      </c>
      <c r="L36" s="226"/>
      <c r="M36" s="226"/>
      <c r="N36" s="226"/>
      <c r="O36" s="226"/>
      <c r="P36" s="226"/>
      <c r="Q36" s="226"/>
      <c r="R36" s="226"/>
      <c r="S36" s="226"/>
      <c r="T36" s="226"/>
      <c r="U36" s="226"/>
      <c r="V36" s="226"/>
      <c r="W36" s="226"/>
    </row>
    <row r="37" spans="2:23">
      <c r="B37" s="227"/>
      <c r="C37" s="228"/>
      <c r="D37" s="228"/>
      <c r="E37" s="227"/>
      <c r="F37" s="228"/>
      <c r="G37" s="228"/>
      <c r="H37" s="228"/>
      <c r="I37" s="229"/>
      <c r="J37" s="230"/>
      <c r="K37" s="57" t="s">
        <v>153</v>
      </c>
      <c r="L37" s="57" t="s">
        <v>154</v>
      </c>
      <c r="M37" s="57" t="s">
        <v>155</v>
      </c>
      <c r="N37" s="57" t="s">
        <v>156</v>
      </c>
      <c r="O37" s="57" t="s">
        <v>157</v>
      </c>
      <c r="P37" s="57" t="s">
        <v>158</v>
      </c>
      <c r="Q37" s="57" t="s">
        <v>159</v>
      </c>
      <c r="R37" s="57" t="s">
        <v>160</v>
      </c>
      <c r="S37" s="57" t="s">
        <v>161</v>
      </c>
      <c r="T37" s="57" t="s">
        <v>162</v>
      </c>
      <c r="U37" s="57" t="s">
        <v>163</v>
      </c>
      <c r="V37" s="57" t="s">
        <v>164</v>
      </c>
      <c r="W37" s="57" t="s">
        <v>165</v>
      </c>
    </row>
    <row r="38" spans="2:23">
      <c r="B38" s="231" t="s">
        <v>151</v>
      </c>
      <c r="C38" s="3" t="s">
        <v>41</v>
      </c>
      <c r="D38" s="6">
        <v>2</v>
      </c>
      <c r="E38" s="5" t="s">
        <v>302</v>
      </c>
      <c r="F38" s="6">
        <v>270</v>
      </c>
      <c r="G38" s="7">
        <v>62.4</v>
      </c>
      <c r="H38" s="7">
        <v>0.66</v>
      </c>
      <c r="I38" s="7"/>
      <c r="J38" s="7">
        <v>3.77</v>
      </c>
      <c r="K38" s="7">
        <v>0</v>
      </c>
      <c r="L38" s="7">
        <v>2.83</v>
      </c>
      <c r="M38" s="7">
        <v>17.760000000000002</v>
      </c>
      <c r="N38" s="7"/>
      <c r="O38" s="7">
        <v>48.19</v>
      </c>
      <c r="P38" s="7"/>
      <c r="Q38" s="7"/>
      <c r="R38" s="7"/>
      <c r="S38" s="7"/>
      <c r="T38" s="7">
        <v>15.9</v>
      </c>
      <c r="U38" s="7">
        <v>4.0999999999999996</v>
      </c>
      <c r="V38" s="7">
        <v>3.02</v>
      </c>
      <c r="W38" s="7">
        <v>8.1999999999999993</v>
      </c>
    </row>
    <row r="39" spans="2:23">
      <c r="B39" s="231"/>
      <c r="C39" s="3" t="s">
        <v>62</v>
      </c>
      <c r="D39" s="6">
        <v>1</v>
      </c>
      <c r="E39" s="5" t="s">
        <v>303</v>
      </c>
      <c r="F39" s="6">
        <v>1102</v>
      </c>
      <c r="G39" s="7">
        <v>60.59</v>
      </c>
      <c r="H39" s="7">
        <v>2.13</v>
      </c>
      <c r="I39" s="7"/>
      <c r="J39" s="7">
        <v>8.42</v>
      </c>
      <c r="K39" s="7">
        <v>0</v>
      </c>
      <c r="L39" s="7">
        <v>0</v>
      </c>
      <c r="M39" s="7">
        <v>0</v>
      </c>
      <c r="N39" s="7">
        <v>0</v>
      </c>
      <c r="O39" s="7">
        <v>1.64</v>
      </c>
      <c r="P39" s="7">
        <v>2.31</v>
      </c>
      <c r="Q39" s="7">
        <v>6.17</v>
      </c>
      <c r="R39" s="7">
        <v>12.55</v>
      </c>
      <c r="S39" s="7">
        <v>14.39</v>
      </c>
      <c r="T39" s="7">
        <v>16.66</v>
      </c>
      <c r="U39" s="7">
        <v>9.4600000000000009</v>
      </c>
      <c r="V39" s="7">
        <v>5.76</v>
      </c>
      <c r="W39" s="7">
        <v>31.06</v>
      </c>
    </row>
    <row r="40" spans="2:23">
      <c r="B40" s="231"/>
      <c r="C40" s="3" t="s">
        <v>62</v>
      </c>
      <c r="D40" s="6">
        <v>2</v>
      </c>
      <c r="E40" s="5" t="s">
        <v>304</v>
      </c>
      <c r="F40" s="6">
        <v>57</v>
      </c>
      <c r="G40" s="7">
        <v>60.73</v>
      </c>
      <c r="H40" s="7">
        <v>2.0499999999999998</v>
      </c>
      <c r="I40" s="7"/>
      <c r="J40" s="7">
        <v>6.22</v>
      </c>
      <c r="K40" s="7">
        <v>0</v>
      </c>
      <c r="L40" s="7">
        <v>0</v>
      </c>
      <c r="M40" s="7">
        <v>0</v>
      </c>
      <c r="N40" s="7">
        <v>0</v>
      </c>
      <c r="O40" s="7">
        <v>1.55</v>
      </c>
      <c r="P40" s="7">
        <v>3.09</v>
      </c>
      <c r="Q40" s="7">
        <v>7.51</v>
      </c>
      <c r="R40" s="7">
        <v>14.36</v>
      </c>
      <c r="S40" s="7">
        <v>17.45</v>
      </c>
      <c r="T40" s="7">
        <v>24.3</v>
      </c>
      <c r="U40" s="7">
        <v>14.8</v>
      </c>
      <c r="V40" s="7">
        <v>8.77</v>
      </c>
      <c r="W40" s="7">
        <v>8.17</v>
      </c>
    </row>
    <row r="41" spans="2:23">
      <c r="B41" s="231"/>
      <c r="C41" s="6"/>
      <c r="D41" s="6"/>
      <c r="E41" s="5"/>
      <c r="F41" s="71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</row>
    <row r="42" spans="2:23" ht="15.6">
      <c r="B42" s="231"/>
      <c r="C42" s="46" t="s">
        <v>138</v>
      </c>
      <c r="D42" s="61"/>
      <c r="E42" s="62"/>
      <c r="F42" s="63">
        <f>SUM(F38:F41)</f>
        <v>1429</v>
      </c>
      <c r="G42" s="61"/>
      <c r="H42" s="61"/>
      <c r="I42" s="64">
        <v>0.10299999999999999</v>
      </c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</row>
    <row r="43" spans="2:23">
      <c r="B43" s="231"/>
      <c r="C43" s="60"/>
      <c r="D43" s="60"/>
      <c r="E43" s="60"/>
      <c r="F43" s="60"/>
      <c r="G43" s="60"/>
      <c r="H43" s="60"/>
      <c r="I43" s="72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</row>
    <row r="44" spans="2:23">
      <c r="B44" s="68"/>
      <c r="C44" s="68"/>
      <c r="D44" s="69"/>
      <c r="E44" s="68"/>
      <c r="F44" s="70">
        <f>F42</f>
        <v>1429</v>
      </c>
      <c r="G44" s="70">
        <f t="shared" ref="G44:M44" si="4">SUMPRODUCT($F38:$F43,G38:G43)/$F44</f>
        <v>60.937571728481458</v>
      </c>
      <c r="H44" s="70">
        <f t="shared" si="4"/>
        <v>1.849062281315605</v>
      </c>
      <c r="I44" s="70">
        <f t="shared" si="4"/>
        <v>0.10299999999999999</v>
      </c>
      <c r="J44" s="70">
        <f t="shared" si="4"/>
        <v>7.4536599020293908</v>
      </c>
      <c r="K44" s="70">
        <f t="shared" si="4"/>
        <v>0</v>
      </c>
      <c r="L44" s="70">
        <f t="shared" si="4"/>
        <v>0.53470958712386285</v>
      </c>
      <c r="M44" s="70">
        <f t="shared" si="4"/>
        <v>3.3556333100069984</v>
      </c>
      <c r="N44" s="70"/>
      <c r="O44" s="70">
        <f t="shared" ref="O44:W44" si="5">SUMPRODUCT($F38:$F43,O38:O43)/$F44</f>
        <v>10.431721483554934</v>
      </c>
      <c r="P44" s="70">
        <f t="shared" si="5"/>
        <v>1.9046536039188244</v>
      </c>
      <c r="Q44" s="70">
        <f t="shared" si="5"/>
        <v>5.0576696990902725</v>
      </c>
      <c r="R44" s="70">
        <f t="shared" si="5"/>
        <v>10.250958712386284</v>
      </c>
      <c r="S44" s="70">
        <f t="shared" si="5"/>
        <v>11.793163051084674</v>
      </c>
      <c r="T44" s="70">
        <f t="shared" si="5"/>
        <v>16.821147655703289</v>
      </c>
      <c r="U44" s="70">
        <f t="shared" si="5"/>
        <v>8.6602659202239334</v>
      </c>
      <c r="V44" s="70">
        <f t="shared" si="5"/>
        <v>5.3623582925122459</v>
      </c>
      <c r="W44" s="70">
        <f t="shared" si="5"/>
        <v>25.827718684394679</v>
      </c>
    </row>
  </sheetData>
  <mergeCells count="36">
    <mergeCell ref="J36:J37"/>
    <mergeCell ref="K36:W36"/>
    <mergeCell ref="B38:B43"/>
    <mergeCell ref="E36:E37"/>
    <mergeCell ref="F36:F37"/>
    <mergeCell ref="G36:G37"/>
    <mergeCell ref="H36:H37"/>
    <mergeCell ref="I36:I37"/>
    <mergeCell ref="B19:B31"/>
    <mergeCell ref="B35:C35"/>
    <mergeCell ref="B36:B37"/>
    <mergeCell ref="C36:C37"/>
    <mergeCell ref="D36:D37"/>
    <mergeCell ref="G17:G18"/>
    <mergeCell ref="H17:H18"/>
    <mergeCell ref="I17:I18"/>
    <mergeCell ref="J17:J18"/>
    <mergeCell ref="K17:W17"/>
    <mergeCell ref="B17:B18"/>
    <mergeCell ref="C17:C18"/>
    <mergeCell ref="D17:D18"/>
    <mergeCell ref="E17:E18"/>
    <mergeCell ref="F17:F18"/>
    <mergeCell ref="B5:B13"/>
    <mergeCell ref="B16:C16"/>
    <mergeCell ref="K3:W3"/>
    <mergeCell ref="B2:C2"/>
    <mergeCell ref="B3:B4"/>
    <mergeCell ref="C3:C4"/>
    <mergeCell ref="D3:D4"/>
    <mergeCell ref="E3:E4"/>
    <mergeCell ref="F3:F4"/>
    <mergeCell ref="G3:G4"/>
    <mergeCell ref="H3:H4"/>
    <mergeCell ref="I3:I4"/>
    <mergeCell ref="J3:J4"/>
  </mergeCells>
  <pageMargins left="0.7" right="0.7" top="0.75" bottom="0.75" header="0.3" footer="0.3"/>
  <pageSetup orientation="portrait" verticalDpi="0" r:id="rId1"/>
  <headerFooter>
    <oddFooter>&amp;C&amp;"Calibri"&amp;11&amp;K000000_x000D_&amp;1#&amp;"Calibri"&amp;6&amp;K737373Sensitivity: Internal (C3)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U62"/>
  <sheetViews>
    <sheetView workbookViewId="0">
      <selection activeCell="L11" sqref="L11"/>
    </sheetView>
  </sheetViews>
  <sheetFormatPr defaultColWidth="9.21875" defaultRowHeight="13.8"/>
  <cols>
    <col min="1" max="1" width="13.77734375" style="73" customWidth="1"/>
    <col min="2" max="2" width="14" style="73" customWidth="1"/>
    <col min="3" max="3" width="13" style="73" bestFit="1" customWidth="1"/>
    <col min="4" max="4" width="13.5546875" style="73" customWidth="1"/>
    <col min="5" max="5" width="13.21875" style="73" customWidth="1"/>
    <col min="6" max="6" width="9.5546875" style="73" customWidth="1"/>
    <col min="7" max="7" width="7.77734375" style="73" bestFit="1" customWidth="1"/>
    <col min="8" max="8" width="8.21875" style="73" customWidth="1"/>
    <col min="9" max="9" width="8.77734375" style="73" bestFit="1" customWidth="1"/>
    <col min="10" max="10" width="9.44140625" style="73" bestFit="1" customWidth="1"/>
    <col min="11" max="11" width="9.21875" style="73"/>
    <col min="12" max="12" width="9.44140625" style="73" bestFit="1" customWidth="1"/>
    <col min="13" max="13" width="8.77734375" style="73" bestFit="1" customWidth="1"/>
    <col min="14" max="14" width="9.44140625" style="73" bestFit="1" customWidth="1"/>
    <col min="15" max="15" width="9.21875" style="73" customWidth="1"/>
    <col min="16" max="16" width="8.77734375" style="73" bestFit="1" customWidth="1"/>
    <col min="17" max="17" width="9.44140625" style="73" bestFit="1" customWidth="1"/>
    <col min="18" max="18" width="9.21875" style="73" bestFit="1" customWidth="1"/>
    <col min="19" max="19" width="11.44140625" style="73" bestFit="1" customWidth="1"/>
    <col min="20" max="20" width="9.21875" style="73" bestFit="1" customWidth="1"/>
    <col min="21" max="21" width="9.77734375" style="73" bestFit="1" customWidth="1"/>
    <col min="22" max="23" width="9.21875" style="73" bestFit="1" customWidth="1"/>
    <col min="24" max="16384" width="9.21875" style="73"/>
  </cols>
  <sheetData>
    <row r="1" spans="1:21" ht="14.4">
      <c r="A1" s="235" t="s">
        <v>166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</row>
    <row r="2" spans="1:21">
      <c r="A2" s="236" t="s">
        <v>2</v>
      </c>
      <c r="B2" s="236" t="s">
        <v>3</v>
      </c>
      <c r="C2" s="236" t="s">
        <v>167</v>
      </c>
      <c r="D2" s="236" t="s">
        <v>168</v>
      </c>
      <c r="E2" s="236" t="s">
        <v>169</v>
      </c>
      <c r="F2" s="236" t="s">
        <v>170</v>
      </c>
      <c r="G2" s="236" t="s">
        <v>8</v>
      </c>
      <c r="H2" s="237" t="s">
        <v>136</v>
      </c>
      <c r="I2" s="74" t="s">
        <v>153</v>
      </c>
      <c r="J2" s="74" t="s">
        <v>154</v>
      </c>
      <c r="K2" s="74" t="s">
        <v>155</v>
      </c>
      <c r="L2" s="74" t="s">
        <v>157</v>
      </c>
      <c r="M2" s="75" t="s">
        <v>158</v>
      </c>
      <c r="N2" s="75" t="s">
        <v>159</v>
      </c>
      <c r="O2" s="75" t="s">
        <v>160</v>
      </c>
      <c r="P2" s="75" t="s">
        <v>161</v>
      </c>
      <c r="Q2" s="74" t="s">
        <v>162</v>
      </c>
      <c r="R2" s="74" t="s">
        <v>163</v>
      </c>
      <c r="S2" s="74" t="s">
        <v>164</v>
      </c>
      <c r="T2" s="74" t="s">
        <v>165</v>
      </c>
    </row>
    <row r="3" spans="1:21">
      <c r="A3" s="236"/>
      <c r="B3" s="236"/>
      <c r="C3" s="236"/>
      <c r="D3" s="236"/>
      <c r="E3" s="236"/>
      <c r="F3" s="236"/>
      <c r="G3" s="236"/>
      <c r="H3" s="237"/>
      <c r="I3" s="74" t="s">
        <v>171</v>
      </c>
      <c r="J3" s="74" t="s">
        <v>171</v>
      </c>
      <c r="K3" s="74" t="s">
        <v>171</v>
      </c>
      <c r="L3" s="74" t="s">
        <v>171</v>
      </c>
      <c r="M3" s="74" t="s">
        <v>171</v>
      </c>
      <c r="N3" s="74" t="s">
        <v>171</v>
      </c>
      <c r="O3" s="74" t="s">
        <v>171</v>
      </c>
      <c r="P3" s="74" t="s">
        <v>171</v>
      </c>
      <c r="Q3" s="74" t="s">
        <v>171</v>
      </c>
      <c r="R3" s="74" t="s">
        <v>171</v>
      </c>
      <c r="S3" s="74" t="s">
        <v>171</v>
      </c>
      <c r="T3" s="74" t="s">
        <v>171</v>
      </c>
    </row>
    <row r="4" spans="1:21" ht="14.4">
      <c r="A4" s="3" t="s">
        <v>32</v>
      </c>
      <c r="B4" s="6">
        <v>1</v>
      </c>
      <c r="C4" s="5" t="s">
        <v>172</v>
      </c>
      <c r="D4" s="9" t="s">
        <v>151</v>
      </c>
      <c r="E4" s="6">
        <v>384</v>
      </c>
      <c r="F4" s="7">
        <v>58.23</v>
      </c>
      <c r="G4" s="7">
        <v>5.0599999999999996</v>
      </c>
      <c r="H4" s="7">
        <v>5.16</v>
      </c>
      <c r="I4" s="7">
        <v>0</v>
      </c>
      <c r="J4" s="7">
        <v>0</v>
      </c>
      <c r="K4" s="7">
        <v>0</v>
      </c>
      <c r="L4" s="7">
        <v>1.92</v>
      </c>
      <c r="M4" s="7">
        <v>2.76</v>
      </c>
      <c r="N4" s="7">
        <v>8.17</v>
      </c>
      <c r="O4" s="7">
        <v>14.78</v>
      </c>
      <c r="P4" s="7">
        <v>21.15</v>
      </c>
      <c r="Q4" s="7">
        <v>23.32</v>
      </c>
      <c r="R4" s="7">
        <v>13.94</v>
      </c>
      <c r="S4" s="7">
        <v>5.53</v>
      </c>
      <c r="T4" s="7">
        <v>8.43</v>
      </c>
      <c r="U4" s="76">
        <f t="shared" ref="U4:U14" si="0">SUM(I4:T4)</f>
        <v>100</v>
      </c>
    </row>
    <row r="5" spans="1:21" ht="14.4">
      <c r="A5" s="3" t="s">
        <v>32</v>
      </c>
      <c r="B5" s="6">
        <v>1</v>
      </c>
      <c r="C5" s="5" t="s">
        <v>173</v>
      </c>
      <c r="D5" s="9" t="s">
        <v>151</v>
      </c>
      <c r="E5" s="6">
        <v>288</v>
      </c>
      <c r="F5" s="7">
        <v>57.53</v>
      </c>
      <c r="G5" s="7">
        <v>3.74</v>
      </c>
      <c r="H5" s="7">
        <v>4.9800000000000004</v>
      </c>
      <c r="I5" s="7">
        <v>0</v>
      </c>
      <c r="J5" s="7">
        <v>0</v>
      </c>
      <c r="K5" s="7">
        <v>0</v>
      </c>
      <c r="L5" s="7">
        <v>4.24</v>
      </c>
      <c r="M5" s="7">
        <v>4.99</v>
      </c>
      <c r="N5" s="7">
        <v>9.24</v>
      </c>
      <c r="O5" s="7">
        <v>16.98</v>
      </c>
      <c r="P5" s="7">
        <v>22.22</v>
      </c>
      <c r="Q5" s="7">
        <v>24.97</v>
      </c>
      <c r="R5" s="7">
        <v>7.49</v>
      </c>
      <c r="S5" s="7">
        <v>4.24</v>
      </c>
      <c r="T5" s="7">
        <v>5.63</v>
      </c>
      <c r="U5" s="76">
        <f t="shared" si="0"/>
        <v>99.999999999999986</v>
      </c>
    </row>
    <row r="6" spans="1:21" ht="14.4">
      <c r="A6" s="3" t="s">
        <v>32</v>
      </c>
      <c r="B6" s="6">
        <v>2</v>
      </c>
      <c r="C6" s="5" t="s">
        <v>174</v>
      </c>
      <c r="D6" s="9" t="s">
        <v>151</v>
      </c>
      <c r="E6" s="6">
        <v>1337</v>
      </c>
      <c r="F6" s="7">
        <v>59.48</v>
      </c>
      <c r="G6" s="7">
        <v>3.82</v>
      </c>
      <c r="H6" s="7">
        <v>6.37</v>
      </c>
      <c r="I6" s="7">
        <v>0</v>
      </c>
      <c r="J6" s="7">
        <v>0</v>
      </c>
      <c r="K6" s="7">
        <v>0</v>
      </c>
      <c r="L6" s="7">
        <v>1.77</v>
      </c>
      <c r="M6" s="7">
        <v>3.19</v>
      </c>
      <c r="N6" s="7">
        <v>8.92</v>
      </c>
      <c r="O6" s="7">
        <v>16.579999999999998</v>
      </c>
      <c r="P6" s="7">
        <v>18.48</v>
      </c>
      <c r="Q6" s="7">
        <v>25.72</v>
      </c>
      <c r="R6" s="7">
        <v>13.39</v>
      </c>
      <c r="S6" s="7">
        <v>4.82</v>
      </c>
      <c r="T6" s="7">
        <v>7.13</v>
      </c>
      <c r="U6" s="76">
        <f t="shared" si="0"/>
        <v>100</v>
      </c>
    </row>
    <row r="7" spans="1:21" ht="14.4">
      <c r="A7" s="3" t="s">
        <v>35</v>
      </c>
      <c r="B7" s="6">
        <v>1</v>
      </c>
      <c r="C7" s="5" t="s">
        <v>175</v>
      </c>
      <c r="D7" s="9" t="s">
        <v>151</v>
      </c>
      <c r="E7" s="6">
        <v>1148</v>
      </c>
      <c r="F7" s="7">
        <v>58.08</v>
      </c>
      <c r="G7" s="7">
        <v>4.1500000000000004</v>
      </c>
      <c r="H7" s="7">
        <v>4.92</v>
      </c>
      <c r="I7" s="7">
        <v>0</v>
      </c>
      <c r="J7" s="7">
        <v>0</v>
      </c>
      <c r="K7" s="7">
        <v>0</v>
      </c>
      <c r="L7" s="7">
        <v>1.66</v>
      </c>
      <c r="M7" s="7">
        <v>2.84</v>
      </c>
      <c r="N7" s="7">
        <v>8.17</v>
      </c>
      <c r="O7" s="7">
        <v>14.69</v>
      </c>
      <c r="P7" s="7">
        <v>21.08</v>
      </c>
      <c r="Q7" s="7">
        <v>23.93</v>
      </c>
      <c r="R7" s="7">
        <v>13.67</v>
      </c>
      <c r="S7" s="7">
        <v>5.54</v>
      </c>
      <c r="T7" s="7">
        <v>8.42</v>
      </c>
      <c r="U7" s="76">
        <f t="shared" si="0"/>
        <v>100.00000000000001</v>
      </c>
    </row>
    <row r="8" spans="1:21" ht="14.4">
      <c r="A8" s="3" t="s">
        <v>35</v>
      </c>
      <c r="B8" s="6">
        <v>1</v>
      </c>
      <c r="C8" s="5" t="s">
        <v>176</v>
      </c>
      <c r="D8" s="9" t="s">
        <v>177</v>
      </c>
      <c r="E8" s="6">
        <v>420</v>
      </c>
      <c r="F8" s="7">
        <v>52.23</v>
      </c>
      <c r="G8" s="7">
        <v>7.89</v>
      </c>
      <c r="H8" s="7">
        <v>5.0199999999999996</v>
      </c>
      <c r="I8" s="7">
        <v>0</v>
      </c>
      <c r="J8" s="7">
        <v>0</v>
      </c>
      <c r="K8" s="7">
        <v>0</v>
      </c>
      <c r="L8" s="7">
        <v>1.48</v>
      </c>
      <c r="M8" s="7">
        <v>5.59</v>
      </c>
      <c r="N8" s="7">
        <v>13.82</v>
      </c>
      <c r="O8" s="7">
        <v>12.17</v>
      </c>
      <c r="P8" s="7">
        <v>21.05</v>
      </c>
      <c r="Q8" s="7">
        <v>17.100000000000001</v>
      </c>
      <c r="R8" s="7">
        <v>16.12</v>
      </c>
      <c r="S8" s="7">
        <v>4.5999999999999996</v>
      </c>
      <c r="T8" s="7">
        <v>8.07</v>
      </c>
      <c r="U8" s="76">
        <f t="shared" si="0"/>
        <v>100</v>
      </c>
    </row>
    <row r="9" spans="1:21" ht="14.4">
      <c r="A9" s="3" t="s">
        <v>35</v>
      </c>
      <c r="B9" s="6">
        <v>2</v>
      </c>
      <c r="C9" s="5" t="s">
        <v>178</v>
      </c>
      <c r="D9" s="9" t="s">
        <v>151</v>
      </c>
      <c r="E9" s="6">
        <v>56</v>
      </c>
      <c r="F9" s="7">
        <v>57.805350000000004</v>
      </c>
      <c r="G9" s="7">
        <v>3.6436999999999995</v>
      </c>
      <c r="H9" s="7">
        <v>6.15</v>
      </c>
      <c r="I9" s="7">
        <v>0</v>
      </c>
      <c r="J9" s="7">
        <v>0</v>
      </c>
      <c r="K9" s="7">
        <v>0</v>
      </c>
      <c r="L9" s="7">
        <v>0.98</v>
      </c>
      <c r="M9" s="7">
        <v>1.96</v>
      </c>
      <c r="N9" s="7">
        <v>8.32</v>
      </c>
      <c r="O9" s="7">
        <v>14.69</v>
      </c>
      <c r="P9" s="7">
        <v>23.01</v>
      </c>
      <c r="Q9" s="7">
        <v>21.2</v>
      </c>
      <c r="R9" s="7">
        <v>11.75</v>
      </c>
      <c r="S9" s="7">
        <v>6.34</v>
      </c>
      <c r="T9" s="7">
        <v>11.75</v>
      </c>
      <c r="U9" s="76">
        <f t="shared" si="0"/>
        <v>100</v>
      </c>
    </row>
    <row r="10" spans="1:21" ht="14.4">
      <c r="A10" s="3" t="s">
        <v>38</v>
      </c>
      <c r="B10" s="6">
        <v>2</v>
      </c>
      <c r="C10" s="5" t="s">
        <v>179</v>
      </c>
      <c r="D10" s="9" t="s">
        <v>151</v>
      </c>
      <c r="E10" s="6">
        <v>142</v>
      </c>
      <c r="F10" s="7">
        <v>48.64</v>
      </c>
      <c r="G10" s="7">
        <v>1.72</v>
      </c>
      <c r="H10" s="7">
        <v>5.28</v>
      </c>
      <c r="I10" s="7">
        <v>0</v>
      </c>
      <c r="J10" s="7">
        <v>0</v>
      </c>
      <c r="K10" s="7">
        <v>0</v>
      </c>
      <c r="L10" s="7">
        <v>0</v>
      </c>
      <c r="M10" s="7">
        <v>1.96</v>
      </c>
      <c r="N10" s="7">
        <v>7.32</v>
      </c>
      <c r="O10" s="7">
        <v>15.38</v>
      </c>
      <c r="P10" s="7">
        <v>17.09</v>
      </c>
      <c r="Q10" s="7">
        <v>26.64</v>
      </c>
      <c r="R10" s="7">
        <v>14.67</v>
      </c>
      <c r="S10" s="7">
        <v>8.8000000000000007</v>
      </c>
      <c r="T10" s="7">
        <v>8.14</v>
      </c>
      <c r="U10" s="76">
        <f t="shared" si="0"/>
        <v>100</v>
      </c>
    </row>
    <row r="11" spans="1:21" ht="14.4">
      <c r="A11" s="3" t="s">
        <v>41</v>
      </c>
      <c r="B11" s="6">
        <v>1</v>
      </c>
      <c r="C11" s="5" t="s">
        <v>180</v>
      </c>
      <c r="D11" s="9" t="s">
        <v>151</v>
      </c>
      <c r="E11" s="6">
        <v>1728</v>
      </c>
      <c r="F11" s="7">
        <v>52.53</v>
      </c>
      <c r="G11" s="7">
        <v>2.13</v>
      </c>
      <c r="H11" s="7">
        <v>6.6</v>
      </c>
      <c r="I11" s="7">
        <v>0</v>
      </c>
      <c r="J11" s="7">
        <v>0</v>
      </c>
      <c r="K11" s="7">
        <v>0</v>
      </c>
      <c r="L11" s="7">
        <v>0.35</v>
      </c>
      <c r="M11" s="7">
        <v>2.27</v>
      </c>
      <c r="N11" s="7">
        <v>7.26</v>
      </c>
      <c r="O11" s="7">
        <v>14.76</v>
      </c>
      <c r="P11" s="7">
        <v>16.87</v>
      </c>
      <c r="Q11" s="7">
        <v>27.42</v>
      </c>
      <c r="R11" s="7">
        <v>14.3</v>
      </c>
      <c r="S11" s="7">
        <v>8.67</v>
      </c>
      <c r="T11" s="7">
        <v>8.1</v>
      </c>
      <c r="U11" s="76">
        <f t="shared" si="0"/>
        <v>100</v>
      </c>
    </row>
    <row r="12" spans="1:21" ht="14.4">
      <c r="A12" s="3" t="s">
        <v>41</v>
      </c>
      <c r="B12" s="6">
        <v>2</v>
      </c>
      <c r="C12" s="5" t="s">
        <v>181</v>
      </c>
      <c r="D12" s="9" t="s">
        <v>151</v>
      </c>
      <c r="E12" s="6">
        <v>1515</v>
      </c>
      <c r="F12" s="7">
        <v>54.32</v>
      </c>
      <c r="G12" s="7">
        <v>4.3499999999999996</v>
      </c>
      <c r="H12" s="7">
        <v>6.2</v>
      </c>
      <c r="I12" s="7">
        <v>0</v>
      </c>
      <c r="J12" s="7">
        <v>0</v>
      </c>
      <c r="K12" s="7">
        <v>0</v>
      </c>
      <c r="L12" s="7">
        <v>0.92</v>
      </c>
      <c r="M12" s="7">
        <v>2.75</v>
      </c>
      <c r="N12" s="7">
        <v>7.35</v>
      </c>
      <c r="O12" s="7">
        <v>14.7</v>
      </c>
      <c r="P12" s="7">
        <v>16.989999999999998</v>
      </c>
      <c r="Q12" s="7">
        <v>26.87</v>
      </c>
      <c r="R12" s="7">
        <v>14.01</v>
      </c>
      <c r="S12" s="7">
        <v>8.5</v>
      </c>
      <c r="T12" s="7">
        <v>7.91</v>
      </c>
      <c r="U12" s="76">
        <f t="shared" si="0"/>
        <v>100</v>
      </c>
    </row>
    <row r="13" spans="1:21" ht="14.4">
      <c r="A13" s="3" t="s">
        <v>62</v>
      </c>
      <c r="B13" s="6">
        <v>2</v>
      </c>
      <c r="C13" s="5" t="s">
        <v>182</v>
      </c>
      <c r="D13" s="9" t="s">
        <v>151</v>
      </c>
      <c r="E13" s="6">
        <v>2596</v>
      </c>
      <c r="F13" s="7">
        <v>58.92</v>
      </c>
      <c r="G13" s="7">
        <v>2.46</v>
      </c>
      <c r="H13" s="7">
        <v>6.04</v>
      </c>
      <c r="I13" s="7">
        <v>0</v>
      </c>
      <c r="J13" s="7">
        <v>0</v>
      </c>
      <c r="K13" s="7">
        <v>0</v>
      </c>
      <c r="L13" s="7">
        <v>1.55</v>
      </c>
      <c r="M13" s="7">
        <v>3.09</v>
      </c>
      <c r="N13" s="7">
        <v>7.51</v>
      </c>
      <c r="O13" s="7">
        <v>14.36</v>
      </c>
      <c r="P13" s="7">
        <v>17.445</v>
      </c>
      <c r="Q13" s="7">
        <v>24.3</v>
      </c>
      <c r="R13" s="7">
        <v>14.8</v>
      </c>
      <c r="S13" s="7">
        <v>8.77</v>
      </c>
      <c r="T13" s="7">
        <v>8.17</v>
      </c>
      <c r="U13" s="76">
        <f t="shared" si="0"/>
        <v>99.99499999999999</v>
      </c>
    </row>
    <row r="14" spans="1:21" ht="14.4">
      <c r="A14" s="6"/>
      <c r="B14" s="6"/>
      <c r="C14" s="5"/>
      <c r="D14" s="9"/>
      <c r="E14" s="6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6">
        <f t="shared" si="0"/>
        <v>0</v>
      </c>
    </row>
    <row r="15" spans="1:21" ht="14.4">
      <c r="A15" s="3"/>
      <c r="B15" s="6"/>
      <c r="C15" s="5"/>
      <c r="D15" s="9"/>
      <c r="E15" s="6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6"/>
    </row>
    <row r="16" spans="1:21">
      <c r="A16" s="77"/>
      <c r="B16" s="77"/>
      <c r="C16" s="78"/>
      <c r="D16" s="26"/>
      <c r="E16" s="77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>
      <c r="A17" s="81"/>
      <c r="B17" s="82" t="s">
        <v>183</v>
      </c>
      <c r="C17" s="82"/>
      <c r="D17" s="83"/>
      <c r="E17" s="84">
        <f>SUM(E4:E16)</f>
        <v>9614</v>
      </c>
      <c r="F17" s="85">
        <f t="shared" ref="F17:U17" si="1">SUMPRODUCT($E4:$E16,F4:F16)/$E17</f>
        <v>56.504378988974409</v>
      </c>
      <c r="G17" s="85">
        <f t="shared" si="1"/>
        <v>3.4648260037445393</v>
      </c>
      <c r="H17" s="85">
        <f t="shared" si="1"/>
        <v>5.9559735801955478</v>
      </c>
      <c r="I17" s="85">
        <f t="shared" si="1"/>
        <v>0</v>
      </c>
      <c r="J17" s="85">
        <f t="shared" si="1"/>
        <v>0</v>
      </c>
      <c r="K17" s="85">
        <f t="shared" si="1"/>
        <v>0</v>
      </c>
      <c r="L17" s="85">
        <f t="shared" si="1"/>
        <v>1.3448564593301435</v>
      </c>
      <c r="M17" s="85">
        <f t="shared" si="1"/>
        <v>3.0027709590180987</v>
      </c>
      <c r="N17" s="85">
        <f t="shared" si="1"/>
        <v>8.0705065529436251</v>
      </c>
      <c r="O17" s="85">
        <f t="shared" si="1"/>
        <v>14.850185146661119</v>
      </c>
      <c r="P17" s="85">
        <f t="shared" si="1"/>
        <v>18.323624921988767</v>
      </c>
      <c r="Q17" s="85">
        <f t="shared" si="1"/>
        <v>25.101956521739133</v>
      </c>
      <c r="R17" s="85">
        <f t="shared" si="1"/>
        <v>14.039271895152902</v>
      </c>
      <c r="S17" s="85">
        <f t="shared" si="1"/>
        <v>7.3134720199708756</v>
      </c>
      <c r="T17" s="85">
        <f t="shared" si="1"/>
        <v>7.9520054087788647</v>
      </c>
      <c r="U17" s="85">
        <f t="shared" si="1"/>
        <v>99.998649885583532</v>
      </c>
    </row>
    <row r="18" spans="1:21">
      <c r="B18" s="86"/>
      <c r="C18" s="86"/>
      <c r="E18" s="86"/>
      <c r="F18" s="86"/>
      <c r="G18" s="87"/>
    </row>
    <row r="20" spans="1:21" ht="14.4">
      <c r="A20" s="235" t="s">
        <v>187</v>
      </c>
      <c r="B20" s="235"/>
      <c r="C20" s="235"/>
      <c r="D20" s="235"/>
      <c r="E20" s="235"/>
      <c r="F20" s="235"/>
      <c r="G20" s="235"/>
      <c r="H20" s="235"/>
      <c r="I20" s="235"/>
      <c r="J20" s="235"/>
      <c r="K20" s="235"/>
      <c r="L20" s="235"/>
      <c r="M20" s="235"/>
      <c r="N20" s="235"/>
      <c r="O20" s="235"/>
      <c r="P20" s="235"/>
      <c r="Q20" s="235"/>
      <c r="R20" s="235"/>
      <c r="S20" s="235"/>
      <c r="T20" s="235"/>
    </row>
    <row r="21" spans="1:21">
      <c r="A21" s="236" t="s">
        <v>2</v>
      </c>
      <c r="B21" s="236" t="s">
        <v>3</v>
      </c>
      <c r="C21" s="236" t="s">
        <v>167</v>
      </c>
      <c r="D21" s="236" t="s">
        <v>168</v>
      </c>
      <c r="E21" s="236" t="s">
        <v>169</v>
      </c>
      <c r="F21" s="236" t="s">
        <v>170</v>
      </c>
      <c r="G21" s="236" t="s">
        <v>8</v>
      </c>
      <c r="H21" s="237" t="s">
        <v>136</v>
      </c>
      <c r="I21" s="74" t="s">
        <v>153</v>
      </c>
      <c r="J21" s="74" t="s">
        <v>154</v>
      </c>
      <c r="K21" s="74" t="s">
        <v>155</v>
      </c>
      <c r="L21" s="74" t="s">
        <v>157</v>
      </c>
      <c r="M21" s="75" t="s">
        <v>158</v>
      </c>
      <c r="N21" s="75" t="s">
        <v>159</v>
      </c>
      <c r="O21" s="75" t="s">
        <v>160</v>
      </c>
      <c r="P21" s="75" t="s">
        <v>161</v>
      </c>
      <c r="Q21" s="74" t="s">
        <v>162</v>
      </c>
      <c r="R21" s="74" t="s">
        <v>163</v>
      </c>
      <c r="S21" s="74" t="s">
        <v>164</v>
      </c>
      <c r="T21" s="74" t="s">
        <v>165</v>
      </c>
    </row>
    <row r="22" spans="1:21">
      <c r="A22" s="236"/>
      <c r="B22" s="236"/>
      <c r="C22" s="236"/>
      <c r="D22" s="236"/>
      <c r="E22" s="236"/>
      <c r="F22" s="236"/>
      <c r="G22" s="236"/>
      <c r="H22" s="237"/>
      <c r="I22" s="74" t="s">
        <v>171</v>
      </c>
      <c r="J22" s="74" t="s">
        <v>171</v>
      </c>
      <c r="K22" s="74" t="s">
        <v>171</v>
      </c>
      <c r="L22" s="74" t="s">
        <v>171</v>
      </c>
      <c r="M22" s="74" t="s">
        <v>171</v>
      </c>
      <c r="N22" s="74" t="s">
        <v>171</v>
      </c>
      <c r="O22" s="74" t="s">
        <v>171</v>
      </c>
      <c r="P22" s="74" t="s">
        <v>171</v>
      </c>
      <c r="Q22" s="74" t="s">
        <v>171</v>
      </c>
      <c r="R22" s="74" t="s">
        <v>171</v>
      </c>
      <c r="S22" s="74" t="s">
        <v>171</v>
      </c>
      <c r="T22" s="74" t="s">
        <v>171</v>
      </c>
    </row>
    <row r="23" spans="1:21" ht="14.4">
      <c r="A23" s="3" t="s">
        <v>32</v>
      </c>
      <c r="B23" s="6">
        <v>1</v>
      </c>
      <c r="C23" s="5" t="s">
        <v>188</v>
      </c>
      <c r="D23" s="9" t="s">
        <v>151</v>
      </c>
      <c r="E23" s="6">
        <v>84</v>
      </c>
      <c r="F23" s="7">
        <v>59.2</v>
      </c>
      <c r="G23" s="7">
        <v>2.4900000000000002</v>
      </c>
      <c r="H23" s="7">
        <v>4.95</v>
      </c>
      <c r="I23" s="7">
        <v>0</v>
      </c>
      <c r="J23" s="7">
        <v>2.99</v>
      </c>
      <c r="K23" s="7">
        <v>16.09</v>
      </c>
      <c r="L23" s="7">
        <v>51.74</v>
      </c>
      <c r="M23" s="7"/>
      <c r="N23" s="7"/>
      <c r="O23" s="7"/>
      <c r="P23" s="7"/>
      <c r="Q23" s="7">
        <v>18.329999999999998</v>
      </c>
      <c r="R23" s="7">
        <v>3.16</v>
      </c>
      <c r="S23" s="7">
        <v>2.04</v>
      </c>
      <c r="T23" s="7">
        <v>5.65</v>
      </c>
    </row>
    <row r="24" spans="1:21" ht="14.4">
      <c r="A24" s="3" t="s">
        <v>32</v>
      </c>
      <c r="B24" s="6">
        <v>1</v>
      </c>
      <c r="C24" s="5" t="s">
        <v>189</v>
      </c>
      <c r="D24" s="9" t="s">
        <v>177</v>
      </c>
      <c r="E24" s="6">
        <v>754</v>
      </c>
      <c r="F24" s="7">
        <v>58.51</v>
      </c>
      <c r="G24" s="7">
        <v>3.4</v>
      </c>
      <c r="H24" s="7">
        <v>6.41</v>
      </c>
      <c r="I24" s="7">
        <v>0</v>
      </c>
      <c r="J24" s="7">
        <v>4.1900000000000004</v>
      </c>
      <c r="K24" s="7">
        <v>20.2</v>
      </c>
      <c r="L24" s="7">
        <v>63.3</v>
      </c>
      <c r="M24" s="7"/>
      <c r="N24" s="7"/>
      <c r="O24" s="7"/>
      <c r="P24" s="7"/>
      <c r="Q24" s="7">
        <v>3.69</v>
      </c>
      <c r="R24" s="7">
        <v>1.97</v>
      </c>
      <c r="S24" s="7">
        <v>1.48</v>
      </c>
      <c r="T24" s="7">
        <v>5.17</v>
      </c>
    </row>
    <row r="25" spans="1:21" ht="14.4">
      <c r="A25" s="3" t="s">
        <v>32</v>
      </c>
      <c r="B25" s="6">
        <v>2</v>
      </c>
      <c r="C25" s="5" t="s">
        <v>190</v>
      </c>
      <c r="D25" s="9" t="s">
        <v>151</v>
      </c>
      <c r="E25" s="6">
        <v>830</v>
      </c>
      <c r="F25" s="7">
        <v>64.92</v>
      </c>
      <c r="G25" s="7">
        <v>0.91</v>
      </c>
      <c r="H25" s="7">
        <v>6.29</v>
      </c>
      <c r="I25" s="7">
        <v>0</v>
      </c>
      <c r="J25" s="7">
        <v>2.38</v>
      </c>
      <c r="K25" s="7">
        <v>17.21</v>
      </c>
      <c r="L25" s="7">
        <v>60.44</v>
      </c>
      <c r="M25" s="7"/>
      <c r="N25" s="7"/>
      <c r="O25" s="7"/>
      <c r="P25" s="7"/>
      <c r="Q25" s="7">
        <v>10.78</v>
      </c>
      <c r="R25" s="7">
        <v>2.76</v>
      </c>
      <c r="S25" s="7">
        <v>1.35</v>
      </c>
      <c r="T25" s="7">
        <v>5.08</v>
      </c>
    </row>
    <row r="26" spans="1:21" ht="14.4">
      <c r="A26" s="3" t="s">
        <v>32</v>
      </c>
      <c r="B26" s="6">
        <v>2</v>
      </c>
      <c r="C26" s="5" t="s">
        <v>191</v>
      </c>
      <c r="D26" s="9" t="s">
        <v>177</v>
      </c>
      <c r="E26" s="6">
        <v>420</v>
      </c>
      <c r="F26" s="7">
        <v>54.31</v>
      </c>
      <c r="G26" s="7">
        <v>5.56</v>
      </c>
      <c r="H26" s="7">
        <v>7.21</v>
      </c>
      <c r="I26" s="7">
        <v>0</v>
      </c>
      <c r="J26" s="7">
        <v>4.87</v>
      </c>
      <c r="K26" s="7">
        <v>21.92</v>
      </c>
      <c r="L26" s="7">
        <v>61.35</v>
      </c>
      <c r="M26" s="7"/>
      <c r="N26" s="7"/>
      <c r="O26" s="7"/>
      <c r="P26" s="7"/>
      <c r="Q26" s="7">
        <v>3.31</v>
      </c>
      <c r="R26" s="7">
        <v>0.95</v>
      </c>
      <c r="S26" s="7">
        <v>0.73</v>
      </c>
      <c r="T26" s="7">
        <v>6.87</v>
      </c>
    </row>
    <row r="27" spans="1:21" ht="14.4">
      <c r="A27" s="3" t="s">
        <v>35</v>
      </c>
      <c r="B27" s="6">
        <v>1</v>
      </c>
      <c r="C27" s="5" t="s">
        <v>192</v>
      </c>
      <c r="D27" s="9" t="s">
        <v>151</v>
      </c>
      <c r="E27" s="6">
        <v>560</v>
      </c>
      <c r="F27" s="7">
        <v>59.2</v>
      </c>
      <c r="G27" s="7">
        <v>3.82</v>
      </c>
      <c r="H27" s="7">
        <v>5.19</v>
      </c>
      <c r="I27" s="7">
        <v>0</v>
      </c>
      <c r="J27" s="7">
        <v>2.9</v>
      </c>
      <c r="K27" s="7">
        <v>16.18</v>
      </c>
      <c r="L27" s="7">
        <v>51.55</v>
      </c>
      <c r="M27" s="7"/>
      <c r="N27" s="7"/>
      <c r="O27" s="7"/>
      <c r="P27" s="7"/>
      <c r="Q27" s="7">
        <v>18.38</v>
      </c>
      <c r="R27" s="7">
        <v>3.2</v>
      </c>
      <c r="S27" s="7">
        <v>2.2000000000000002</v>
      </c>
      <c r="T27" s="7">
        <v>5.59</v>
      </c>
    </row>
    <row r="28" spans="1:21" ht="14.4">
      <c r="A28" s="3" t="s">
        <v>35</v>
      </c>
      <c r="B28" s="6">
        <v>1</v>
      </c>
      <c r="C28" s="5" t="s">
        <v>193</v>
      </c>
      <c r="D28" s="9" t="s">
        <v>177</v>
      </c>
      <c r="E28" s="6">
        <v>112</v>
      </c>
      <c r="F28" s="7">
        <v>52.37</v>
      </c>
      <c r="G28" s="7">
        <v>7.8</v>
      </c>
      <c r="H28" s="7">
        <v>5.0999999999999996</v>
      </c>
      <c r="I28" s="7">
        <v>0</v>
      </c>
      <c r="J28" s="7">
        <v>5.19</v>
      </c>
      <c r="K28" s="7">
        <v>22.64</v>
      </c>
      <c r="L28" s="7">
        <v>61.94</v>
      </c>
      <c r="M28" s="7"/>
      <c r="N28" s="7"/>
      <c r="O28" s="7"/>
      <c r="P28" s="7"/>
      <c r="Q28" s="7">
        <v>3.18</v>
      </c>
      <c r="R28" s="7">
        <v>1.1399999999999999</v>
      </c>
      <c r="S28" s="7">
        <v>0.82</v>
      </c>
      <c r="T28" s="7">
        <v>5.09</v>
      </c>
    </row>
    <row r="29" spans="1:21" ht="14.4">
      <c r="A29" s="3" t="s">
        <v>35</v>
      </c>
      <c r="B29" s="6">
        <v>2</v>
      </c>
      <c r="C29" s="5" t="s">
        <v>194</v>
      </c>
      <c r="D29" s="9" t="s">
        <v>151</v>
      </c>
      <c r="E29" s="6">
        <v>28</v>
      </c>
      <c r="F29" s="7">
        <v>59.337540000000004</v>
      </c>
      <c r="G29" s="7">
        <v>3.7349999999999999</v>
      </c>
      <c r="H29" s="7">
        <v>5.68</v>
      </c>
      <c r="I29" s="7">
        <v>0</v>
      </c>
      <c r="J29" s="7">
        <v>1.93</v>
      </c>
      <c r="K29" s="7">
        <v>17.86</v>
      </c>
      <c r="L29" s="7">
        <v>52.83</v>
      </c>
      <c r="M29" s="7"/>
      <c r="N29" s="7"/>
      <c r="O29" s="7"/>
      <c r="P29" s="7"/>
      <c r="Q29" s="7">
        <v>12.21</v>
      </c>
      <c r="R29" s="7">
        <v>3.59</v>
      </c>
      <c r="S29" s="7">
        <v>1.93</v>
      </c>
      <c r="T29" s="7">
        <v>9.65</v>
      </c>
    </row>
    <row r="30" spans="1:21" ht="14.4">
      <c r="A30" s="3" t="s">
        <v>38</v>
      </c>
      <c r="B30" s="6">
        <v>2</v>
      </c>
      <c r="C30" s="5" t="s">
        <v>195</v>
      </c>
      <c r="D30" s="9" t="s">
        <v>151</v>
      </c>
      <c r="E30" s="6">
        <v>311</v>
      </c>
      <c r="F30" s="7">
        <v>52.53</v>
      </c>
      <c r="G30" s="7">
        <v>2.2999999999999998</v>
      </c>
      <c r="H30" s="7">
        <v>5.69</v>
      </c>
      <c r="I30" s="7">
        <v>0</v>
      </c>
      <c r="J30" s="7">
        <v>4.5</v>
      </c>
      <c r="K30" s="7">
        <v>19.03</v>
      </c>
      <c r="L30" s="7">
        <v>64.239999999999995</v>
      </c>
      <c r="M30" s="7"/>
      <c r="N30" s="7"/>
      <c r="O30" s="7"/>
      <c r="P30" s="7"/>
      <c r="Q30" s="7">
        <v>4.7300000000000004</v>
      </c>
      <c r="R30" s="7">
        <v>1.19</v>
      </c>
      <c r="S30" s="7">
        <v>0.86</v>
      </c>
      <c r="T30" s="7">
        <v>5.45</v>
      </c>
    </row>
    <row r="31" spans="1:21" ht="14.4">
      <c r="A31" s="3" t="s">
        <v>41</v>
      </c>
      <c r="B31" s="6">
        <v>1</v>
      </c>
      <c r="C31" s="5" t="s">
        <v>196</v>
      </c>
      <c r="D31" s="9" t="s">
        <v>151</v>
      </c>
      <c r="E31" s="6">
        <v>81</v>
      </c>
      <c r="F31" s="7">
        <v>49.61</v>
      </c>
      <c r="G31" s="7">
        <v>3.44</v>
      </c>
      <c r="H31" s="7">
        <v>6.6</v>
      </c>
      <c r="I31" s="7">
        <v>0</v>
      </c>
      <c r="J31" s="7">
        <v>4.5</v>
      </c>
      <c r="K31" s="7">
        <v>19.170000000000002</v>
      </c>
      <c r="L31" s="7">
        <v>63.43</v>
      </c>
      <c r="M31" s="7"/>
      <c r="N31" s="7"/>
      <c r="O31" s="7"/>
      <c r="P31" s="7"/>
      <c r="Q31" s="7">
        <v>4.7300000000000004</v>
      </c>
      <c r="R31" s="7">
        <v>1.66</v>
      </c>
      <c r="S31" s="7">
        <v>1.07</v>
      </c>
      <c r="T31" s="7">
        <v>5.44</v>
      </c>
    </row>
    <row r="32" spans="1:21" ht="14.4">
      <c r="A32" s="3" t="s">
        <v>41</v>
      </c>
      <c r="B32" s="6">
        <v>1</v>
      </c>
      <c r="C32" s="5" t="s">
        <v>197</v>
      </c>
      <c r="D32" s="9" t="s">
        <v>177</v>
      </c>
      <c r="E32" s="6">
        <v>336</v>
      </c>
      <c r="F32" s="7">
        <v>49.75</v>
      </c>
      <c r="G32" s="7">
        <v>10.41</v>
      </c>
      <c r="H32" s="7">
        <v>7.2</v>
      </c>
      <c r="I32" s="7">
        <v>0</v>
      </c>
      <c r="J32" s="7">
        <v>4.51</v>
      </c>
      <c r="K32" s="7">
        <v>21.11</v>
      </c>
      <c r="L32" s="7">
        <v>61.68</v>
      </c>
      <c r="M32" s="7"/>
      <c r="N32" s="7"/>
      <c r="O32" s="7"/>
      <c r="P32" s="7"/>
      <c r="Q32" s="7">
        <v>3.56</v>
      </c>
      <c r="R32" s="7">
        <v>2.13</v>
      </c>
      <c r="S32" s="7">
        <v>1.66</v>
      </c>
      <c r="T32" s="7">
        <v>5.35</v>
      </c>
    </row>
    <row r="33" spans="1:20" ht="14.4">
      <c r="A33" s="3" t="s">
        <v>41</v>
      </c>
      <c r="B33" s="6">
        <v>2</v>
      </c>
      <c r="C33" s="5" t="s">
        <v>198</v>
      </c>
      <c r="D33" s="9" t="s">
        <v>151</v>
      </c>
      <c r="E33" s="6">
        <v>463</v>
      </c>
      <c r="F33" s="7">
        <v>54.46</v>
      </c>
      <c r="G33" s="7">
        <v>5.17</v>
      </c>
      <c r="H33" s="7">
        <v>5.0999999999999996</v>
      </c>
      <c r="I33" s="7">
        <v>0</v>
      </c>
      <c r="J33" s="7">
        <v>4.57</v>
      </c>
      <c r="K33" s="7">
        <v>19.23</v>
      </c>
      <c r="L33" s="7">
        <v>62.84</v>
      </c>
      <c r="M33" s="7"/>
      <c r="N33" s="7"/>
      <c r="O33" s="7"/>
      <c r="P33" s="7"/>
      <c r="Q33" s="7">
        <v>4.6900000000000004</v>
      </c>
      <c r="R33" s="7">
        <v>1.88</v>
      </c>
      <c r="S33" s="7">
        <v>1.41</v>
      </c>
      <c r="T33" s="7">
        <v>5.38</v>
      </c>
    </row>
    <row r="34" spans="1:20" ht="14.4">
      <c r="A34" s="3" t="s">
        <v>62</v>
      </c>
      <c r="B34" s="6">
        <v>1</v>
      </c>
      <c r="C34" s="5" t="s">
        <v>199</v>
      </c>
      <c r="D34" s="9" t="s">
        <v>151</v>
      </c>
      <c r="E34" s="6">
        <v>780</v>
      </c>
      <c r="F34" s="7">
        <v>63.22</v>
      </c>
      <c r="G34" s="7">
        <v>2.13</v>
      </c>
      <c r="H34" s="7">
        <v>3.92</v>
      </c>
      <c r="I34" s="7">
        <v>0</v>
      </c>
      <c r="J34" s="7">
        <v>4.54</v>
      </c>
      <c r="K34" s="7">
        <v>19.350000000000001</v>
      </c>
      <c r="L34" s="7">
        <v>64.040000000000006</v>
      </c>
      <c r="M34" s="7"/>
      <c r="N34" s="7"/>
      <c r="O34" s="7"/>
      <c r="P34" s="7"/>
      <c r="Q34" s="7">
        <v>4.55</v>
      </c>
      <c r="R34" s="7">
        <v>1.44</v>
      </c>
      <c r="S34" s="7">
        <v>0.95</v>
      </c>
      <c r="T34" s="7">
        <v>5.13</v>
      </c>
    </row>
    <row r="35" spans="1:20" ht="14.4">
      <c r="A35" s="3" t="s">
        <v>62</v>
      </c>
      <c r="B35" s="6">
        <v>1</v>
      </c>
      <c r="C35" s="5" t="s">
        <v>200</v>
      </c>
      <c r="D35" s="9" t="s">
        <v>201</v>
      </c>
      <c r="E35" s="6">
        <v>180</v>
      </c>
      <c r="F35" s="7">
        <v>50.88</v>
      </c>
      <c r="G35" s="7">
        <v>7.13</v>
      </c>
      <c r="H35" s="7">
        <v>3.45</v>
      </c>
      <c r="I35" s="7">
        <v>0</v>
      </c>
      <c r="J35" s="7">
        <v>0.68</v>
      </c>
      <c r="K35" s="7">
        <v>1.95</v>
      </c>
      <c r="L35" s="7">
        <v>64.44</v>
      </c>
      <c r="M35" s="7"/>
      <c r="N35" s="7"/>
      <c r="O35" s="7"/>
      <c r="P35" s="7"/>
      <c r="Q35" s="7">
        <v>24.57</v>
      </c>
      <c r="R35" s="7">
        <v>2.08</v>
      </c>
      <c r="S35" s="7">
        <v>0.98</v>
      </c>
      <c r="T35" s="7">
        <v>5.3</v>
      </c>
    </row>
    <row r="36" spans="1:20" ht="14.4">
      <c r="A36" s="3" t="s">
        <v>62</v>
      </c>
      <c r="B36" s="6">
        <v>1</v>
      </c>
      <c r="C36" s="5" t="s">
        <v>202</v>
      </c>
      <c r="D36" s="9" t="s">
        <v>177</v>
      </c>
      <c r="E36" s="6">
        <v>504</v>
      </c>
      <c r="F36" s="7">
        <v>54.35</v>
      </c>
      <c r="G36" s="7">
        <v>6.64</v>
      </c>
      <c r="H36" s="7">
        <v>9.06</v>
      </c>
      <c r="I36" s="7">
        <v>0</v>
      </c>
      <c r="J36" s="7">
        <v>4.5599999999999996</v>
      </c>
      <c r="K36" s="7">
        <v>23.5</v>
      </c>
      <c r="L36" s="7">
        <v>62.01</v>
      </c>
      <c r="M36" s="7"/>
      <c r="N36" s="7"/>
      <c r="O36" s="7"/>
      <c r="P36" s="7"/>
      <c r="Q36" s="7">
        <v>3.35</v>
      </c>
      <c r="R36" s="7">
        <v>1.19</v>
      </c>
      <c r="S36" s="7">
        <v>0.68</v>
      </c>
      <c r="T36" s="7">
        <v>4.71</v>
      </c>
    </row>
    <row r="37" spans="1:20" ht="14.4">
      <c r="A37" s="3" t="s">
        <v>62</v>
      </c>
      <c r="B37" s="6">
        <v>2</v>
      </c>
      <c r="C37" s="5" t="s">
        <v>203</v>
      </c>
      <c r="D37" s="9" t="s">
        <v>151</v>
      </c>
      <c r="E37" s="6">
        <v>28</v>
      </c>
      <c r="F37" s="7">
        <v>59.06</v>
      </c>
      <c r="G37" s="7">
        <v>3.69</v>
      </c>
      <c r="H37" s="7">
        <v>3.91</v>
      </c>
      <c r="I37" s="7">
        <v>0</v>
      </c>
      <c r="J37" s="7">
        <v>4.1900000000000004</v>
      </c>
      <c r="K37" s="7">
        <v>19.55</v>
      </c>
      <c r="L37" s="7">
        <v>61.44</v>
      </c>
      <c r="M37" s="7"/>
      <c r="N37" s="7"/>
      <c r="O37" s="7"/>
      <c r="P37" s="7"/>
      <c r="Q37" s="7">
        <v>5.58</v>
      </c>
      <c r="R37" s="7">
        <v>2.09</v>
      </c>
      <c r="S37" s="7">
        <v>1.63</v>
      </c>
      <c r="T37" s="7">
        <v>5.52</v>
      </c>
    </row>
    <row r="38" spans="1:20" ht="14.4">
      <c r="A38" s="3" t="s">
        <v>62</v>
      </c>
      <c r="B38" s="6">
        <v>2</v>
      </c>
      <c r="C38" s="5" t="s">
        <v>204</v>
      </c>
      <c r="D38" s="9" t="s">
        <v>177</v>
      </c>
      <c r="E38" s="6">
        <v>364</v>
      </c>
      <c r="F38" s="7">
        <v>58.64</v>
      </c>
      <c r="G38" s="7">
        <v>3.28</v>
      </c>
      <c r="H38" s="7">
        <v>3.27</v>
      </c>
      <c r="I38" s="7">
        <v>0</v>
      </c>
      <c r="J38" s="7">
        <v>4.47</v>
      </c>
      <c r="K38" s="7">
        <v>22.1</v>
      </c>
      <c r="L38" s="7">
        <v>60.68</v>
      </c>
      <c r="M38" s="7"/>
      <c r="N38" s="7"/>
      <c r="O38" s="7"/>
      <c r="P38" s="7"/>
      <c r="Q38" s="7">
        <v>4</v>
      </c>
      <c r="R38" s="7">
        <v>2.12</v>
      </c>
      <c r="S38" s="7">
        <v>1.53</v>
      </c>
      <c r="T38" s="7">
        <v>5.0999999999999996</v>
      </c>
    </row>
    <row r="39" spans="1:20" ht="14.4">
      <c r="A39" s="3" t="s">
        <v>62</v>
      </c>
      <c r="B39" s="6">
        <v>2</v>
      </c>
      <c r="C39" s="5" t="s">
        <v>205</v>
      </c>
      <c r="D39" s="9" t="s">
        <v>149</v>
      </c>
      <c r="E39" s="6">
        <v>112</v>
      </c>
      <c r="F39" s="7">
        <v>53.63</v>
      </c>
      <c r="G39" s="7">
        <v>5.08</v>
      </c>
      <c r="H39" s="7">
        <v>4.0999999999999996</v>
      </c>
      <c r="I39" s="7">
        <v>0</v>
      </c>
      <c r="J39" s="7">
        <v>2.65</v>
      </c>
      <c r="K39" s="7">
        <v>15.86</v>
      </c>
      <c r="L39" s="7">
        <v>51.33</v>
      </c>
      <c r="M39" s="7"/>
      <c r="N39" s="7"/>
      <c r="O39" s="7"/>
      <c r="P39" s="7"/>
      <c r="Q39" s="7">
        <v>10.07</v>
      </c>
      <c r="R39" s="7">
        <v>3.49</v>
      </c>
      <c r="S39" s="7">
        <v>3.04</v>
      </c>
      <c r="T39" s="7">
        <v>13.56</v>
      </c>
    </row>
    <row r="40" spans="1:20">
      <c r="A40" s="77"/>
      <c r="B40" s="77"/>
      <c r="C40" s="78"/>
      <c r="D40" s="26"/>
      <c r="E40" s="77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</row>
    <row r="41" spans="1:20">
      <c r="A41" s="81"/>
      <c r="B41" s="82" t="s">
        <v>206</v>
      </c>
      <c r="C41" s="82"/>
      <c r="D41" s="83"/>
      <c r="E41" s="84">
        <f>SUM(E23:E40)</f>
        <v>5947</v>
      </c>
      <c r="F41" s="85">
        <f t="shared" ref="F41:T41" si="2">SUMPRODUCT($E23:$E40,F23:F40)/$E41</f>
        <v>57.779695833193216</v>
      </c>
      <c r="G41" s="85">
        <f t="shared" si="2"/>
        <v>4.0396182949386246</v>
      </c>
      <c r="H41" s="85">
        <f t="shared" si="2"/>
        <v>5.7546611737010256</v>
      </c>
      <c r="I41" s="85">
        <f t="shared" si="2"/>
        <v>0</v>
      </c>
      <c r="J41" s="85">
        <f t="shared" si="2"/>
        <v>3.8824365226164455</v>
      </c>
      <c r="K41" s="85">
        <f t="shared" si="2"/>
        <v>19.050494366907685</v>
      </c>
      <c r="L41" s="85">
        <f t="shared" si="2"/>
        <v>60.969764587186816</v>
      </c>
      <c r="M41" s="85">
        <f t="shared" si="2"/>
        <v>0</v>
      </c>
      <c r="N41" s="85">
        <f t="shared" si="2"/>
        <v>0</v>
      </c>
      <c r="O41" s="85">
        <f t="shared" si="2"/>
        <v>0</v>
      </c>
      <c r="P41" s="85">
        <f t="shared" si="2"/>
        <v>0</v>
      </c>
      <c r="Q41" s="85">
        <f t="shared" si="2"/>
        <v>7.2763225155540594</v>
      </c>
      <c r="R41" s="85">
        <f t="shared" si="2"/>
        <v>1.9959525811333449</v>
      </c>
      <c r="S41" s="85">
        <f t="shared" si="2"/>
        <v>1.3216983352951071</v>
      </c>
      <c r="T41" s="85">
        <f t="shared" si="2"/>
        <v>5.5033310913065412</v>
      </c>
    </row>
    <row r="44" spans="1:20">
      <c r="A44" s="232" t="s">
        <v>229</v>
      </c>
      <c r="B44" s="232"/>
      <c r="C44" s="232"/>
      <c r="D44" s="232"/>
      <c r="E44" s="232"/>
      <c r="F44" s="232"/>
      <c r="G44" s="232"/>
      <c r="H44" s="232"/>
      <c r="I44" s="232"/>
      <c r="J44" s="232"/>
      <c r="K44" s="232"/>
      <c r="L44" s="232"/>
      <c r="M44" s="232"/>
      <c r="N44" s="232"/>
      <c r="O44" s="232"/>
      <c r="P44" s="232"/>
    </row>
    <row r="45" spans="1:20">
      <c r="A45" s="233" t="s">
        <v>2</v>
      </c>
      <c r="B45" s="233" t="s">
        <v>3</v>
      </c>
      <c r="C45" s="233" t="s">
        <v>207</v>
      </c>
      <c r="D45" s="233" t="s">
        <v>168</v>
      </c>
      <c r="E45" s="233" t="s">
        <v>169</v>
      </c>
      <c r="F45" s="233" t="s">
        <v>170</v>
      </c>
      <c r="G45" s="233" t="s">
        <v>121</v>
      </c>
      <c r="H45" s="233" t="s">
        <v>136</v>
      </c>
      <c r="I45" s="89" t="s">
        <v>162</v>
      </c>
      <c r="J45" s="89" t="s">
        <v>163</v>
      </c>
      <c r="K45" s="89" t="s">
        <v>164</v>
      </c>
      <c r="L45" s="89" t="s">
        <v>208</v>
      </c>
      <c r="M45" s="89" t="s">
        <v>209</v>
      </c>
      <c r="N45" s="89" t="s">
        <v>210</v>
      </c>
      <c r="O45" s="89" t="s">
        <v>211</v>
      </c>
      <c r="P45" s="89" t="s">
        <v>212</v>
      </c>
    </row>
    <row r="46" spans="1:20">
      <c r="A46" s="234"/>
      <c r="B46" s="234"/>
      <c r="C46" s="234"/>
      <c r="D46" s="234"/>
      <c r="E46" s="234"/>
      <c r="F46" s="234"/>
      <c r="G46" s="234"/>
      <c r="H46" s="234"/>
      <c r="I46" s="89" t="s">
        <v>171</v>
      </c>
      <c r="J46" s="89" t="s">
        <v>171</v>
      </c>
      <c r="K46" s="89" t="s">
        <v>171</v>
      </c>
      <c r="L46" s="89" t="s">
        <v>171</v>
      </c>
      <c r="M46" s="89" t="s">
        <v>171</v>
      </c>
      <c r="N46" s="89" t="s">
        <v>171</v>
      </c>
      <c r="O46" s="89" t="s">
        <v>213</v>
      </c>
      <c r="P46" s="89" t="s">
        <v>213</v>
      </c>
    </row>
    <row r="47" spans="1:20" ht="14.4">
      <c r="A47" s="3" t="s">
        <v>24</v>
      </c>
      <c r="B47" s="6">
        <v>1</v>
      </c>
      <c r="C47" s="5" t="s">
        <v>214</v>
      </c>
      <c r="D47" s="9" t="s">
        <v>151</v>
      </c>
      <c r="E47" s="6">
        <v>687</v>
      </c>
      <c r="F47" s="7">
        <v>54.31</v>
      </c>
      <c r="G47" s="7">
        <v>3.89</v>
      </c>
      <c r="H47" s="7">
        <v>8.33</v>
      </c>
      <c r="I47" s="7">
        <v>1.08</v>
      </c>
      <c r="J47" s="7">
        <v>5.28</v>
      </c>
      <c r="K47" s="7">
        <v>6.46</v>
      </c>
      <c r="L47" s="7">
        <v>9.4499999999999993</v>
      </c>
      <c r="M47" s="7">
        <v>12.46</v>
      </c>
      <c r="N47" s="7">
        <v>20.329999999999998</v>
      </c>
      <c r="O47" s="7">
        <v>17.22</v>
      </c>
      <c r="P47" s="7">
        <v>27.72</v>
      </c>
    </row>
    <row r="48" spans="1:20" ht="14.4">
      <c r="A48" s="3" t="s">
        <v>24</v>
      </c>
      <c r="B48" s="6">
        <v>1</v>
      </c>
      <c r="C48" s="5" t="s">
        <v>215</v>
      </c>
      <c r="D48" s="9" t="s">
        <v>216</v>
      </c>
      <c r="E48" s="6">
        <v>240</v>
      </c>
      <c r="F48" s="7">
        <v>54.03</v>
      </c>
      <c r="G48" s="7">
        <v>5.75</v>
      </c>
      <c r="H48" s="7">
        <v>9.0399999999999991</v>
      </c>
      <c r="I48" s="7">
        <v>0.37</v>
      </c>
      <c r="J48" s="7">
        <v>2.76</v>
      </c>
      <c r="K48" s="7">
        <v>5.77</v>
      </c>
      <c r="L48" s="7">
        <v>9.4499999999999993</v>
      </c>
      <c r="M48" s="7">
        <v>11.26</v>
      </c>
      <c r="N48" s="7">
        <v>20.99</v>
      </c>
      <c r="O48" s="7">
        <v>17.75</v>
      </c>
      <c r="P48" s="7">
        <v>31.65</v>
      </c>
    </row>
    <row r="49" spans="1:16" ht="14.4">
      <c r="A49" s="3" t="s">
        <v>24</v>
      </c>
      <c r="B49" s="6">
        <v>1</v>
      </c>
      <c r="C49" s="5" t="s">
        <v>217</v>
      </c>
      <c r="D49" s="9" t="s">
        <v>137</v>
      </c>
      <c r="E49" s="6">
        <v>1160</v>
      </c>
      <c r="F49" s="7">
        <v>52.36</v>
      </c>
      <c r="G49" s="7">
        <v>6.4</v>
      </c>
      <c r="H49" s="7">
        <v>8.14</v>
      </c>
      <c r="I49" s="7">
        <v>0.86</v>
      </c>
      <c r="J49" s="7">
        <v>2.91</v>
      </c>
      <c r="K49" s="7">
        <v>4.0999999999999996</v>
      </c>
      <c r="L49" s="7">
        <v>6.69</v>
      </c>
      <c r="M49" s="7">
        <v>10.25</v>
      </c>
      <c r="N49" s="7">
        <v>21.25</v>
      </c>
      <c r="O49" s="7">
        <v>19.420000000000002</v>
      </c>
      <c r="P49" s="7">
        <v>34.520000000000003</v>
      </c>
    </row>
    <row r="50" spans="1:16" ht="14.4">
      <c r="A50" s="3" t="s">
        <v>24</v>
      </c>
      <c r="B50" s="6">
        <v>1</v>
      </c>
      <c r="C50" s="5" t="s">
        <v>218</v>
      </c>
      <c r="D50" s="9" t="s">
        <v>142</v>
      </c>
      <c r="E50" s="6">
        <v>1044</v>
      </c>
      <c r="F50" s="7">
        <v>55.43</v>
      </c>
      <c r="G50" s="7">
        <v>5.67</v>
      </c>
      <c r="H50" s="7">
        <v>8.6199999999999992</v>
      </c>
      <c r="I50" s="7">
        <v>0</v>
      </c>
      <c r="J50" s="7">
        <v>1.24</v>
      </c>
      <c r="K50" s="7">
        <v>2.95</v>
      </c>
      <c r="L50" s="7">
        <v>5.74</v>
      </c>
      <c r="M50" s="7">
        <v>13.2</v>
      </c>
      <c r="N50" s="7">
        <v>22.52</v>
      </c>
      <c r="O50" s="7">
        <v>20.190000000000001</v>
      </c>
      <c r="P50" s="7">
        <v>34.159999999999997</v>
      </c>
    </row>
    <row r="51" spans="1:16" ht="14.4">
      <c r="A51" s="3" t="s">
        <v>24</v>
      </c>
      <c r="B51" s="6">
        <v>1</v>
      </c>
      <c r="C51" s="5" t="s">
        <v>219</v>
      </c>
      <c r="D51" s="9" t="s">
        <v>146</v>
      </c>
      <c r="E51" s="6">
        <v>1653</v>
      </c>
      <c r="F51" s="7">
        <v>62.27</v>
      </c>
      <c r="G51" s="7">
        <v>2.27</v>
      </c>
      <c r="H51" s="7">
        <v>8.99</v>
      </c>
      <c r="I51" s="7">
        <v>0</v>
      </c>
      <c r="J51" s="7">
        <v>0.35</v>
      </c>
      <c r="K51" s="7">
        <v>1.99</v>
      </c>
      <c r="L51" s="7">
        <v>2.79</v>
      </c>
      <c r="M51" s="7">
        <v>9.9600000000000009</v>
      </c>
      <c r="N51" s="7">
        <v>27.46</v>
      </c>
      <c r="O51" s="7">
        <v>22.9</v>
      </c>
      <c r="P51" s="7">
        <v>34.549999999999997</v>
      </c>
    </row>
    <row r="52" spans="1:16" ht="14.4">
      <c r="A52" s="3" t="s">
        <v>24</v>
      </c>
      <c r="B52" s="6">
        <v>1</v>
      </c>
      <c r="C52" s="5" t="s">
        <v>220</v>
      </c>
      <c r="D52" s="9" t="s">
        <v>201</v>
      </c>
      <c r="E52" s="6">
        <v>1050</v>
      </c>
      <c r="F52" s="7">
        <v>54.17</v>
      </c>
      <c r="G52" s="7">
        <v>5.99</v>
      </c>
      <c r="H52" s="7">
        <v>7.51</v>
      </c>
      <c r="I52" s="7">
        <v>0.34</v>
      </c>
      <c r="J52" s="7">
        <v>2.84</v>
      </c>
      <c r="K52" s="7">
        <v>5.99</v>
      </c>
      <c r="L52" s="7">
        <v>9.44</v>
      </c>
      <c r="M52" s="7">
        <v>11.34</v>
      </c>
      <c r="N52" s="7">
        <v>20.98</v>
      </c>
      <c r="O52" s="7">
        <v>17.940000000000001</v>
      </c>
      <c r="P52" s="7">
        <v>31.13</v>
      </c>
    </row>
    <row r="53" spans="1:16" ht="14.4">
      <c r="A53" s="3" t="s">
        <v>24</v>
      </c>
      <c r="B53" s="6">
        <v>1</v>
      </c>
      <c r="C53" s="5" t="s">
        <v>221</v>
      </c>
      <c r="D53" s="9" t="s">
        <v>177</v>
      </c>
      <c r="E53" s="6">
        <v>145</v>
      </c>
      <c r="F53" s="7">
        <v>52.36</v>
      </c>
      <c r="G53" s="7">
        <v>5.27</v>
      </c>
      <c r="H53" s="7">
        <v>8.84</v>
      </c>
      <c r="I53" s="7">
        <v>0</v>
      </c>
      <c r="J53" s="7">
        <v>0.78</v>
      </c>
      <c r="K53" s="7">
        <v>3.31</v>
      </c>
      <c r="L53" s="7">
        <v>5.65</v>
      </c>
      <c r="M53" s="7">
        <v>21.42</v>
      </c>
      <c r="N53" s="7">
        <v>17.23</v>
      </c>
      <c r="O53" s="7">
        <v>27.26</v>
      </c>
      <c r="P53" s="7">
        <v>24.35</v>
      </c>
    </row>
    <row r="54" spans="1:16" ht="14.4">
      <c r="A54" s="3" t="s">
        <v>24</v>
      </c>
      <c r="B54" s="6">
        <v>1</v>
      </c>
      <c r="C54" s="5" t="s">
        <v>222</v>
      </c>
      <c r="D54" s="9" t="s">
        <v>149</v>
      </c>
      <c r="E54" s="6">
        <v>1200</v>
      </c>
      <c r="F54" s="7">
        <v>48.17</v>
      </c>
      <c r="G54" s="7">
        <v>11.34</v>
      </c>
      <c r="H54" s="7">
        <v>8.4700000000000006</v>
      </c>
      <c r="I54" s="7">
        <v>1.21</v>
      </c>
      <c r="J54" s="7">
        <v>3.4</v>
      </c>
      <c r="K54" s="7">
        <v>4.74</v>
      </c>
      <c r="L54" s="7">
        <v>7.29</v>
      </c>
      <c r="M54" s="7">
        <v>10.210000000000001</v>
      </c>
      <c r="N54" s="7">
        <v>20.66</v>
      </c>
      <c r="O54" s="7">
        <v>18.829999999999998</v>
      </c>
      <c r="P54" s="7">
        <v>33.659999999999997</v>
      </c>
    </row>
    <row r="55" spans="1:16" ht="14.4">
      <c r="A55" s="3" t="s">
        <v>24</v>
      </c>
      <c r="B55" s="6">
        <v>2</v>
      </c>
      <c r="C55" s="5" t="s">
        <v>223</v>
      </c>
      <c r="D55" s="9" t="s">
        <v>151</v>
      </c>
      <c r="E55" s="6">
        <v>672</v>
      </c>
      <c r="F55" s="7">
        <v>59.62</v>
      </c>
      <c r="G55" s="7">
        <v>2.5099999999999998</v>
      </c>
      <c r="H55" s="7">
        <v>8.59</v>
      </c>
      <c r="I55" s="7">
        <v>1.1000000000000001</v>
      </c>
      <c r="J55" s="7">
        <v>5.19</v>
      </c>
      <c r="K55" s="7">
        <v>6.32</v>
      </c>
      <c r="L55" s="7">
        <v>9.4</v>
      </c>
      <c r="M55" s="7">
        <v>12.58</v>
      </c>
      <c r="N55" s="7">
        <v>20.059999999999999</v>
      </c>
      <c r="O55" s="7">
        <v>17.18</v>
      </c>
      <c r="P55" s="7">
        <v>28.17</v>
      </c>
    </row>
    <row r="56" spans="1:16" ht="14.4">
      <c r="A56" s="3" t="s">
        <v>24</v>
      </c>
      <c r="B56" s="6">
        <v>2</v>
      </c>
      <c r="C56" s="5" t="s">
        <v>224</v>
      </c>
      <c r="D56" s="9" t="s">
        <v>137</v>
      </c>
      <c r="E56" s="6">
        <v>1500</v>
      </c>
      <c r="F56" s="7">
        <v>52.78</v>
      </c>
      <c r="G56" s="7">
        <v>5.83</v>
      </c>
      <c r="H56" s="7">
        <v>7.82</v>
      </c>
      <c r="I56" s="7">
        <v>0.97</v>
      </c>
      <c r="J56" s="7">
        <v>3</v>
      </c>
      <c r="K56" s="7">
        <v>4.18</v>
      </c>
      <c r="L56" s="7">
        <v>6.65</v>
      </c>
      <c r="M56" s="7">
        <v>10.62</v>
      </c>
      <c r="N56" s="7">
        <v>20.71</v>
      </c>
      <c r="O56" s="7">
        <v>19.53</v>
      </c>
      <c r="P56" s="7">
        <v>34.340000000000003</v>
      </c>
    </row>
    <row r="57" spans="1:16" ht="14.4">
      <c r="A57" s="3" t="s">
        <v>24</v>
      </c>
      <c r="B57" s="6">
        <v>2</v>
      </c>
      <c r="C57" s="5" t="s">
        <v>225</v>
      </c>
      <c r="D57" s="9" t="s">
        <v>142</v>
      </c>
      <c r="E57" s="6">
        <v>613</v>
      </c>
      <c r="F57" s="7">
        <v>55.29</v>
      </c>
      <c r="G57" s="7">
        <v>6.08</v>
      </c>
      <c r="H57" s="7">
        <v>9.3000000000000007</v>
      </c>
      <c r="I57" s="7">
        <v>0</v>
      </c>
      <c r="J57" s="7">
        <v>1.1000000000000001</v>
      </c>
      <c r="K57" s="7">
        <v>2.98</v>
      </c>
      <c r="L57" s="7">
        <v>5.96</v>
      </c>
      <c r="M57" s="7">
        <v>13.34</v>
      </c>
      <c r="N57" s="7">
        <v>22.45</v>
      </c>
      <c r="O57" s="7">
        <v>20.41</v>
      </c>
      <c r="P57" s="7">
        <v>33.76</v>
      </c>
    </row>
    <row r="58" spans="1:16" ht="14.4">
      <c r="A58" s="3" t="s">
        <v>24</v>
      </c>
      <c r="B58" s="6">
        <v>2</v>
      </c>
      <c r="C58" s="5" t="s">
        <v>226</v>
      </c>
      <c r="D58" s="9" t="s">
        <v>146</v>
      </c>
      <c r="E58" s="6">
        <v>1100</v>
      </c>
      <c r="F58" s="7">
        <v>53.2</v>
      </c>
      <c r="G58" s="7">
        <v>6.72</v>
      </c>
      <c r="H58" s="7">
        <v>8.26</v>
      </c>
      <c r="I58" s="7">
        <v>0</v>
      </c>
      <c r="J58" s="7">
        <v>0.31</v>
      </c>
      <c r="K58" s="7">
        <v>2.0499999999999998</v>
      </c>
      <c r="L58" s="7">
        <v>2.84</v>
      </c>
      <c r="M58" s="7">
        <v>10.050000000000001</v>
      </c>
      <c r="N58" s="7">
        <v>27.09</v>
      </c>
      <c r="O58" s="7">
        <v>22.72</v>
      </c>
      <c r="P58" s="7">
        <v>34.94</v>
      </c>
    </row>
    <row r="59" spans="1:16" ht="14.4">
      <c r="A59" s="3" t="s">
        <v>24</v>
      </c>
      <c r="B59" s="6">
        <v>2</v>
      </c>
      <c r="C59" s="5" t="s">
        <v>227</v>
      </c>
      <c r="D59" s="9" t="s">
        <v>201</v>
      </c>
      <c r="E59" s="6">
        <v>580</v>
      </c>
      <c r="F59" s="7">
        <v>55.71</v>
      </c>
      <c r="G59" s="7">
        <v>6.64</v>
      </c>
      <c r="H59" s="7">
        <v>9.11</v>
      </c>
      <c r="I59" s="7">
        <v>0.27</v>
      </c>
      <c r="J59" s="7">
        <v>2.75</v>
      </c>
      <c r="K59" s="7">
        <v>6.11</v>
      </c>
      <c r="L59" s="7">
        <v>9.51</v>
      </c>
      <c r="M59" s="7">
        <v>11.55</v>
      </c>
      <c r="N59" s="7">
        <v>20.89</v>
      </c>
      <c r="O59" s="7">
        <v>17.66</v>
      </c>
      <c r="P59" s="7">
        <v>31.26</v>
      </c>
    </row>
    <row r="60" spans="1:16" ht="14.4">
      <c r="A60" s="6"/>
      <c r="B60" s="6"/>
      <c r="C60" s="5"/>
      <c r="D60" s="9"/>
      <c r="E60" s="6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>
      <c r="A61" s="91"/>
      <c r="B61" s="91"/>
      <c r="C61" s="92"/>
      <c r="D61" s="93"/>
      <c r="E61" s="91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</row>
    <row r="62" spans="1:16">
      <c r="A62" s="95"/>
      <c r="B62" s="95"/>
      <c r="C62" s="96" t="s">
        <v>228</v>
      </c>
      <c r="D62" s="96" t="s">
        <v>230</v>
      </c>
      <c r="E62" s="97">
        <f>SUM(E47:E61)</f>
        <v>11644</v>
      </c>
      <c r="F62" s="98">
        <f t="shared" ref="F62:P62" si="3">SUMPRODUCT($E47:$E61,F47:F61)/$E62</f>
        <v>54.796539848849193</v>
      </c>
      <c r="G62" s="98">
        <f t="shared" si="3"/>
        <v>5.7722286155960152</v>
      </c>
      <c r="H62" s="98">
        <f t="shared" si="3"/>
        <v>8.4248488491927169</v>
      </c>
      <c r="I62" s="98">
        <f t="shared" si="3"/>
        <v>0.51427001030573694</v>
      </c>
      <c r="J62" s="98">
        <f t="shared" si="3"/>
        <v>2.3455470628649948</v>
      </c>
      <c r="K62" s="98">
        <f t="shared" si="3"/>
        <v>4.0834867743043626</v>
      </c>
      <c r="L62" s="98">
        <f t="shared" si="3"/>
        <v>6.457343696324287</v>
      </c>
      <c r="M62" s="98">
        <f t="shared" si="3"/>
        <v>11.248469598076262</v>
      </c>
      <c r="N62" s="98">
        <f t="shared" si="3"/>
        <v>22.509300068704917</v>
      </c>
      <c r="O62" s="98">
        <f t="shared" si="3"/>
        <v>19.883303847475091</v>
      </c>
      <c r="P62" s="98">
        <f t="shared" si="3"/>
        <v>32.958278941944343</v>
      </c>
    </row>
  </sheetData>
  <mergeCells count="27">
    <mergeCell ref="A1:T1"/>
    <mergeCell ref="A2:A3"/>
    <mergeCell ref="B2:B3"/>
    <mergeCell ref="C2:C3"/>
    <mergeCell ref="D2:D3"/>
    <mergeCell ref="E2:E3"/>
    <mergeCell ref="F2:F3"/>
    <mergeCell ref="G2:G3"/>
    <mergeCell ref="H2:H3"/>
    <mergeCell ref="A20:T20"/>
    <mergeCell ref="A21:A22"/>
    <mergeCell ref="B21:B22"/>
    <mergeCell ref="C21:C22"/>
    <mergeCell ref="D21:D22"/>
    <mergeCell ref="E21:E22"/>
    <mergeCell ref="F21:F22"/>
    <mergeCell ref="G21:G22"/>
    <mergeCell ref="H21:H22"/>
    <mergeCell ref="A44:P44"/>
    <mergeCell ref="A45:A46"/>
    <mergeCell ref="B45:B46"/>
    <mergeCell ref="C45:C46"/>
    <mergeCell ref="D45:D46"/>
    <mergeCell ref="E45:E46"/>
    <mergeCell ref="F45:F46"/>
    <mergeCell ref="G45:G46"/>
    <mergeCell ref="H45:H46"/>
  </mergeCells>
  <pageMargins left="0.7" right="0.7" top="0.75" bottom="0.75" header="0.3" footer="0.3"/>
  <pageSetup orientation="portrait" verticalDpi="0" r:id="rId1"/>
  <headerFooter>
    <oddFooter>&amp;C&amp;"Calibri"&amp;11&amp;K000000_x000D_&amp;1#&amp;"Calibri"&amp;6&amp;K737373Sensitivity: Internal (C3)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B2:AD64"/>
  <sheetViews>
    <sheetView zoomScale="85" zoomScaleNormal="85" workbookViewId="0">
      <selection activeCell="L11" sqref="L11"/>
    </sheetView>
  </sheetViews>
  <sheetFormatPr defaultRowHeight="14.4"/>
  <cols>
    <col min="4" max="4" width="12.77734375" customWidth="1"/>
    <col min="6" max="6" width="19" customWidth="1"/>
    <col min="7" max="7" width="10.21875" bestFit="1" customWidth="1"/>
    <col min="8" max="8" width="12.5546875" bestFit="1" customWidth="1"/>
  </cols>
  <sheetData>
    <row r="2" spans="2:30" ht="15" thickBot="1"/>
    <row r="3" spans="2:30" ht="15" thickBot="1">
      <c r="B3" s="99" t="s">
        <v>231</v>
      </c>
      <c r="C3" s="100"/>
      <c r="D3" s="101"/>
      <c r="E3" s="56"/>
      <c r="F3" s="56"/>
      <c r="G3" s="56"/>
      <c r="H3" s="102"/>
      <c r="I3" s="102"/>
      <c r="J3" s="102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</row>
    <row r="4" spans="2:30">
      <c r="B4" s="103"/>
      <c r="C4" s="103"/>
      <c r="D4" s="103"/>
      <c r="E4" s="56"/>
      <c r="F4" s="56"/>
      <c r="G4" s="56"/>
      <c r="H4" s="102"/>
      <c r="I4" s="102"/>
      <c r="J4" s="102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</row>
    <row r="5" spans="2:30">
      <c r="B5" s="239" t="s">
        <v>232</v>
      </c>
      <c r="C5" s="238" t="s">
        <v>233</v>
      </c>
      <c r="D5" s="238" t="s">
        <v>234</v>
      </c>
      <c r="E5" s="228" t="s">
        <v>235</v>
      </c>
      <c r="F5" s="248" t="s">
        <v>236</v>
      </c>
      <c r="G5" s="227" t="s">
        <v>2</v>
      </c>
      <c r="H5" s="228" t="s">
        <v>4</v>
      </c>
      <c r="I5" s="228" t="s">
        <v>237</v>
      </c>
      <c r="J5" s="228" t="s">
        <v>6</v>
      </c>
      <c r="K5" s="228" t="s">
        <v>135</v>
      </c>
      <c r="L5" s="228" t="s">
        <v>8</v>
      </c>
      <c r="M5" s="228" t="s">
        <v>238</v>
      </c>
      <c r="N5" s="228" t="s">
        <v>184</v>
      </c>
      <c r="O5" s="228" t="s">
        <v>9</v>
      </c>
      <c r="P5" s="228" t="s">
        <v>185</v>
      </c>
      <c r="Q5" s="245" t="s">
        <v>186</v>
      </c>
      <c r="R5" s="230" t="s">
        <v>136</v>
      </c>
      <c r="S5" s="105" t="s">
        <v>153</v>
      </c>
      <c r="T5" s="105" t="s">
        <v>154</v>
      </c>
      <c r="U5" s="105" t="s">
        <v>155</v>
      </c>
      <c r="V5" s="105" t="s">
        <v>157</v>
      </c>
      <c r="W5" s="105" t="s">
        <v>158</v>
      </c>
      <c r="X5" s="105" t="s">
        <v>159</v>
      </c>
      <c r="Y5" s="105" t="s">
        <v>160</v>
      </c>
      <c r="Z5" s="105" t="s">
        <v>161</v>
      </c>
      <c r="AA5" s="105" t="s">
        <v>162</v>
      </c>
      <c r="AB5" s="105" t="s">
        <v>163</v>
      </c>
      <c r="AC5" s="105" t="s">
        <v>164</v>
      </c>
      <c r="AD5" s="105" t="s">
        <v>165</v>
      </c>
    </row>
    <row r="6" spans="2:30">
      <c r="B6" s="239"/>
      <c r="C6" s="238"/>
      <c r="D6" s="238"/>
      <c r="E6" s="228"/>
      <c r="F6" s="248"/>
      <c r="G6" s="227"/>
      <c r="H6" s="228"/>
      <c r="I6" s="228"/>
      <c r="J6" s="228"/>
      <c r="K6" s="228"/>
      <c r="L6" s="228"/>
      <c r="M6" s="228"/>
      <c r="N6" s="228"/>
      <c r="O6" s="228"/>
      <c r="P6" s="228"/>
      <c r="Q6" s="245"/>
      <c r="R6" s="230"/>
      <c r="S6" s="105" t="s">
        <v>171</v>
      </c>
      <c r="T6" s="105" t="s">
        <v>171</v>
      </c>
      <c r="U6" s="105" t="s">
        <v>171</v>
      </c>
      <c r="V6" s="105" t="s">
        <v>171</v>
      </c>
      <c r="W6" s="105" t="s">
        <v>171</v>
      </c>
      <c r="X6" s="105" t="s">
        <v>171</v>
      </c>
      <c r="Y6" s="105" t="s">
        <v>171</v>
      </c>
      <c r="Z6" s="105" t="s">
        <v>171</v>
      </c>
      <c r="AA6" s="105" t="s">
        <v>171</v>
      </c>
      <c r="AB6" s="105" t="s">
        <v>171</v>
      </c>
      <c r="AC6" s="105" t="s">
        <v>171</v>
      </c>
      <c r="AD6" s="105" t="s">
        <v>171</v>
      </c>
    </row>
    <row r="7" spans="2:30">
      <c r="B7" s="241" t="s">
        <v>239</v>
      </c>
      <c r="C7" s="246">
        <v>4000</v>
      </c>
      <c r="D7" s="243">
        <v>58</v>
      </c>
      <c r="E7" s="247" t="s">
        <v>240</v>
      </c>
      <c r="F7" s="106" t="s">
        <v>241</v>
      </c>
      <c r="G7" s="6" t="s">
        <v>139</v>
      </c>
      <c r="H7" s="23" t="s">
        <v>242</v>
      </c>
      <c r="I7" s="6">
        <v>6</v>
      </c>
      <c r="J7" s="9">
        <v>203.65</v>
      </c>
      <c r="K7" s="7">
        <v>58.99</v>
      </c>
      <c r="L7" s="7"/>
      <c r="M7" s="7"/>
      <c r="N7" s="7"/>
      <c r="O7" s="7"/>
      <c r="P7" s="7"/>
      <c r="Q7" s="7"/>
      <c r="R7" s="7">
        <v>4.78</v>
      </c>
      <c r="S7" s="7">
        <v>0</v>
      </c>
      <c r="T7" s="7">
        <v>0</v>
      </c>
      <c r="U7" s="7">
        <v>0</v>
      </c>
      <c r="V7" s="7">
        <v>1.29</v>
      </c>
      <c r="W7" s="7">
        <v>2.81</v>
      </c>
      <c r="X7" s="7">
        <v>7.29</v>
      </c>
      <c r="Y7" s="7">
        <v>15.1</v>
      </c>
      <c r="Z7" s="7">
        <v>20.71</v>
      </c>
      <c r="AA7" s="7">
        <v>26.64</v>
      </c>
      <c r="AB7" s="7">
        <v>12.1</v>
      </c>
      <c r="AC7" s="7">
        <v>6.8</v>
      </c>
      <c r="AD7" s="7">
        <v>7.26</v>
      </c>
    </row>
    <row r="8" spans="2:30">
      <c r="B8" s="241"/>
      <c r="C8" s="246"/>
      <c r="D8" s="243"/>
      <c r="E8" s="223"/>
      <c r="F8" s="106" t="s">
        <v>241</v>
      </c>
      <c r="G8" s="6" t="s">
        <v>140</v>
      </c>
      <c r="H8" s="23" t="s">
        <v>243</v>
      </c>
      <c r="I8" s="6">
        <v>10</v>
      </c>
      <c r="J8" s="9">
        <v>335.64</v>
      </c>
      <c r="K8" s="7">
        <v>58.36</v>
      </c>
      <c r="L8" s="7"/>
      <c r="M8" s="7"/>
      <c r="N8" s="7"/>
      <c r="O8" s="7"/>
      <c r="P8" s="7"/>
      <c r="Q8" s="7"/>
      <c r="R8" s="7">
        <v>5.41</v>
      </c>
      <c r="S8" s="7">
        <v>0</v>
      </c>
      <c r="T8" s="7">
        <v>0</v>
      </c>
      <c r="U8" s="7">
        <v>0</v>
      </c>
      <c r="V8" s="7">
        <v>1.32</v>
      </c>
      <c r="W8" s="7">
        <v>2.84</v>
      </c>
      <c r="X8" s="7">
        <v>7.33</v>
      </c>
      <c r="Y8" s="7">
        <v>14.71</v>
      </c>
      <c r="Z8" s="7">
        <v>20.62</v>
      </c>
      <c r="AA8" s="7">
        <v>26.21</v>
      </c>
      <c r="AB8" s="7">
        <v>12.04</v>
      </c>
      <c r="AC8" s="7">
        <v>6.84</v>
      </c>
      <c r="AD8" s="7">
        <v>8.09</v>
      </c>
    </row>
    <row r="9" spans="2:30">
      <c r="B9" s="241"/>
      <c r="C9" s="246"/>
      <c r="D9" s="243"/>
      <c r="E9" s="223"/>
      <c r="F9" s="106"/>
      <c r="G9" s="6"/>
      <c r="H9" s="23"/>
      <c r="I9" s="6"/>
      <c r="J9" s="6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 spans="2:30">
      <c r="B10" s="241"/>
      <c r="C10" s="246"/>
      <c r="D10" s="243"/>
      <c r="E10" s="223"/>
      <c r="F10" s="107"/>
      <c r="G10" s="108"/>
      <c r="H10" s="25"/>
      <c r="I10" s="109"/>
      <c r="J10" s="110">
        <f>SUM(J7:J9)</f>
        <v>539.29</v>
      </c>
      <c r="K10" s="16"/>
      <c r="L10" s="111">
        <v>1.8</v>
      </c>
      <c r="M10" s="111">
        <v>3.7</v>
      </c>
      <c r="N10" s="111">
        <v>2.04</v>
      </c>
      <c r="O10" s="88">
        <v>8.5999999999999993E-2</v>
      </c>
      <c r="P10" s="112"/>
      <c r="Q10" s="113">
        <v>6.6</v>
      </c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</row>
    <row r="11" spans="2:30">
      <c r="B11" s="241"/>
      <c r="C11" s="246"/>
      <c r="D11" s="243"/>
      <c r="E11" s="223"/>
      <c r="F11" s="106" t="s">
        <v>241</v>
      </c>
      <c r="G11" s="6" t="s">
        <v>19</v>
      </c>
      <c r="H11" s="23" t="s">
        <v>244</v>
      </c>
      <c r="I11" s="6">
        <v>12</v>
      </c>
      <c r="J11" s="9">
        <v>409.97</v>
      </c>
      <c r="K11" s="7">
        <v>57.25</v>
      </c>
      <c r="L11" s="7"/>
      <c r="M11" s="7"/>
      <c r="N11" s="7"/>
      <c r="O11" s="7"/>
      <c r="P11" s="7"/>
      <c r="Q11" s="7"/>
      <c r="R11" s="6">
        <v>6.02</v>
      </c>
      <c r="S11" s="7">
        <v>0</v>
      </c>
      <c r="T11" s="7">
        <v>0</v>
      </c>
      <c r="U11" s="8">
        <v>0</v>
      </c>
      <c r="V11" s="7">
        <v>1.03</v>
      </c>
      <c r="W11" s="7">
        <v>2.57</v>
      </c>
      <c r="X11" s="7">
        <v>7.39</v>
      </c>
      <c r="Y11" s="7">
        <v>15.63</v>
      </c>
      <c r="Z11" s="7">
        <v>20.6</v>
      </c>
      <c r="AA11" s="7">
        <v>26.26</v>
      </c>
      <c r="AB11" s="7">
        <v>12.1</v>
      </c>
      <c r="AC11" s="7">
        <v>5.15</v>
      </c>
      <c r="AD11" s="7">
        <v>9.27</v>
      </c>
    </row>
    <row r="12" spans="2:30">
      <c r="B12" s="241"/>
      <c r="C12" s="246"/>
      <c r="D12" s="243"/>
      <c r="E12" s="58"/>
      <c r="F12" s="106" t="s">
        <v>241</v>
      </c>
      <c r="G12" s="6" t="s">
        <v>24</v>
      </c>
      <c r="H12" s="23" t="s">
        <v>245</v>
      </c>
      <c r="I12" s="6">
        <v>7</v>
      </c>
      <c r="J12" s="9">
        <v>238.9</v>
      </c>
      <c r="K12" s="7">
        <v>58.78</v>
      </c>
      <c r="L12" s="7"/>
      <c r="M12" s="7"/>
      <c r="N12" s="7"/>
      <c r="O12" s="7"/>
      <c r="P12" s="7"/>
      <c r="Q12" s="7"/>
      <c r="R12" s="6">
        <v>5.72</v>
      </c>
      <c r="S12" s="7">
        <v>0</v>
      </c>
      <c r="T12" s="7">
        <v>0</v>
      </c>
      <c r="U12" s="8">
        <v>0</v>
      </c>
      <c r="V12" s="7">
        <v>1.36</v>
      </c>
      <c r="W12" s="7">
        <v>2.75</v>
      </c>
      <c r="X12" s="7">
        <v>11</v>
      </c>
      <c r="Y12" s="7">
        <v>14.23</v>
      </c>
      <c r="Z12" s="7">
        <v>16.059999999999999</v>
      </c>
      <c r="AA12" s="7">
        <v>23.98</v>
      </c>
      <c r="AB12" s="7">
        <v>14.3</v>
      </c>
      <c r="AC12" s="7">
        <v>7.85</v>
      </c>
      <c r="AD12" s="7">
        <v>8.4700000000000006</v>
      </c>
    </row>
    <row r="13" spans="2:30">
      <c r="B13" s="241"/>
      <c r="C13" s="246"/>
      <c r="D13" s="243"/>
      <c r="E13" s="58"/>
      <c r="F13" s="106" t="s">
        <v>241</v>
      </c>
      <c r="G13" s="6" t="s">
        <v>28</v>
      </c>
      <c r="H13" s="23" t="s">
        <v>246</v>
      </c>
      <c r="I13" s="6">
        <v>10</v>
      </c>
      <c r="J13" s="9">
        <v>342.41</v>
      </c>
      <c r="K13" s="8">
        <v>60.18</v>
      </c>
      <c r="L13" s="7"/>
      <c r="M13" s="7"/>
      <c r="N13" s="7"/>
      <c r="O13" s="7"/>
      <c r="P13" s="7"/>
      <c r="Q13" s="7"/>
      <c r="R13" s="6">
        <v>7.5</v>
      </c>
      <c r="S13" s="7">
        <v>0</v>
      </c>
      <c r="T13" s="7">
        <v>0</v>
      </c>
      <c r="U13" s="8">
        <v>0</v>
      </c>
      <c r="V13" s="7">
        <v>1.32</v>
      </c>
      <c r="W13" s="7">
        <v>2.82</v>
      </c>
      <c r="X13" s="7">
        <v>7.44</v>
      </c>
      <c r="Y13" s="7">
        <v>14.66</v>
      </c>
      <c r="Z13" s="7">
        <v>20.37</v>
      </c>
      <c r="AA13" s="7">
        <v>26.03</v>
      </c>
      <c r="AB13" s="7">
        <v>11.94</v>
      </c>
      <c r="AC13" s="7">
        <v>7.01</v>
      </c>
      <c r="AD13" s="7">
        <v>8.41</v>
      </c>
    </row>
    <row r="14" spans="2:30">
      <c r="B14" s="241"/>
      <c r="C14" s="246"/>
      <c r="D14" s="243"/>
      <c r="E14" s="58"/>
      <c r="F14" s="106" t="s">
        <v>241</v>
      </c>
      <c r="G14" s="6" t="s">
        <v>35</v>
      </c>
      <c r="H14" s="23" t="s">
        <v>247</v>
      </c>
      <c r="I14" s="6">
        <v>9</v>
      </c>
      <c r="J14" s="9">
        <v>306.45000000000005</v>
      </c>
      <c r="K14" s="7">
        <v>58.78</v>
      </c>
      <c r="L14" s="7"/>
      <c r="M14" s="7"/>
      <c r="N14" s="7"/>
      <c r="O14" s="7"/>
      <c r="P14" s="7"/>
      <c r="Q14" s="7"/>
      <c r="R14" s="6">
        <v>5.48</v>
      </c>
      <c r="S14" s="7">
        <v>0</v>
      </c>
      <c r="T14" s="7">
        <v>0</v>
      </c>
      <c r="U14" s="8">
        <v>0</v>
      </c>
      <c r="V14" s="7">
        <v>1.42</v>
      </c>
      <c r="W14" s="7">
        <v>2.9</v>
      </c>
      <c r="X14" s="7">
        <v>7.36</v>
      </c>
      <c r="Y14" s="7">
        <v>14.72</v>
      </c>
      <c r="Z14" s="7">
        <v>20.49</v>
      </c>
      <c r="AA14" s="7">
        <v>26.06</v>
      </c>
      <c r="AB14" s="7">
        <v>12.07</v>
      </c>
      <c r="AC14" s="7">
        <v>6.8</v>
      </c>
      <c r="AD14" s="7">
        <v>8.18</v>
      </c>
    </row>
    <row r="15" spans="2:30">
      <c r="B15" s="241"/>
      <c r="C15" s="246"/>
      <c r="D15" s="243"/>
      <c r="E15" s="58"/>
      <c r="F15" s="106" t="s">
        <v>241</v>
      </c>
      <c r="G15" s="6" t="s">
        <v>38</v>
      </c>
      <c r="H15" s="23" t="s">
        <v>248</v>
      </c>
      <c r="I15" s="6">
        <v>8</v>
      </c>
      <c r="J15" s="51">
        <v>272.26</v>
      </c>
      <c r="K15" s="7">
        <v>58.57</v>
      </c>
      <c r="L15" s="7"/>
      <c r="M15" s="7"/>
      <c r="N15" s="7"/>
      <c r="O15" s="7"/>
      <c r="P15" s="7"/>
      <c r="Q15" s="7"/>
      <c r="R15" s="6">
        <v>5.05</v>
      </c>
      <c r="S15" s="7">
        <v>0</v>
      </c>
      <c r="T15" s="7">
        <v>0</v>
      </c>
      <c r="U15" s="8">
        <v>0</v>
      </c>
      <c r="V15" s="7">
        <v>1.45</v>
      </c>
      <c r="W15" s="7">
        <v>2.88</v>
      </c>
      <c r="X15" s="7">
        <v>7.4</v>
      </c>
      <c r="Y15" s="7">
        <v>14.39</v>
      </c>
      <c r="Z15" s="7">
        <v>20.56</v>
      </c>
      <c r="AA15" s="7">
        <v>26.36</v>
      </c>
      <c r="AB15" s="7">
        <v>11.97</v>
      </c>
      <c r="AC15" s="7">
        <v>6.77</v>
      </c>
      <c r="AD15" s="7">
        <v>8.2200000000000006</v>
      </c>
    </row>
    <row r="16" spans="2:30">
      <c r="B16" s="241"/>
      <c r="C16" s="246"/>
      <c r="D16" s="243"/>
      <c r="E16" s="58"/>
      <c r="F16" s="106" t="s">
        <v>241</v>
      </c>
      <c r="G16" s="6" t="s">
        <v>41</v>
      </c>
      <c r="H16" s="23" t="s">
        <v>249</v>
      </c>
      <c r="I16" s="6">
        <v>8</v>
      </c>
      <c r="J16" s="6">
        <v>273.64000000000004</v>
      </c>
      <c r="K16" s="8">
        <v>58.78</v>
      </c>
      <c r="L16" s="7"/>
      <c r="M16" s="7"/>
      <c r="N16" s="7"/>
      <c r="O16" s="7"/>
      <c r="P16" s="7"/>
      <c r="Q16" s="7"/>
      <c r="R16" s="7">
        <v>7.3</v>
      </c>
      <c r="S16" s="7">
        <v>0</v>
      </c>
      <c r="T16" s="7">
        <v>0</v>
      </c>
      <c r="U16" s="8">
        <v>0</v>
      </c>
      <c r="V16" s="7">
        <v>1.57</v>
      </c>
      <c r="W16" s="7">
        <v>3.05</v>
      </c>
      <c r="X16" s="7">
        <v>7.27</v>
      </c>
      <c r="Y16" s="7">
        <v>14.54</v>
      </c>
      <c r="Z16" s="7">
        <v>20.05</v>
      </c>
      <c r="AA16" s="7">
        <v>26.73</v>
      </c>
      <c r="AB16" s="7">
        <v>11.84</v>
      </c>
      <c r="AC16" s="7">
        <v>6.8</v>
      </c>
      <c r="AD16" s="7">
        <v>8.15</v>
      </c>
    </row>
    <row r="17" spans="2:30">
      <c r="B17" s="241"/>
      <c r="C17" s="246"/>
      <c r="D17" s="243"/>
      <c r="E17" s="58"/>
      <c r="F17" s="106" t="s">
        <v>241</v>
      </c>
      <c r="G17" s="6" t="s">
        <v>62</v>
      </c>
      <c r="H17" s="23" t="s">
        <v>250</v>
      </c>
      <c r="I17" s="6">
        <v>9</v>
      </c>
      <c r="J17" s="6">
        <v>307.23</v>
      </c>
      <c r="K17" s="7">
        <v>56.83</v>
      </c>
      <c r="L17" s="7"/>
      <c r="M17" s="7"/>
      <c r="N17" s="7"/>
      <c r="O17" s="7"/>
      <c r="P17" s="7"/>
      <c r="Q17" s="7"/>
      <c r="R17" s="6">
        <v>4.71</v>
      </c>
      <c r="S17" s="7">
        <v>0</v>
      </c>
      <c r="T17" s="7">
        <v>0</v>
      </c>
      <c r="U17" s="8">
        <v>0</v>
      </c>
      <c r="V17" s="7">
        <v>1.25</v>
      </c>
      <c r="W17" s="7">
        <v>2.85</v>
      </c>
      <c r="X17" s="7">
        <v>7.48</v>
      </c>
      <c r="Y17" s="7">
        <v>14.97</v>
      </c>
      <c r="Z17" s="7">
        <v>20.52</v>
      </c>
      <c r="AA17" s="7">
        <v>26.14</v>
      </c>
      <c r="AB17" s="7">
        <v>11.11</v>
      </c>
      <c r="AC17" s="7">
        <v>7.19</v>
      </c>
      <c r="AD17" s="7">
        <v>8.49</v>
      </c>
    </row>
    <row r="18" spans="2:30">
      <c r="B18" s="241"/>
      <c r="C18" s="246"/>
      <c r="D18" s="243"/>
      <c r="E18" s="58"/>
      <c r="F18" s="106"/>
      <c r="G18" s="6"/>
      <c r="H18" s="53"/>
      <c r="I18" s="6"/>
      <c r="J18" s="6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spans="2:30">
      <c r="B19" s="241"/>
      <c r="C19" s="246"/>
      <c r="D19" s="243"/>
      <c r="E19" s="58"/>
      <c r="F19" s="107"/>
      <c r="G19" s="108"/>
      <c r="H19" s="25"/>
      <c r="I19" s="109"/>
      <c r="J19" s="110">
        <f>SUM(J11:J18)</f>
        <v>2150.86</v>
      </c>
      <c r="K19" s="16"/>
      <c r="L19" s="111"/>
      <c r="M19" s="111"/>
      <c r="N19" s="111"/>
      <c r="O19" s="88"/>
      <c r="P19" s="112"/>
      <c r="Q19" s="113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spans="2:30">
      <c r="B20" s="241"/>
      <c r="C20" s="246"/>
      <c r="D20" s="243"/>
      <c r="E20" s="58"/>
      <c r="F20" s="106"/>
      <c r="G20" s="6"/>
      <c r="H20" s="53"/>
      <c r="I20" s="6"/>
      <c r="J20" s="6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r="21" spans="2:30">
      <c r="B21" s="241"/>
      <c r="C21" s="246"/>
      <c r="D21" s="243"/>
      <c r="E21" s="114"/>
      <c r="F21" s="115"/>
      <c r="G21" s="116" t="s">
        <v>251</v>
      </c>
      <c r="H21" s="116"/>
      <c r="I21" s="116"/>
      <c r="J21" s="117">
        <f>J10+J19</f>
        <v>2690.15</v>
      </c>
      <c r="K21" s="70">
        <f>SUMPRODUCT($J7:$J20,K7:K20)/$J21</f>
        <v>58.444570562979763</v>
      </c>
      <c r="L21" s="70">
        <f t="shared" ref="L21:AD21" si="0">SUMPRODUCT($J7:$J20,L7:L20)/$J21</f>
        <v>0.36084307566492574</v>
      </c>
      <c r="M21" s="70">
        <f t="shared" si="0"/>
        <v>0.74173298886679184</v>
      </c>
      <c r="N21" s="70">
        <f t="shared" si="0"/>
        <v>0.40895548575358248</v>
      </c>
      <c r="O21" s="70">
        <f t="shared" si="0"/>
        <v>1.7240280281768671E-2</v>
      </c>
      <c r="P21" s="70">
        <f t="shared" si="0"/>
        <v>0</v>
      </c>
      <c r="Q21" s="70">
        <f t="shared" si="0"/>
        <v>1.3230912774380608</v>
      </c>
      <c r="R21" s="70">
        <f t="shared" si="0"/>
        <v>5.8326658736501678</v>
      </c>
      <c r="S21" s="70">
        <f t="shared" si="0"/>
        <v>0</v>
      </c>
      <c r="T21" s="70">
        <f t="shared" si="0"/>
        <v>0</v>
      </c>
      <c r="U21" s="70">
        <f t="shared" si="0"/>
        <v>0</v>
      </c>
      <c r="V21" s="70">
        <f t="shared" si="0"/>
        <v>1.3190699031652511</v>
      </c>
      <c r="W21" s="70">
        <f t="shared" si="0"/>
        <v>2.8194299574373178</v>
      </c>
      <c r="X21" s="70">
        <f t="shared" si="0"/>
        <v>7.6975624407560908</v>
      </c>
      <c r="Y21" s="70">
        <f t="shared" si="0"/>
        <v>14.811892348010334</v>
      </c>
      <c r="Z21" s="70">
        <f t="shared" si="0"/>
        <v>20.096709737375242</v>
      </c>
      <c r="AA21" s="70">
        <f t="shared" si="0"/>
        <v>26.072217868892071</v>
      </c>
      <c r="AB21" s="70">
        <f t="shared" si="0"/>
        <v>12.111436016579001</v>
      </c>
      <c r="AC21" s="70">
        <f t="shared" si="0"/>
        <v>6.715015185026858</v>
      </c>
      <c r="AD21" s="70">
        <f t="shared" si="0"/>
        <v>8.3566665427578393</v>
      </c>
    </row>
    <row r="23" spans="2:30" ht="15" thickBot="1"/>
    <row r="24" spans="2:30" ht="15" thickBot="1">
      <c r="B24" s="99" t="s">
        <v>252</v>
      </c>
      <c r="C24" s="100"/>
      <c r="D24" s="101"/>
      <c r="E24" s="56"/>
      <c r="F24" s="56"/>
      <c r="G24" s="56"/>
      <c r="H24" s="102"/>
      <c r="I24" s="102"/>
      <c r="J24" s="102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</row>
    <row r="25" spans="2:30">
      <c r="B25" s="103"/>
      <c r="C25" s="103"/>
      <c r="D25" s="103"/>
      <c r="E25" s="56"/>
      <c r="F25" s="56"/>
      <c r="G25" s="56"/>
      <c r="H25" s="102"/>
      <c r="I25" s="102"/>
      <c r="J25" s="102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</row>
    <row r="26" spans="2:30">
      <c r="B26" s="239" t="s">
        <v>232</v>
      </c>
      <c r="C26" s="238" t="s">
        <v>233</v>
      </c>
      <c r="D26" s="238" t="s">
        <v>234</v>
      </c>
      <c r="E26" s="228" t="s">
        <v>235</v>
      </c>
      <c r="F26" s="248" t="s">
        <v>236</v>
      </c>
      <c r="G26" s="227" t="s">
        <v>2</v>
      </c>
      <c r="H26" s="228" t="s">
        <v>4</v>
      </c>
      <c r="I26" s="228" t="s">
        <v>237</v>
      </c>
      <c r="J26" s="228" t="s">
        <v>6</v>
      </c>
      <c r="K26" s="228" t="s">
        <v>135</v>
      </c>
      <c r="L26" s="228" t="s">
        <v>8</v>
      </c>
      <c r="M26" s="228" t="s">
        <v>238</v>
      </c>
      <c r="N26" s="228" t="s">
        <v>184</v>
      </c>
      <c r="O26" s="228" t="s">
        <v>9</v>
      </c>
      <c r="P26" s="228" t="s">
        <v>185</v>
      </c>
      <c r="Q26" s="245" t="s">
        <v>186</v>
      </c>
      <c r="R26" s="230" t="s">
        <v>136</v>
      </c>
      <c r="S26" s="105" t="s">
        <v>153</v>
      </c>
      <c r="T26" s="105" t="s">
        <v>154</v>
      </c>
      <c r="U26" s="105" t="s">
        <v>155</v>
      </c>
      <c r="V26" s="105" t="s">
        <v>157</v>
      </c>
      <c r="W26" s="105" t="s">
        <v>158</v>
      </c>
      <c r="X26" s="105" t="s">
        <v>159</v>
      </c>
      <c r="Y26" s="105" t="s">
        <v>160</v>
      </c>
      <c r="Z26" s="105" t="s">
        <v>161</v>
      </c>
      <c r="AA26" s="105" t="s">
        <v>162</v>
      </c>
      <c r="AB26" s="105" t="s">
        <v>163</v>
      </c>
      <c r="AC26" s="105" t="s">
        <v>164</v>
      </c>
      <c r="AD26" s="105" t="s">
        <v>165</v>
      </c>
    </row>
    <row r="27" spans="2:30">
      <c r="B27" s="239"/>
      <c r="C27" s="238"/>
      <c r="D27" s="238"/>
      <c r="E27" s="228"/>
      <c r="F27" s="248"/>
      <c r="G27" s="227"/>
      <c r="H27" s="228"/>
      <c r="I27" s="228"/>
      <c r="J27" s="228"/>
      <c r="K27" s="228"/>
      <c r="L27" s="228"/>
      <c r="M27" s="228"/>
      <c r="N27" s="228"/>
      <c r="O27" s="228"/>
      <c r="P27" s="228"/>
      <c r="Q27" s="245"/>
      <c r="R27" s="230"/>
      <c r="S27" s="105" t="s">
        <v>171</v>
      </c>
      <c r="T27" s="105" t="s">
        <v>171</v>
      </c>
      <c r="U27" s="105" t="s">
        <v>171</v>
      </c>
      <c r="V27" s="105" t="s">
        <v>171</v>
      </c>
      <c r="W27" s="105" t="s">
        <v>171</v>
      </c>
      <c r="X27" s="105" t="s">
        <v>171</v>
      </c>
      <c r="Y27" s="105" t="s">
        <v>171</v>
      </c>
      <c r="Z27" s="105" t="s">
        <v>171</v>
      </c>
      <c r="AA27" s="105" t="s">
        <v>171</v>
      </c>
      <c r="AB27" s="105" t="s">
        <v>171</v>
      </c>
      <c r="AC27" s="105" t="s">
        <v>171</v>
      </c>
      <c r="AD27" s="105" t="s">
        <v>171</v>
      </c>
    </row>
    <row r="28" spans="2:30">
      <c r="B28" s="241" t="s">
        <v>253</v>
      </c>
      <c r="C28" s="246">
        <v>4000</v>
      </c>
      <c r="D28" s="243" t="s">
        <v>254</v>
      </c>
      <c r="E28" s="247" t="s">
        <v>240</v>
      </c>
      <c r="F28" s="106" t="s">
        <v>255</v>
      </c>
      <c r="G28" s="6" t="s">
        <v>19</v>
      </c>
      <c r="H28" s="23" t="s">
        <v>256</v>
      </c>
      <c r="I28" s="6">
        <v>2</v>
      </c>
      <c r="J28" s="9">
        <v>67.260000000000005</v>
      </c>
      <c r="K28" s="7">
        <v>58.57</v>
      </c>
      <c r="L28" s="7"/>
      <c r="M28" s="7"/>
      <c r="N28" s="7"/>
      <c r="O28" s="7"/>
      <c r="P28" s="7"/>
      <c r="Q28" s="7"/>
      <c r="R28" s="6">
        <v>4.8499999999999996</v>
      </c>
      <c r="S28" s="7">
        <v>0</v>
      </c>
      <c r="T28" s="7">
        <v>4.42</v>
      </c>
      <c r="U28" s="8">
        <v>18.39</v>
      </c>
      <c r="V28" s="7">
        <v>48.23</v>
      </c>
      <c r="W28" s="7"/>
      <c r="X28" s="7"/>
      <c r="Y28" s="7"/>
      <c r="Z28" s="7"/>
      <c r="AA28" s="7">
        <v>16.78</v>
      </c>
      <c r="AB28" s="7">
        <v>3</v>
      </c>
      <c r="AC28" s="7">
        <v>2.1</v>
      </c>
      <c r="AD28" s="7">
        <v>7.08</v>
      </c>
    </row>
    <row r="29" spans="2:30">
      <c r="B29" s="241"/>
      <c r="C29" s="246"/>
      <c r="D29" s="243"/>
      <c r="E29" s="223"/>
      <c r="F29" s="106" t="s">
        <v>255</v>
      </c>
      <c r="G29" s="6" t="s">
        <v>24</v>
      </c>
      <c r="H29" s="23" t="s">
        <v>257</v>
      </c>
      <c r="I29" s="6">
        <v>3</v>
      </c>
      <c r="J29" s="9">
        <v>102.65</v>
      </c>
      <c r="K29" s="7">
        <v>60.11</v>
      </c>
      <c r="L29" s="7"/>
      <c r="M29" s="7"/>
      <c r="N29" s="7"/>
      <c r="O29" s="7"/>
      <c r="P29" s="7"/>
      <c r="Q29" s="7"/>
      <c r="R29" s="6">
        <v>5.39</v>
      </c>
      <c r="S29" s="7">
        <v>0</v>
      </c>
      <c r="T29" s="7">
        <v>4.42</v>
      </c>
      <c r="U29" s="8">
        <v>18.14</v>
      </c>
      <c r="V29" s="7">
        <v>48.6</v>
      </c>
      <c r="W29" s="7"/>
      <c r="X29" s="7"/>
      <c r="Y29" s="7"/>
      <c r="Z29" s="7"/>
      <c r="AA29" s="7">
        <v>16.739999999999998</v>
      </c>
      <c r="AB29" s="7">
        <v>3.02</v>
      </c>
      <c r="AC29" s="7">
        <v>2.09</v>
      </c>
      <c r="AD29" s="7">
        <v>6.99</v>
      </c>
    </row>
    <row r="30" spans="2:30">
      <c r="B30" s="241"/>
      <c r="C30" s="246"/>
      <c r="D30" s="243"/>
      <c r="E30" s="223"/>
      <c r="F30" s="106" t="s">
        <v>255</v>
      </c>
      <c r="G30" s="6" t="s">
        <v>35</v>
      </c>
      <c r="H30" s="23" t="s">
        <v>258</v>
      </c>
      <c r="I30" s="6">
        <v>5</v>
      </c>
      <c r="J30" s="9">
        <v>170.81</v>
      </c>
      <c r="K30" s="7">
        <v>57.94</v>
      </c>
      <c r="L30" s="7"/>
      <c r="M30" s="7"/>
      <c r="N30" s="7"/>
      <c r="O30" s="7"/>
      <c r="P30" s="7"/>
      <c r="Q30" s="7"/>
      <c r="R30" s="6">
        <v>5.18</v>
      </c>
      <c r="S30" s="7">
        <v>0</v>
      </c>
      <c r="T30" s="7">
        <v>4.3</v>
      </c>
      <c r="U30" s="8">
        <v>17.96</v>
      </c>
      <c r="V30" s="7">
        <v>48.65</v>
      </c>
      <c r="W30" s="7"/>
      <c r="X30" s="7"/>
      <c r="Y30" s="7"/>
      <c r="Z30" s="7"/>
      <c r="AA30" s="7">
        <v>16.71</v>
      </c>
      <c r="AB30" s="7">
        <v>3.18</v>
      </c>
      <c r="AC30" s="7">
        <v>2.27</v>
      </c>
      <c r="AD30" s="7">
        <v>6.93</v>
      </c>
    </row>
    <row r="31" spans="2:30">
      <c r="B31" s="241"/>
      <c r="C31" s="246"/>
      <c r="D31" s="243"/>
      <c r="E31" s="223"/>
      <c r="F31" s="106" t="s">
        <v>255</v>
      </c>
      <c r="G31" s="6" t="s">
        <v>38</v>
      </c>
      <c r="H31" s="23" t="s">
        <v>259</v>
      </c>
      <c r="I31" s="6">
        <v>4</v>
      </c>
      <c r="J31" s="51">
        <v>136.62</v>
      </c>
      <c r="K31" s="7">
        <v>58.5</v>
      </c>
      <c r="L31" s="7"/>
      <c r="M31" s="7"/>
      <c r="N31" s="7"/>
      <c r="O31" s="7"/>
      <c r="P31" s="7"/>
      <c r="Q31" s="7"/>
      <c r="R31" s="6">
        <v>4.96</v>
      </c>
      <c r="S31" s="7">
        <v>0</v>
      </c>
      <c r="T31" s="7">
        <v>4.28</v>
      </c>
      <c r="U31" s="8">
        <v>18.149999999999999</v>
      </c>
      <c r="V31" s="7">
        <v>48.47</v>
      </c>
      <c r="W31" s="7"/>
      <c r="X31" s="7"/>
      <c r="Y31" s="7"/>
      <c r="Z31" s="7"/>
      <c r="AA31" s="7">
        <v>16.690000000000001</v>
      </c>
      <c r="AB31" s="7">
        <v>3.27</v>
      </c>
      <c r="AC31" s="7">
        <v>2.21</v>
      </c>
      <c r="AD31" s="7">
        <v>6.93</v>
      </c>
    </row>
    <row r="32" spans="2:30">
      <c r="B32" s="241"/>
      <c r="C32" s="246"/>
      <c r="D32" s="243"/>
      <c r="E32" s="223"/>
      <c r="F32" s="106"/>
      <c r="G32" s="6"/>
      <c r="H32" s="118"/>
      <c r="I32" s="6"/>
      <c r="J32" s="6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</row>
    <row r="33" spans="2:30">
      <c r="B33" s="241"/>
      <c r="C33" s="246"/>
      <c r="D33" s="243"/>
      <c r="E33" s="223"/>
      <c r="F33" s="106"/>
      <c r="G33" s="6"/>
      <c r="H33" s="118"/>
      <c r="I33" s="6"/>
      <c r="J33" s="6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 spans="2:30">
      <c r="B34" s="241"/>
      <c r="C34" s="246"/>
      <c r="D34" s="243"/>
      <c r="E34" s="223"/>
      <c r="F34" s="107"/>
      <c r="G34" s="108"/>
      <c r="H34" s="25"/>
      <c r="I34" s="109"/>
      <c r="J34" s="110">
        <f>SUM(J28:J33)</f>
        <v>477.34000000000003</v>
      </c>
      <c r="K34" s="16"/>
      <c r="L34" s="111"/>
      <c r="M34" s="111"/>
      <c r="N34" s="111"/>
      <c r="O34" s="88"/>
      <c r="P34" s="112"/>
      <c r="Q34" s="113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</row>
    <row r="35" spans="2:30">
      <c r="B35" s="241"/>
      <c r="C35" s="246"/>
      <c r="D35" s="243"/>
      <c r="E35" s="223"/>
      <c r="F35" s="106"/>
      <c r="G35" s="6"/>
      <c r="H35" s="118"/>
      <c r="I35" s="6"/>
      <c r="J35" s="6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 spans="2:30">
      <c r="B36" s="241"/>
      <c r="C36" s="246"/>
      <c r="D36" s="243"/>
      <c r="E36" s="223"/>
      <c r="F36" s="106"/>
      <c r="G36" s="6"/>
      <c r="H36" s="118"/>
      <c r="I36" s="6"/>
      <c r="J36" s="6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</row>
    <row r="37" spans="2:30">
      <c r="B37" s="241"/>
      <c r="C37" s="246"/>
      <c r="D37" s="243"/>
      <c r="E37" s="223"/>
      <c r="F37" s="106"/>
      <c r="G37" s="6"/>
      <c r="H37" s="53"/>
      <c r="I37" s="6"/>
      <c r="J37" s="6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</row>
    <row r="38" spans="2:30">
      <c r="B38" s="241"/>
      <c r="C38" s="246"/>
      <c r="D38" s="243"/>
      <c r="E38" s="223"/>
      <c r="F38" s="107"/>
      <c r="G38" s="108"/>
      <c r="H38" s="25"/>
      <c r="I38" s="109"/>
      <c r="J38" s="113">
        <f>SUM(J35:J37)</f>
        <v>0</v>
      </c>
      <c r="K38" s="16"/>
      <c r="L38" s="119"/>
      <c r="M38" s="120"/>
      <c r="N38" s="120"/>
      <c r="O38" s="121"/>
      <c r="P38" s="112"/>
      <c r="Q38" s="122"/>
      <c r="R38" s="6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</row>
    <row r="39" spans="2:30">
      <c r="B39" s="241"/>
      <c r="C39" s="246"/>
      <c r="D39" s="243"/>
      <c r="E39" s="223"/>
      <c r="F39" s="123"/>
      <c r="G39" s="109"/>
      <c r="H39" s="109"/>
      <c r="I39" s="109"/>
      <c r="J39" s="109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124"/>
      <c r="AA39" s="124"/>
      <c r="AB39" s="124"/>
      <c r="AC39" s="124"/>
      <c r="AD39" s="124"/>
    </row>
    <row r="40" spans="2:30">
      <c r="B40" s="241"/>
      <c r="C40" s="246"/>
      <c r="D40" s="243"/>
      <c r="E40" s="114"/>
      <c r="F40" s="115"/>
      <c r="G40" s="116" t="s">
        <v>251</v>
      </c>
      <c r="H40" s="116"/>
      <c r="I40" s="116"/>
      <c r="J40" s="117">
        <f>J34+J38</f>
        <v>477.34000000000003</v>
      </c>
      <c r="K40" s="70">
        <f>SUMPRODUCT($J28:$J39,K28:K39)/$J40</f>
        <v>58.65569845393221</v>
      </c>
      <c r="L40" s="70">
        <f t="shared" ref="L40:AD40" si="1">SUMPRODUCT($J28:$J39,L28:L39)/$J40</f>
        <v>0</v>
      </c>
      <c r="M40" s="70">
        <f t="shared" si="1"/>
        <v>0</v>
      </c>
      <c r="N40" s="70">
        <f t="shared" si="1"/>
        <v>0</v>
      </c>
      <c r="O40" s="70">
        <f t="shared" si="1"/>
        <v>0</v>
      </c>
      <c r="P40" s="70">
        <f t="shared" si="1"/>
        <v>0</v>
      </c>
      <c r="Q40" s="70">
        <f t="shared" si="1"/>
        <v>0</v>
      </c>
      <c r="R40" s="70">
        <f t="shared" si="1"/>
        <v>5.1156942640465921</v>
      </c>
      <c r="S40" s="70">
        <f t="shared" si="1"/>
        <v>0</v>
      </c>
      <c r="T40" s="70">
        <f t="shared" si="1"/>
        <v>4.3369899861733776</v>
      </c>
      <c r="U40" s="70">
        <f t="shared" si="1"/>
        <v>18.11367788159383</v>
      </c>
      <c r="V40" s="70">
        <f t="shared" si="1"/>
        <v>48.528549252105421</v>
      </c>
      <c r="W40" s="70">
        <f t="shared" si="1"/>
        <v>0</v>
      </c>
      <c r="X40" s="70">
        <f t="shared" si="1"/>
        <v>0</v>
      </c>
      <c r="Y40" s="70">
        <f t="shared" si="1"/>
        <v>0</v>
      </c>
      <c r="Z40" s="70">
        <f t="shared" si="1"/>
        <v>0</v>
      </c>
      <c r="AA40" s="70">
        <f t="shared" si="1"/>
        <v>16.720590564377591</v>
      </c>
      <c r="AB40" s="70">
        <f t="shared" si="1"/>
        <v>3.1459886035111242</v>
      </c>
      <c r="AC40" s="70">
        <f t="shared" si="1"/>
        <v>2.1901650814932747</v>
      </c>
      <c r="AD40" s="70">
        <f t="shared" si="1"/>
        <v>6.9640386307453808</v>
      </c>
    </row>
    <row r="43" spans="2:30" ht="15" thickBot="1"/>
    <row r="44" spans="2:30">
      <c r="B44" s="145" t="s">
        <v>260</v>
      </c>
      <c r="C44" s="146"/>
      <c r="D44" s="125"/>
      <c r="E44" s="125"/>
      <c r="F44" s="125"/>
      <c r="G44" s="125"/>
      <c r="H44" s="125"/>
      <c r="I44" s="125"/>
      <c r="J44" s="125"/>
      <c r="K44" s="126"/>
      <c r="L44" s="127"/>
      <c r="M44" s="127"/>
      <c r="N44" s="125"/>
      <c r="O44" s="125"/>
      <c r="P44" s="125"/>
      <c r="Q44" s="125"/>
      <c r="R44" s="125"/>
      <c r="S44" s="125"/>
      <c r="T44" s="125"/>
      <c r="U44" s="125"/>
      <c r="V44" s="125"/>
      <c r="W44" s="125"/>
      <c r="X44" s="125"/>
      <c r="Y44" s="125"/>
      <c r="Z44" s="125"/>
    </row>
    <row r="45" spans="2:30">
      <c r="B45" s="239" t="s">
        <v>232</v>
      </c>
      <c r="C45" s="238" t="s">
        <v>233</v>
      </c>
      <c r="D45" s="238" t="s">
        <v>234</v>
      </c>
      <c r="E45" s="239" t="s">
        <v>235</v>
      </c>
      <c r="F45" s="238" t="s">
        <v>236</v>
      </c>
      <c r="G45" s="244" t="s">
        <v>2</v>
      </c>
      <c r="H45" s="244" t="s">
        <v>4</v>
      </c>
      <c r="I45" s="239" t="s">
        <v>237</v>
      </c>
      <c r="J45" s="239" t="s">
        <v>6</v>
      </c>
      <c r="K45" s="239" t="s">
        <v>135</v>
      </c>
      <c r="L45" s="239" t="s">
        <v>8</v>
      </c>
      <c r="M45" s="239" t="s">
        <v>261</v>
      </c>
      <c r="N45" s="239" t="s">
        <v>238</v>
      </c>
      <c r="O45" s="239" t="s">
        <v>184</v>
      </c>
      <c r="P45" s="239" t="s">
        <v>9</v>
      </c>
      <c r="Q45" s="239" t="s">
        <v>185</v>
      </c>
      <c r="R45" s="239" t="s">
        <v>186</v>
      </c>
      <c r="S45" s="240" t="s">
        <v>136</v>
      </c>
      <c r="T45" s="128" t="s">
        <v>162</v>
      </c>
      <c r="U45" s="128" t="s">
        <v>163</v>
      </c>
      <c r="V45" s="128" t="s">
        <v>208</v>
      </c>
      <c r="W45" s="128" t="s">
        <v>209</v>
      </c>
      <c r="X45" s="129" t="s">
        <v>210</v>
      </c>
      <c r="Y45" s="104" t="s">
        <v>211</v>
      </c>
      <c r="Z45" s="104" t="s">
        <v>262</v>
      </c>
    </row>
    <row r="46" spans="2:30" ht="28.5" customHeight="1">
      <c r="B46" s="239"/>
      <c r="C46" s="238"/>
      <c r="D46" s="238"/>
      <c r="E46" s="239"/>
      <c r="F46" s="238"/>
      <c r="G46" s="244"/>
      <c r="H46" s="244"/>
      <c r="I46" s="239"/>
      <c r="J46" s="239"/>
      <c r="K46" s="239"/>
      <c r="L46" s="239"/>
      <c r="M46" s="239"/>
      <c r="N46" s="239"/>
      <c r="O46" s="239"/>
      <c r="P46" s="239"/>
      <c r="Q46" s="239"/>
      <c r="R46" s="239"/>
      <c r="S46" s="240"/>
      <c r="T46" s="128" t="s">
        <v>171</v>
      </c>
      <c r="U46" s="128" t="s">
        <v>171</v>
      </c>
      <c r="V46" s="128" t="s">
        <v>171</v>
      </c>
      <c r="W46" s="128" t="s">
        <v>171</v>
      </c>
      <c r="X46" s="128" t="s">
        <v>171</v>
      </c>
      <c r="Y46" s="128" t="s">
        <v>263</v>
      </c>
      <c r="Z46" s="128" t="s">
        <v>263</v>
      </c>
    </row>
    <row r="47" spans="2:30">
      <c r="B47" s="241" t="s">
        <v>264</v>
      </c>
      <c r="C47" s="242">
        <v>40000</v>
      </c>
      <c r="D47" s="243">
        <v>57</v>
      </c>
      <c r="E47" s="242" t="s">
        <v>265</v>
      </c>
      <c r="F47" s="106" t="s">
        <v>266</v>
      </c>
      <c r="G47" s="6" t="s">
        <v>147</v>
      </c>
      <c r="H47" s="23" t="s">
        <v>267</v>
      </c>
      <c r="I47" s="6">
        <v>106</v>
      </c>
      <c r="J47" s="9">
        <v>1167.8599999999999</v>
      </c>
      <c r="K47" s="7">
        <v>57.25</v>
      </c>
      <c r="L47" s="7">
        <v>2.8</v>
      </c>
      <c r="M47" s="7">
        <f>L47*1.29</f>
        <v>3.6119999999999997</v>
      </c>
      <c r="N47" s="7">
        <v>5.81</v>
      </c>
      <c r="O47" s="7">
        <v>1.68</v>
      </c>
      <c r="P47" s="7"/>
      <c r="Q47" s="7"/>
      <c r="R47" s="7">
        <v>5.96</v>
      </c>
      <c r="S47" s="7">
        <v>10.050000000000001</v>
      </c>
      <c r="T47" s="7">
        <v>1.83</v>
      </c>
      <c r="U47" s="7">
        <v>3.47</v>
      </c>
      <c r="V47" s="7">
        <v>9.69</v>
      </c>
      <c r="W47" s="7">
        <v>12.25</v>
      </c>
      <c r="X47" s="7">
        <v>18.28</v>
      </c>
      <c r="Y47" s="7">
        <v>21.94</v>
      </c>
      <c r="Z47" s="7">
        <v>32.54</v>
      </c>
    </row>
    <row r="48" spans="2:30">
      <c r="B48" s="241"/>
      <c r="C48" s="242"/>
      <c r="D48" s="243"/>
      <c r="E48" s="242"/>
      <c r="F48" s="106" t="s">
        <v>266</v>
      </c>
      <c r="G48" s="6" t="s">
        <v>143</v>
      </c>
      <c r="H48" s="23" t="s">
        <v>268</v>
      </c>
      <c r="I48" s="9">
        <v>443</v>
      </c>
      <c r="J48" s="9">
        <v>5066.5400000000018</v>
      </c>
      <c r="K48" s="7">
        <v>58.15</v>
      </c>
      <c r="L48" s="7">
        <v>2.4700000000000002</v>
      </c>
      <c r="M48" s="7">
        <f>L48*1.29</f>
        <v>3.1863000000000001</v>
      </c>
      <c r="N48" s="7">
        <v>6.08</v>
      </c>
      <c r="O48" s="7">
        <v>1.48</v>
      </c>
      <c r="P48" s="7"/>
      <c r="Q48" s="7"/>
      <c r="R48" s="7">
        <v>5.2</v>
      </c>
      <c r="S48" s="7">
        <v>8.94</v>
      </c>
      <c r="T48" s="7">
        <v>1.6</v>
      </c>
      <c r="U48" s="7">
        <v>3.55</v>
      </c>
      <c r="V48" s="7">
        <v>9.59</v>
      </c>
      <c r="W48" s="7">
        <v>12.26</v>
      </c>
      <c r="X48" s="7">
        <v>19</v>
      </c>
      <c r="Y48" s="7">
        <v>22.02</v>
      </c>
      <c r="Z48" s="7">
        <v>31.98</v>
      </c>
    </row>
    <row r="49" spans="2:26">
      <c r="B49" s="241"/>
      <c r="C49" s="242"/>
      <c r="D49" s="243"/>
      <c r="E49" s="242"/>
      <c r="F49" s="106" t="s">
        <v>266</v>
      </c>
      <c r="G49" s="6" t="s">
        <v>148</v>
      </c>
      <c r="H49" s="23" t="s">
        <v>269</v>
      </c>
      <c r="I49" s="6">
        <v>321</v>
      </c>
      <c r="J49" s="9">
        <v>3727.23</v>
      </c>
      <c r="K49" s="7">
        <v>57.18</v>
      </c>
      <c r="L49" s="7">
        <v>2.59</v>
      </c>
      <c r="M49" s="7">
        <f>L49*1.29</f>
        <v>3.3411</v>
      </c>
      <c r="N49" s="7">
        <v>6.09</v>
      </c>
      <c r="O49" s="7">
        <v>1.73</v>
      </c>
      <c r="P49" s="7"/>
      <c r="Q49" s="7"/>
      <c r="R49" s="7">
        <v>5.7</v>
      </c>
      <c r="S49" s="7">
        <v>7.28</v>
      </c>
      <c r="T49" s="7">
        <v>1.91</v>
      </c>
      <c r="U49" s="7">
        <v>3.81</v>
      </c>
      <c r="V49" s="7">
        <v>9.5299999999999994</v>
      </c>
      <c r="W49" s="7">
        <v>12.13</v>
      </c>
      <c r="X49" s="7">
        <v>18.54</v>
      </c>
      <c r="Y49" s="7">
        <v>21.66</v>
      </c>
      <c r="Z49" s="7">
        <v>32.42</v>
      </c>
    </row>
    <row r="50" spans="2:26">
      <c r="B50" s="241"/>
      <c r="C50" s="242"/>
      <c r="D50" s="243"/>
      <c r="E50" s="242"/>
      <c r="F50" s="106" t="s">
        <v>266</v>
      </c>
      <c r="G50" s="6" t="s">
        <v>270</v>
      </c>
      <c r="H50" s="23" t="s">
        <v>271</v>
      </c>
      <c r="I50" s="6">
        <v>170</v>
      </c>
      <c r="J50" s="6">
        <v>1968.33</v>
      </c>
      <c r="K50" s="7">
        <v>58.15</v>
      </c>
      <c r="L50" s="7">
        <v>2.5</v>
      </c>
      <c r="M50" s="7">
        <f>L50*1.29</f>
        <v>3.2250000000000001</v>
      </c>
      <c r="N50" s="7">
        <v>5.28</v>
      </c>
      <c r="O50" s="7">
        <v>1.87</v>
      </c>
      <c r="P50" s="7"/>
      <c r="Q50" s="7"/>
      <c r="R50" s="7">
        <v>5.35</v>
      </c>
      <c r="S50" s="7">
        <v>8.9499999999999993</v>
      </c>
      <c r="T50" s="7">
        <v>1.7</v>
      </c>
      <c r="U50" s="7">
        <v>4.08</v>
      </c>
      <c r="V50" s="7">
        <v>9.69</v>
      </c>
      <c r="W50" s="7">
        <v>12.07</v>
      </c>
      <c r="X50" s="7">
        <v>18.71</v>
      </c>
      <c r="Y50" s="7">
        <v>21.6</v>
      </c>
      <c r="Z50" s="7">
        <v>32.15</v>
      </c>
    </row>
    <row r="51" spans="2:26">
      <c r="B51" s="241"/>
      <c r="C51" s="242"/>
      <c r="D51" s="243"/>
      <c r="E51" s="242"/>
      <c r="F51" s="106"/>
      <c r="G51" s="6"/>
      <c r="H51" s="9"/>
      <c r="I51" s="6"/>
      <c r="J51" s="6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2:26">
      <c r="B52" s="241"/>
      <c r="C52" s="242"/>
      <c r="D52" s="243"/>
      <c r="E52" s="242"/>
      <c r="F52" s="147"/>
      <c r="G52" s="130"/>
      <c r="H52" s="144"/>
      <c r="I52" s="90"/>
      <c r="J52" s="131">
        <f>SUM(J47:J51)</f>
        <v>11929.960000000001</v>
      </c>
      <c r="K52" s="132"/>
      <c r="L52" s="133"/>
      <c r="M52" s="7"/>
      <c r="N52" s="134"/>
      <c r="O52" s="135"/>
      <c r="P52" s="136">
        <v>9.7000000000000003E-2</v>
      </c>
      <c r="Q52" s="137"/>
      <c r="R52" s="7"/>
      <c r="S52" s="7"/>
      <c r="T52" s="7"/>
      <c r="U52" s="7"/>
      <c r="V52" s="7"/>
      <c r="W52" s="7"/>
      <c r="X52" s="7"/>
      <c r="Y52" s="7"/>
      <c r="Z52" s="7"/>
    </row>
    <row r="53" spans="2:26">
      <c r="B53" s="241"/>
      <c r="C53" s="242"/>
      <c r="D53" s="243"/>
      <c r="E53" s="242"/>
      <c r="F53" s="106" t="s">
        <v>266</v>
      </c>
      <c r="G53" s="6" t="s">
        <v>144</v>
      </c>
      <c r="H53" s="23" t="s">
        <v>272</v>
      </c>
      <c r="I53" s="9">
        <v>183</v>
      </c>
      <c r="J53" s="9">
        <v>2096.84</v>
      </c>
      <c r="K53" s="7">
        <v>59.55</v>
      </c>
      <c r="L53" s="7">
        <v>2.17</v>
      </c>
      <c r="M53" s="7">
        <f>L53*1.29</f>
        <v>2.7993000000000001</v>
      </c>
      <c r="N53" s="7">
        <v>4.96</v>
      </c>
      <c r="O53" s="7">
        <v>1.58</v>
      </c>
      <c r="P53" s="7"/>
      <c r="Q53" s="7"/>
      <c r="R53" s="7">
        <v>4.18</v>
      </c>
      <c r="S53" s="7">
        <v>9.5500000000000007</v>
      </c>
      <c r="T53" s="7">
        <v>1.45</v>
      </c>
      <c r="U53" s="7">
        <v>5.48</v>
      </c>
      <c r="V53" s="7">
        <v>8.94</v>
      </c>
      <c r="W53" s="7">
        <v>9.49</v>
      </c>
      <c r="X53" s="7">
        <v>20.07</v>
      </c>
      <c r="Y53" s="7">
        <v>21.72</v>
      </c>
      <c r="Z53" s="7">
        <v>32.85</v>
      </c>
    </row>
    <row r="54" spans="2:26">
      <c r="B54" s="241"/>
      <c r="C54" s="242"/>
      <c r="D54" s="243"/>
      <c r="E54" s="242"/>
      <c r="F54" s="106" t="s">
        <v>266</v>
      </c>
      <c r="G54" s="6" t="s">
        <v>273</v>
      </c>
      <c r="H54" s="23" t="s">
        <v>274</v>
      </c>
      <c r="I54" s="6">
        <v>509</v>
      </c>
      <c r="J54" s="6">
        <v>5868.82</v>
      </c>
      <c r="K54" s="7">
        <v>58.5</v>
      </c>
      <c r="L54" s="7">
        <v>2.13</v>
      </c>
      <c r="M54" s="7">
        <f>L54*1.29</f>
        <v>2.7477</v>
      </c>
      <c r="N54" s="7">
        <v>5.36</v>
      </c>
      <c r="O54" s="7">
        <v>1.81</v>
      </c>
      <c r="P54" s="7"/>
      <c r="Q54" s="7"/>
      <c r="R54" s="7">
        <v>5.24</v>
      </c>
      <c r="S54" s="7">
        <v>10.19</v>
      </c>
      <c r="T54" s="7">
        <v>1.82</v>
      </c>
      <c r="U54" s="7">
        <v>5.81</v>
      </c>
      <c r="V54" s="7">
        <v>8.7100000000000009</v>
      </c>
      <c r="W54" s="7">
        <v>9.61</v>
      </c>
      <c r="X54" s="7">
        <v>20.329999999999998</v>
      </c>
      <c r="Y54" s="7">
        <v>21.77</v>
      </c>
      <c r="Z54" s="7">
        <v>31.95</v>
      </c>
    </row>
    <row r="55" spans="2:26">
      <c r="B55" s="241"/>
      <c r="C55" s="242"/>
      <c r="D55" s="243"/>
      <c r="E55" s="242"/>
      <c r="F55" s="106" t="s">
        <v>266</v>
      </c>
      <c r="G55" s="6" t="s">
        <v>145</v>
      </c>
      <c r="H55" s="23" t="s">
        <v>275</v>
      </c>
      <c r="I55" s="71">
        <v>337</v>
      </c>
      <c r="J55" s="71">
        <v>3892.73</v>
      </c>
      <c r="K55" s="7">
        <v>58.29</v>
      </c>
      <c r="L55" s="7">
        <v>2.5499999999999998</v>
      </c>
      <c r="M55" s="7">
        <f>L55*1.29</f>
        <v>3.2894999999999999</v>
      </c>
      <c r="N55" s="7">
        <v>5.62</v>
      </c>
      <c r="O55" s="7">
        <v>1.99</v>
      </c>
      <c r="P55" s="7"/>
      <c r="Q55" s="7"/>
      <c r="R55" s="7">
        <v>4.62</v>
      </c>
      <c r="S55" s="6">
        <v>9.07</v>
      </c>
      <c r="T55" s="7">
        <v>1.49</v>
      </c>
      <c r="U55" s="7">
        <v>3.73</v>
      </c>
      <c r="V55" s="7">
        <v>8.9600000000000009</v>
      </c>
      <c r="W55" s="7">
        <v>11.19</v>
      </c>
      <c r="X55" s="7">
        <v>19.03</v>
      </c>
      <c r="Y55" s="7">
        <v>22.95</v>
      </c>
      <c r="Z55" s="7">
        <v>32.65</v>
      </c>
    </row>
    <row r="56" spans="2:26">
      <c r="B56" s="241"/>
      <c r="C56" s="242"/>
      <c r="D56" s="243"/>
      <c r="E56" s="242"/>
      <c r="F56" s="106"/>
      <c r="G56" s="6"/>
      <c r="H56" s="23"/>
      <c r="I56" s="71"/>
      <c r="J56" s="71"/>
      <c r="K56" s="7"/>
      <c r="L56" s="7"/>
      <c r="M56" s="7"/>
      <c r="N56" s="7"/>
      <c r="O56" s="7"/>
      <c r="P56" s="7"/>
      <c r="Q56" s="7"/>
      <c r="R56" s="7"/>
      <c r="S56" s="6"/>
      <c r="T56" s="7"/>
      <c r="U56" s="7"/>
      <c r="V56" s="7"/>
      <c r="W56" s="7"/>
      <c r="X56" s="7"/>
      <c r="Y56" s="7"/>
      <c r="Z56" s="7"/>
    </row>
    <row r="57" spans="2:26">
      <c r="B57" s="241"/>
      <c r="C57" s="242"/>
      <c r="D57" s="243"/>
      <c r="E57" s="242"/>
      <c r="F57" s="147"/>
      <c r="G57" s="130"/>
      <c r="H57" s="144"/>
      <c r="I57" s="90"/>
      <c r="J57" s="131">
        <f>SUM(J53:J56)</f>
        <v>11858.39</v>
      </c>
      <c r="K57" s="132"/>
      <c r="L57" s="133"/>
      <c r="M57" s="133"/>
      <c r="N57" s="134"/>
      <c r="O57" s="135"/>
      <c r="P57" s="136">
        <v>9.9000000000000005E-2</v>
      </c>
      <c r="Q57" s="137"/>
      <c r="R57" s="7"/>
      <c r="S57" s="6"/>
      <c r="T57" s="7"/>
      <c r="U57" s="7"/>
      <c r="V57" s="7"/>
      <c r="W57" s="7"/>
      <c r="X57" s="7"/>
      <c r="Y57" s="7"/>
      <c r="Z57" s="7"/>
    </row>
    <row r="58" spans="2:26">
      <c r="B58" s="241"/>
      <c r="C58" s="242"/>
      <c r="D58" s="243"/>
      <c r="E58" s="242"/>
      <c r="F58" s="106" t="s">
        <v>266</v>
      </c>
      <c r="G58" s="6" t="s">
        <v>28</v>
      </c>
      <c r="H58" s="23" t="s">
        <v>276</v>
      </c>
      <c r="I58" s="6">
        <v>343</v>
      </c>
      <c r="J58" s="6">
        <v>3958.3000000000038</v>
      </c>
      <c r="K58" s="7">
        <v>56.06</v>
      </c>
      <c r="L58" s="7">
        <v>2.79</v>
      </c>
      <c r="M58" s="7">
        <f>L58*1.29</f>
        <v>3.5991</v>
      </c>
      <c r="N58" s="7">
        <v>6.54</v>
      </c>
      <c r="O58" s="7">
        <v>2.5</v>
      </c>
      <c r="P58" s="7"/>
      <c r="Q58" s="7"/>
      <c r="R58" s="7">
        <v>6.28</v>
      </c>
      <c r="S58" s="6">
        <v>9.31</v>
      </c>
      <c r="T58" s="7">
        <v>1.47</v>
      </c>
      <c r="U58" s="7">
        <v>3.68</v>
      </c>
      <c r="V58" s="7">
        <v>9.02</v>
      </c>
      <c r="W58" s="7">
        <v>11.05</v>
      </c>
      <c r="X58" s="7">
        <v>20.260000000000002</v>
      </c>
      <c r="Y58" s="7">
        <v>21.55</v>
      </c>
      <c r="Z58" s="7">
        <v>32.97</v>
      </c>
    </row>
    <row r="59" spans="2:26">
      <c r="B59" s="241"/>
      <c r="C59" s="242"/>
      <c r="D59" s="243"/>
      <c r="E59" s="242"/>
      <c r="F59" s="106" t="s">
        <v>266</v>
      </c>
      <c r="G59" s="6" t="s">
        <v>38</v>
      </c>
      <c r="H59" s="23" t="s">
        <v>277</v>
      </c>
      <c r="I59" s="6">
        <v>683</v>
      </c>
      <c r="J59" s="51">
        <v>7891.5300000000052</v>
      </c>
      <c r="K59" s="7">
        <v>55.85</v>
      </c>
      <c r="L59" s="7">
        <v>3.44</v>
      </c>
      <c r="M59" s="7">
        <f>L59*1.29</f>
        <v>4.4375999999999998</v>
      </c>
      <c r="N59" s="7"/>
      <c r="O59" s="7"/>
      <c r="P59" s="7"/>
      <c r="Q59" s="7"/>
      <c r="R59" s="6"/>
      <c r="S59" s="6">
        <v>8.59</v>
      </c>
      <c r="T59" s="7">
        <v>1.64</v>
      </c>
      <c r="U59" s="7">
        <v>3.82</v>
      </c>
      <c r="V59" s="7">
        <v>9.09</v>
      </c>
      <c r="W59" s="7">
        <v>11.27</v>
      </c>
      <c r="X59" s="7">
        <v>18.73</v>
      </c>
      <c r="Y59" s="7">
        <v>22.73</v>
      </c>
      <c r="Z59" s="7">
        <v>32.72</v>
      </c>
    </row>
    <row r="60" spans="2:26">
      <c r="B60" s="241"/>
      <c r="C60" s="242"/>
      <c r="D60" s="243"/>
      <c r="E60" s="242"/>
      <c r="F60" s="148"/>
      <c r="G60" s="138"/>
      <c r="H60" s="6"/>
      <c r="I60" s="6"/>
      <c r="J60" s="6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2:26">
      <c r="B61" s="241"/>
      <c r="C61" s="242"/>
      <c r="D61" s="243"/>
      <c r="E61" s="242"/>
      <c r="F61" s="148"/>
      <c r="G61" s="138"/>
      <c r="H61" s="6"/>
      <c r="I61" s="6"/>
      <c r="J61" s="6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2:26">
      <c r="B62" s="241"/>
      <c r="C62" s="242"/>
      <c r="D62" s="243"/>
      <c r="E62" s="242"/>
      <c r="F62" s="147"/>
      <c r="G62" s="130"/>
      <c r="H62" s="144"/>
      <c r="I62" s="90"/>
      <c r="J62" s="131">
        <f>SUM(J58:J61)</f>
        <v>11849.830000000009</v>
      </c>
      <c r="K62" s="132"/>
      <c r="L62" s="133"/>
      <c r="M62" s="133"/>
      <c r="N62" s="134"/>
      <c r="O62" s="135"/>
      <c r="P62" s="136"/>
      <c r="Q62" s="137"/>
      <c r="R62" s="7"/>
      <c r="S62" s="7"/>
      <c r="T62" s="7"/>
      <c r="U62" s="7"/>
      <c r="V62" s="7"/>
      <c r="W62" s="7"/>
      <c r="X62" s="7"/>
      <c r="Y62" s="7"/>
      <c r="Z62" s="7"/>
    </row>
    <row r="63" spans="2:26">
      <c r="B63" s="241"/>
      <c r="C63" s="242"/>
      <c r="D63" s="243"/>
      <c r="E63" s="242"/>
      <c r="F63" s="148"/>
      <c r="G63" s="138"/>
      <c r="H63" s="6"/>
      <c r="I63" s="6"/>
      <c r="J63" s="6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2:26">
      <c r="B64" s="241"/>
      <c r="C64" s="242"/>
      <c r="D64" s="243"/>
      <c r="E64" s="242"/>
      <c r="F64" s="149"/>
      <c r="G64" s="139"/>
      <c r="H64" s="140"/>
      <c r="I64" s="141"/>
      <c r="J64" s="142">
        <f>J62+J52+J57</f>
        <v>35638.180000000008</v>
      </c>
      <c r="K64" s="143">
        <f>SUMPRODUCT($J47:$J63,K47:K63)/$J64</f>
        <v>57.432926123051175</v>
      </c>
      <c r="L64" s="143">
        <f t="shared" ref="L64:Z64" si="2">SUMPRODUCT($J47:$J63,L47:L63)/$J64</f>
        <v>2.6804517963599719</v>
      </c>
      <c r="M64" s="143">
        <f t="shared" si="2"/>
        <v>3.4577828173043632</v>
      </c>
      <c r="N64" s="143">
        <f t="shared" si="2"/>
        <v>4.4980711444860546</v>
      </c>
      <c r="O64" s="143">
        <f t="shared" si="2"/>
        <v>1.435741755050342</v>
      </c>
      <c r="P64" s="143">
        <f t="shared" si="2"/>
        <v>6.5412620116964443E-2</v>
      </c>
      <c r="Q64" s="143">
        <f t="shared" si="2"/>
        <v>0</v>
      </c>
      <c r="R64" s="143">
        <f t="shared" si="2"/>
        <v>4.1371970931175497</v>
      </c>
      <c r="S64" s="143">
        <f t="shared" si="2"/>
        <v>9.022846371503821</v>
      </c>
      <c r="T64" s="143">
        <f t="shared" si="2"/>
        <v>1.655288412595705</v>
      </c>
      <c r="U64" s="143">
        <f t="shared" si="2"/>
        <v>4.1834578196754153</v>
      </c>
      <c r="V64" s="143">
        <f t="shared" si="2"/>
        <v>9.1665233157248771</v>
      </c>
      <c r="W64" s="143">
        <f t="shared" si="2"/>
        <v>11.16571853557056</v>
      </c>
      <c r="X64" s="143">
        <f t="shared" si="2"/>
        <v>19.277693066817669</v>
      </c>
      <c r="Y64" s="143">
        <f t="shared" si="2"/>
        <v>22.104309496163946</v>
      </c>
      <c r="Z64" s="143">
        <f t="shared" si="2"/>
        <v>32.447009353451833</v>
      </c>
    </row>
  </sheetData>
  <mergeCells count="64">
    <mergeCell ref="I5:I6"/>
    <mergeCell ref="J5:J6"/>
    <mergeCell ref="K5:K6"/>
    <mergeCell ref="L5:L6"/>
    <mergeCell ref="M5:M6"/>
    <mergeCell ref="B7:B21"/>
    <mergeCell ref="C7:C21"/>
    <mergeCell ref="D7:D21"/>
    <mergeCell ref="E7:E11"/>
    <mergeCell ref="H5:H6"/>
    <mergeCell ref="B5:B6"/>
    <mergeCell ref="C5:C6"/>
    <mergeCell ref="D5:D6"/>
    <mergeCell ref="E5:E6"/>
    <mergeCell ref="F5:F6"/>
    <mergeCell ref="G5:G6"/>
    <mergeCell ref="N5:N6"/>
    <mergeCell ref="O5:O6"/>
    <mergeCell ref="P5:P6"/>
    <mergeCell ref="Q5:Q6"/>
    <mergeCell ref="R5:R6"/>
    <mergeCell ref="R26:R27"/>
    <mergeCell ref="B28:B40"/>
    <mergeCell ref="C28:C40"/>
    <mergeCell ref="D28:D40"/>
    <mergeCell ref="E28:E39"/>
    <mergeCell ref="H26:H27"/>
    <mergeCell ref="I26:I27"/>
    <mergeCell ref="J26:J27"/>
    <mergeCell ref="K26:K27"/>
    <mergeCell ref="L26:L27"/>
    <mergeCell ref="M26:M27"/>
    <mergeCell ref="B26:B27"/>
    <mergeCell ref="C26:C27"/>
    <mergeCell ref="D26:D27"/>
    <mergeCell ref="E26:E27"/>
    <mergeCell ref="F26:F27"/>
    <mergeCell ref="P26:P27"/>
    <mergeCell ref="Q26:Q27"/>
    <mergeCell ref="G26:G27"/>
    <mergeCell ref="O45:O46"/>
    <mergeCell ref="P45:P46"/>
    <mergeCell ref="Q45:Q46"/>
    <mergeCell ref="G45:G46"/>
    <mergeCell ref="N26:N27"/>
    <mergeCell ref="O26:O27"/>
    <mergeCell ref="S45:S46"/>
    <mergeCell ref="B47:B64"/>
    <mergeCell ref="C47:C64"/>
    <mergeCell ref="D47:D64"/>
    <mergeCell ref="E47:E64"/>
    <mergeCell ref="N45:N46"/>
    <mergeCell ref="H45:H46"/>
    <mergeCell ref="I45:I46"/>
    <mergeCell ref="J45:J46"/>
    <mergeCell ref="K45:K46"/>
    <mergeCell ref="L45:L46"/>
    <mergeCell ref="M45:M46"/>
    <mergeCell ref="B45:B46"/>
    <mergeCell ref="C45:C46"/>
    <mergeCell ref="D45:D46"/>
    <mergeCell ref="E45:E46"/>
    <mergeCell ref="F45:F46"/>
    <mergeCell ref="R45:R46"/>
  </mergeCells>
  <pageMargins left="0.7" right="0.7" top="0.75" bottom="0.75" header="0.3" footer="0.3"/>
  <pageSetup orientation="portrait" verticalDpi="0" r:id="rId1"/>
  <headerFooter>
    <oddFooter>&amp;C&amp;"Calibri"&amp;11&amp;K000000_x000D_&amp;1#&amp;"Calibri"&amp;6&amp;K737373Sensitivity: Internal (C3)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B3:L103"/>
  <sheetViews>
    <sheetView workbookViewId="0">
      <selection activeCell="L11" sqref="L11"/>
    </sheetView>
  </sheetViews>
  <sheetFormatPr defaultRowHeight="14.4"/>
  <cols>
    <col min="2" max="2" width="18" bestFit="1" customWidth="1"/>
    <col min="3" max="3" width="13.21875" bestFit="1" customWidth="1"/>
    <col min="4" max="4" width="25.21875" bestFit="1" customWidth="1"/>
    <col min="5" max="5" width="23.21875" bestFit="1" customWidth="1"/>
    <col min="6" max="6" width="18.21875" bestFit="1" customWidth="1"/>
  </cols>
  <sheetData>
    <row r="3" spans="2:12">
      <c r="B3" s="250" t="s">
        <v>305</v>
      </c>
      <c r="C3" s="250"/>
      <c r="D3" s="250"/>
      <c r="E3" s="250"/>
      <c r="F3" s="250"/>
      <c r="G3" s="250"/>
      <c r="H3" s="250"/>
      <c r="I3" s="250"/>
      <c r="J3" s="250"/>
      <c r="K3" s="250"/>
      <c r="L3" s="250"/>
    </row>
    <row r="4" spans="2:12">
      <c r="B4" s="251" t="s">
        <v>306</v>
      </c>
      <c r="C4" s="252" t="s">
        <v>307</v>
      </c>
      <c r="D4" s="252" t="s">
        <v>308</v>
      </c>
      <c r="E4" s="251" t="s">
        <v>309</v>
      </c>
      <c r="F4" s="251" t="s">
        <v>310</v>
      </c>
      <c r="G4" s="251" t="s">
        <v>311</v>
      </c>
      <c r="H4" s="251" t="s">
        <v>312</v>
      </c>
      <c r="I4" s="251"/>
      <c r="J4" s="150" t="s">
        <v>313</v>
      </c>
      <c r="K4" s="251" t="s">
        <v>314</v>
      </c>
      <c r="L4" s="251"/>
    </row>
    <row r="5" spans="2:12">
      <c r="B5" s="251"/>
      <c r="C5" s="252"/>
      <c r="D5" s="252"/>
      <c r="E5" s="251"/>
      <c r="F5" s="251"/>
      <c r="G5" s="251"/>
      <c r="H5" s="151" t="s">
        <v>315</v>
      </c>
      <c r="I5" s="151" t="s">
        <v>316</v>
      </c>
      <c r="J5" s="151" t="s">
        <v>315</v>
      </c>
      <c r="K5" s="151" t="s">
        <v>315</v>
      </c>
      <c r="L5" s="151" t="s">
        <v>316</v>
      </c>
    </row>
    <row r="6" spans="2:12">
      <c r="B6" s="253" t="s">
        <v>62</v>
      </c>
      <c r="C6" s="65">
        <v>2</v>
      </c>
      <c r="D6" s="153" t="s">
        <v>317</v>
      </c>
      <c r="E6" s="6" t="s">
        <v>318</v>
      </c>
      <c r="F6" s="9" t="s">
        <v>319</v>
      </c>
      <c r="G6" s="6" t="s">
        <v>320</v>
      </c>
      <c r="H6" s="154"/>
      <c r="I6" s="154"/>
      <c r="J6" s="154"/>
      <c r="K6" s="7">
        <v>59.06</v>
      </c>
      <c r="L6" s="7">
        <v>3.69</v>
      </c>
    </row>
    <row r="7" spans="2:12">
      <c r="B7" s="253"/>
      <c r="C7" s="65">
        <v>2</v>
      </c>
      <c r="D7" s="153" t="s">
        <v>317</v>
      </c>
      <c r="E7" s="6" t="s">
        <v>321</v>
      </c>
      <c r="F7" s="9" t="s">
        <v>322</v>
      </c>
      <c r="G7" s="6" t="s">
        <v>323</v>
      </c>
      <c r="H7" s="154"/>
      <c r="I7" s="154"/>
      <c r="J7" s="154"/>
      <c r="K7" s="7">
        <v>58.92</v>
      </c>
      <c r="L7" s="7">
        <v>2.46</v>
      </c>
    </row>
    <row r="8" spans="2:12">
      <c r="B8" s="253"/>
      <c r="C8" s="65">
        <v>2</v>
      </c>
      <c r="D8" s="153" t="s">
        <v>317</v>
      </c>
      <c r="E8" s="6" t="s">
        <v>230</v>
      </c>
      <c r="F8" s="6" t="s">
        <v>228</v>
      </c>
      <c r="G8" s="155" t="s">
        <v>230</v>
      </c>
      <c r="H8" s="154"/>
      <c r="I8" s="154"/>
      <c r="J8" s="154"/>
      <c r="K8" s="7">
        <v>60.17</v>
      </c>
      <c r="L8" s="7">
        <v>1.89</v>
      </c>
    </row>
    <row r="9" spans="2:12">
      <c r="B9" s="253"/>
      <c r="C9" s="151"/>
      <c r="D9" s="151"/>
      <c r="E9" s="150"/>
      <c r="F9" s="150"/>
      <c r="G9" s="150"/>
      <c r="H9" s="151"/>
      <c r="I9" s="151"/>
      <c r="J9" s="151"/>
      <c r="K9" s="151"/>
      <c r="L9" s="151"/>
    </row>
    <row r="10" spans="2:12">
      <c r="B10" s="253"/>
      <c r="C10" s="65">
        <v>2</v>
      </c>
      <c r="D10" s="156" t="s">
        <v>324</v>
      </c>
      <c r="E10" s="6" t="s">
        <v>230</v>
      </c>
      <c r="F10" s="6" t="s">
        <v>228</v>
      </c>
      <c r="G10" s="155" t="s">
        <v>230</v>
      </c>
      <c r="H10" s="65"/>
      <c r="I10" s="7"/>
      <c r="J10" s="8"/>
      <c r="K10" s="7">
        <v>52.93</v>
      </c>
      <c r="L10" s="7">
        <v>6.81</v>
      </c>
    </row>
    <row r="11" spans="2:12">
      <c r="B11" s="253"/>
      <c r="C11" s="65">
        <v>2</v>
      </c>
      <c r="D11" s="156" t="s">
        <v>324</v>
      </c>
      <c r="E11" s="6" t="s">
        <v>321</v>
      </c>
      <c r="F11" s="6"/>
      <c r="G11" s="155"/>
      <c r="H11" s="65"/>
      <c r="I11" s="7"/>
      <c r="J11" s="7">
        <v>53.91</v>
      </c>
      <c r="K11" s="8"/>
      <c r="L11" s="8"/>
    </row>
    <row r="12" spans="2:12">
      <c r="B12" s="253"/>
      <c r="C12" s="65">
        <v>2</v>
      </c>
      <c r="D12" s="156" t="s">
        <v>324</v>
      </c>
      <c r="E12" s="6" t="s">
        <v>318</v>
      </c>
      <c r="F12" s="6"/>
      <c r="G12" s="155"/>
      <c r="H12" s="65"/>
      <c r="I12" s="7"/>
      <c r="J12" s="7">
        <v>53.35</v>
      </c>
      <c r="K12" s="8"/>
      <c r="L12" s="8"/>
    </row>
    <row r="13" spans="2:12">
      <c r="B13" s="253"/>
      <c r="C13" s="65">
        <v>2</v>
      </c>
      <c r="D13" s="156" t="s">
        <v>324</v>
      </c>
      <c r="E13" s="6" t="s">
        <v>230</v>
      </c>
      <c r="F13" s="6"/>
      <c r="G13" s="155"/>
      <c r="H13" s="65"/>
      <c r="I13" s="7"/>
      <c r="J13" s="7">
        <v>51.82</v>
      </c>
      <c r="K13" s="8"/>
      <c r="L13" s="8"/>
    </row>
    <row r="14" spans="2:12">
      <c r="B14" s="253"/>
      <c r="C14" s="157"/>
      <c r="D14" s="157"/>
      <c r="E14" s="157"/>
      <c r="F14" s="157"/>
      <c r="G14" s="157"/>
      <c r="H14" s="157"/>
      <c r="I14" s="157"/>
      <c r="J14" s="157"/>
      <c r="K14" s="157"/>
      <c r="L14" s="157"/>
    </row>
    <row r="15" spans="2:12">
      <c r="B15" s="253"/>
      <c r="C15" s="65">
        <v>2</v>
      </c>
      <c r="D15" s="156" t="s">
        <v>325</v>
      </c>
      <c r="E15" s="6" t="s">
        <v>230</v>
      </c>
      <c r="F15" s="6" t="s">
        <v>228</v>
      </c>
      <c r="G15" s="155" t="s">
        <v>230</v>
      </c>
      <c r="H15" s="65"/>
      <c r="I15" s="65"/>
      <c r="J15" s="7"/>
      <c r="K15" s="7">
        <v>54.04</v>
      </c>
      <c r="L15" s="7">
        <v>6.72</v>
      </c>
    </row>
    <row r="16" spans="2:12">
      <c r="B16" s="253"/>
      <c r="C16" s="65">
        <v>2</v>
      </c>
      <c r="D16" s="156" t="s">
        <v>325</v>
      </c>
      <c r="E16" s="9" t="s">
        <v>321</v>
      </c>
      <c r="F16" s="9"/>
      <c r="G16" s="65"/>
      <c r="H16" s="65"/>
      <c r="I16" s="65"/>
      <c r="J16" s="7">
        <v>55.02</v>
      </c>
      <c r="K16" s="7"/>
      <c r="L16" s="7"/>
    </row>
    <row r="17" spans="2:12">
      <c r="B17" s="253"/>
      <c r="C17" s="65">
        <v>2</v>
      </c>
      <c r="D17" s="156" t="s">
        <v>325</v>
      </c>
      <c r="E17" s="9" t="s">
        <v>230</v>
      </c>
      <c r="F17" s="9"/>
      <c r="G17" s="65"/>
      <c r="H17" s="65"/>
      <c r="I17" s="65"/>
      <c r="J17" s="7">
        <v>53.21</v>
      </c>
      <c r="K17" s="7"/>
      <c r="L17" s="7"/>
    </row>
    <row r="18" spans="2:12">
      <c r="B18" s="253"/>
      <c r="C18" s="157"/>
      <c r="D18" s="157"/>
      <c r="E18" s="157"/>
      <c r="F18" s="157"/>
      <c r="G18" s="157"/>
      <c r="H18" s="157"/>
      <c r="I18" s="157"/>
      <c r="J18" s="157"/>
      <c r="K18" s="157"/>
      <c r="L18" s="157"/>
    </row>
    <row r="19" spans="2:12">
      <c r="B19" s="253"/>
      <c r="C19" s="65">
        <v>2</v>
      </c>
      <c r="D19" s="156" t="s">
        <v>326</v>
      </c>
      <c r="E19" s="6" t="s">
        <v>230</v>
      </c>
      <c r="F19" s="6" t="s">
        <v>228</v>
      </c>
      <c r="G19" s="155" t="s">
        <v>230</v>
      </c>
      <c r="H19" s="65"/>
      <c r="I19" s="65"/>
      <c r="J19" s="7"/>
      <c r="K19" s="7">
        <v>52.65</v>
      </c>
      <c r="L19" s="7">
        <v>7.05</v>
      </c>
    </row>
    <row r="20" spans="2:12">
      <c r="B20" s="253"/>
      <c r="C20" s="65">
        <v>2</v>
      </c>
      <c r="D20" s="156" t="s">
        <v>326</v>
      </c>
      <c r="E20" s="9" t="s">
        <v>321</v>
      </c>
      <c r="F20" s="6"/>
      <c r="G20" s="155"/>
      <c r="H20" s="65"/>
      <c r="I20" s="65"/>
      <c r="J20" s="158">
        <v>49.17</v>
      </c>
      <c r="K20" s="7"/>
      <c r="L20" s="7"/>
    </row>
    <row r="21" spans="2:12">
      <c r="B21" s="253"/>
      <c r="C21" s="65">
        <v>2</v>
      </c>
      <c r="D21" s="156" t="s">
        <v>326</v>
      </c>
      <c r="E21" s="9" t="s">
        <v>230</v>
      </c>
      <c r="F21" s="6"/>
      <c r="G21" s="155"/>
      <c r="H21" s="65"/>
      <c r="I21" s="65"/>
      <c r="J21" s="7">
        <v>52.09</v>
      </c>
      <c r="K21" s="7"/>
      <c r="L21" s="7"/>
    </row>
    <row r="22" spans="2:12">
      <c r="B22" s="253"/>
      <c r="C22" s="157"/>
      <c r="D22" s="157"/>
      <c r="E22" s="157"/>
      <c r="F22" s="157"/>
      <c r="G22" s="157"/>
      <c r="H22" s="157"/>
      <c r="I22" s="157"/>
      <c r="J22" s="157"/>
      <c r="K22" s="157"/>
      <c r="L22" s="157"/>
    </row>
    <row r="23" spans="2:12">
      <c r="B23" s="253"/>
      <c r="C23" s="65">
        <v>2</v>
      </c>
      <c r="D23" s="156" t="s">
        <v>327</v>
      </c>
      <c r="E23" s="6" t="s">
        <v>230</v>
      </c>
      <c r="F23" s="6" t="s">
        <v>228</v>
      </c>
      <c r="G23" s="155" t="s">
        <v>230</v>
      </c>
      <c r="H23" s="65"/>
      <c r="I23" s="65"/>
      <c r="J23" s="8"/>
      <c r="K23" s="7">
        <v>59.2</v>
      </c>
      <c r="L23" s="7">
        <v>2.71</v>
      </c>
    </row>
    <row r="24" spans="2:12">
      <c r="B24" s="253"/>
      <c r="C24" s="65">
        <v>2</v>
      </c>
      <c r="D24" s="156" t="s">
        <v>327</v>
      </c>
      <c r="E24" s="6" t="s">
        <v>321</v>
      </c>
      <c r="F24" s="9"/>
      <c r="G24" s="6"/>
      <c r="H24" s="65"/>
      <c r="I24" s="65"/>
      <c r="J24" s="7">
        <v>56.83</v>
      </c>
      <c r="K24" s="8"/>
      <c r="L24" s="8"/>
    </row>
    <row r="25" spans="2:12">
      <c r="B25" s="253"/>
      <c r="C25" s="65">
        <v>2</v>
      </c>
      <c r="D25" s="156" t="s">
        <v>327</v>
      </c>
      <c r="E25" s="6" t="s">
        <v>318</v>
      </c>
      <c r="F25" s="9"/>
      <c r="G25" s="6"/>
      <c r="H25" s="65"/>
      <c r="I25" s="65"/>
      <c r="J25" s="158">
        <v>48.19</v>
      </c>
      <c r="K25" s="8"/>
      <c r="L25" s="8"/>
    </row>
    <row r="26" spans="2:12">
      <c r="B26" s="253"/>
      <c r="C26" s="65">
        <v>2</v>
      </c>
      <c r="D26" s="156" t="s">
        <v>327</v>
      </c>
      <c r="E26" s="6" t="s">
        <v>230</v>
      </c>
      <c r="F26" s="9"/>
      <c r="G26" s="6"/>
      <c r="H26" s="65"/>
      <c r="I26" s="65"/>
      <c r="J26" s="7">
        <v>58.22</v>
      </c>
      <c r="K26" s="8"/>
      <c r="L26" s="8"/>
    </row>
    <row r="27" spans="2:12">
      <c r="B27" s="253"/>
      <c r="C27" s="157"/>
      <c r="D27" s="157"/>
      <c r="E27" s="157"/>
      <c r="F27" s="157"/>
      <c r="G27" s="157"/>
      <c r="H27" s="157"/>
      <c r="I27" s="157"/>
      <c r="J27" s="157"/>
      <c r="K27" s="157"/>
      <c r="L27" s="157"/>
    </row>
    <row r="28" spans="2:12">
      <c r="B28" s="253"/>
      <c r="C28" s="65">
        <v>2</v>
      </c>
      <c r="D28" s="156" t="s">
        <v>328</v>
      </c>
      <c r="E28" s="6" t="s">
        <v>230</v>
      </c>
      <c r="F28" s="9" t="s">
        <v>329</v>
      </c>
      <c r="G28" s="155" t="s">
        <v>230</v>
      </c>
      <c r="H28" s="65"/>
      <c r="I28" s="65"/>
      <c r="J28" s="7"/>
      <c r="K28" s="7">
        <v>63.93</v>
      </c>
      <c r="L28" s="7">
        <v>0.56999999999999995</v>
      </c>
    </row>
    <row r="29" spans="2:12">
      <c r="B29" s="253"/>
      <c r="C29" s="65">
        <v>2</v>
      </c>
      <c r="D29" s="156" t="s">
        <v>328</v>
      </c>
      <c r="E29" s="6" t="s">
        <v>321</v>
      </c>
      <c r="F29" s="9"/>
      <c r="G29" s="6"/>
      <c r="H29" s="65"/>
      <c r="I29" s="65"/>
      <c r="J29" s="7">
        <v>62.68</v>
      </c>
      <c r="K29" s="7"/>
      <c r="L29" s="7"/>
    </row>
    <row r="30" spans="2:12">
      <c r="B30" s="253"/>
      <c r="C30" s="65">
        <v>2</v>
      </c>
      <c r="D30" s="156" t="s">
        <v>328</v>
      </c>
      <c r="E30" s="6" t="s">
        <v>318</v>
      </c>
      <c r="F30" s="9"/>
      <c r="G30" s="6"/>
      <c r="H30" s="65"/>
      <c r="I30" s="65"/>
      <c r="J30" s="7">
        <v>61.57</v>
      </c>
      <c r="K30" s="7"/>
      <c r="L30" s="7"/>
    </row>
    <row r="31" spans="2:12">
      <c r="B31" s="253"/>
      <c r="C31" s="65">
        <v>2</v>
      </c>
      <c r="D31" s="156" t="s">
        <v>328</v>
      </c>
      <c r="E31" s="6" t="s">
        <v>230</v>
      </c>
      <c r="F31" s="9"/>
      <c r="G31" s="6"/>
      <c r="H31" s="65"/>
      <c r="I31" s="65"/>
      <c r="J31" s="7">
        <v>63.79</v>
      </c>
      <c r="K31" s="7"/>
      <c r="L31" s="7"/>
    </row>
    <row r="32" spans="2:12">
      <c r="B32" s="253"/>
      <c r="C32" s="157"/>
      <c r="D32" s="157"/>
      <c r="E32" s="157"/>
      <c r="F32" s="157"/>
      <c r="G32" s="157"/>
      <c r="H32" s="157"/>
      <c r="I32" s="157"/>
      <c r="J32" s="157"/>
      <c r="K32" s="157"/>
      <c r="L32" s="157"/>
    </row>
    <row r="33" spans="2:12">
      <c r="B33" s="253"/>
      <c r="C33" s="65">
        <v>2</v>
      </c>
      <c r="D33" s="156" t="s">
        <v>330</v>
      </c>
      <c r="E33" s="6" t="s">
        <v>318</v>
      </c>
      <c r="F33" s="9" t="s">
        <v>319</v>
      </c>
      <c r="G33" s="6" t="s">
        <v>320</v>
      </c>
      <c r="H33" s="65"/>
      <c r="I33" s="65"/>
      <c r="J33" s="7"/>
      <c r="K33" s="7">
        <v>58.64</v>
      </c>
      <c r="L33" s="7">
        <v>3.28</v>
      </c>
    </row>
    <row r="34" spans="2:12">
      <c r="B34" s="253"/>
      <c r="C34" s="65">
        <v>2</v>
      </c>
      <c r="D34" s="156" t="s">
        <v>330</v>
      </c>
      <c r="E34" s="6" t="s">
        <v>230</v>
      </c>
      <c r="F34" s="6" t="s">
        <v>228</v>
      </c>
      <c r="G34" s="155" t="s">
        <v>230</v>
      </c>
      <c r="H34" s="65"/>
      <c r="I34" s="65"/>
      <c r="J34" s="7"/>
      <c r="K34" s="7">
        <v>50.56</v>
      </c>
      <c r="L34" s="7">
        <v>5.82</v>
      </c>
    </row>
    <row r="35" spans="2:12">
      <c r="B35" s="253"/>
      <c r="C35" s="65">
        <v>2</v>
      </c>
      <c r="D35" s="156" t="s">
        <v>330</v>
      </c>
      <c r="E35" s="6" t="s">
        <v>321</v>
      </c>
      <c r="F35" s="6"/>
      <c r="G35" s="155"/>
      <c r="H35" s="65"/>
      <c r="I35" s="65"/>
      <c r="J35" s="7">
        <v>51.82</v>
      </c>
      <c r="K35" s="7"/>
      <c r="L35" s="7"/>
    </row>
    <row r="36" spans="2:12">
      <c r="B36" s="253"/>
      <c r="C36" s="65">
        <v>2</v>
      </c>
      <c r="D36" s="156" t="s">
        <v>330</v>
      </c>
      <c r="E36" s="6" t="s">
        <v>318</v>
      </c>
      <c r="F36" s="6"/>
      <c r="G36" s="155"/>
      <c r="H36" s="65"/>
      <c r="I36" s="65"/>
      <c r="J36" s="7">
        <v>58.64</v>
      </c>
      <c r="K36" s="7"/>
      <c r="L36" s="7"/>
    </row>
    <row r="37" spans="2:12">
      <c r="B37" s="253"/>
      <c r="C37" s="65">
        <v>2</v>
      </c>
      <c r="D37" s="156" t="s">
        <v>330</v>
      </c>
      <c r="E37" s="6" t="s">
        <v>230</v>
      </c>
      <c r="F37" s="6"/>
      <c r="G37" s="155"/>
      <c r="H37" s="65"/>
      <c r="I37" s="65"/>
      <c r="J37" s="158">
        <v>49.87</v>
      </c>
      <c r="K37" s="7"/>
      <c r="L37" s="7"/>
    </row>
    <row r="38" spans="2:12">
      <c r="B38" s="253"/>
      <c r="C38" s="157"/>
      <c r="D38" s="157"/>
      <c r="E38" s="157"/>
      <c r="F38" s="157"/>
      <c r="G38" s="157"/>
      <c r="H38" s="157"/>
      <c r="I38" s="157"/>
      <c r="J38" s="157"/>
      <c r="K38" s="157"/>
      <c r="L38" s="157"/>
    </row>
    <row r="39" spans="2:12">
      <c r="B39" s="253"/>
      <c r="C39" s="65">
        <v>2</v>
      </c>
      <c r="D39" s="156" t="s">
        <v>331</v>
      </c>
      <c r="E39" s="6" t="s">
        <v>318</v>
      </c>
      <c r="F39" s="9" t="s">
        <v>319</v>
      </c>
      <c r="G39" s="6" t="s">
        <v>320</v>
      </c>
      <c r="H39" s="65"/>
      <c r="I39" s="65"/>
      <c r="J39" s="8"/>
      <c r="K39" s="7">
        <v>53.63</v>
      </c>
      <c r="L39" s="7">
        <v>5.08</v>
      </c>
    </row>
    <row r="40" spans="2:12">
      <c r="B40" s="253"/>
      <c r="C40" s="65">
        <v>2</v>
      </c>
      <c r="D40" s="156" t="s">
        <v>331</v>
      </c>
      <c r="E40" s="6" t="s">
        <v>230</v>
      </c>
      <c r="F40" s="6" t="s">
        <v>228</v>
      </c>
      <c r="G40" s="155" t="s">
        <v>230</v>
      </c>
      <c r="H40" s="65"/>
      <c r="I40" s="65"/>
      <c r="J40" s="8"/>
      <c r="K40" s="7">
        <v>53.77</v>
      </c>
      <c r="L40" s="7">
        <v>3.12</v>
      </c>
    </row>
    <row r="41" spans="2:12">
      <c r="B41" s="253"/>
      <c r="C41" s="65">
        <v>2</v>
      </c>
      <c r="D41" s="156" t="s">
        <v>331</v>
      </c>
      <c r="E41" s="6" t="s">
        <v>332</v>
      </c>
      <c r="F41" s="9"/>
      <c r="G41" s="155"/>
      <c r="H41" s="65"/>
      <c r="I41" s="65"/>
      <c r="J41" s="7">
        <v>57.25</v>
      </c>
      <c r="K41" s="8"/>
      <c r="L41" s="8"/>
    </row>
    <row r="42" spans="2:12">
      <c r="B42" s="253"/>
      <c r="C42" s="65">
        <v>2</v>
      </c>
      <c r="D42" s="156" t="s">
        <v>331</v>
      </c>
      <c r="E42" s="6" t="s">
        <v>318</v>
      </c>
      <c r="F42" s="9"/>
      <c r="G42" s="155"/>
      <c r="H42" s="65"/>
      <c r="I42" s="65"/>
      <c r="J42" s="7">
        <v>54.88</v>
      </c>
      <c r="K42" s="8"/>
      <c r="L42" s="8"/>
    </row>
    <row r="43" spans="2:12">
      <c r="B43" s="253"/>
      <c r="C43" s="65">
        <v>2</v>
      </c>
      <c r="D43" s="156" t="s">
        <v>331</v>
      </c>
      <c r="E43" s="6" t="s">
        <v>230</v>
      </c>
      <c r="F43" s="9"/>
      <c r="G43" s="155"/>
      <c r="H43" s="65"/>
      <c r="I43" s="65"/>
      <c r="J43" s="7">
        <v>54.04</v>
      </c>
      <c r="K43" s="8"/>
      <c r="L43" s="8"/>
    </row>
    <row r="44" spans="2:12">
      <c r="B44" s="253"/>
      <c r="C44" s="157"/>
      <c r="D44" s="159"/>
      <c r="E44" s="160"/>
      <c r="F44" s="160"/>
      <c r="G44" s="157"/>
      <c r="H44" s="157"/>
      <c r="I44" s="157"/>
      <c r="J44" s="161"/>
      <c r="K44" s="161"/>
      <c r="L44" s="161"/>
    </row>
    <row r="46" spans="2:12">
      <c r="B46" s="254" t="s">
        <v>333</v>
      </c>
      <c r="C46" s="254"/>
      <c r="D46" s="254"/>
      <c r="E46" s="254"/>
      <c r="F46" s="254"/>
    </row>
    <row r="47" spans="2:12">
      <c r="B47" s="150" t="s">
        <v>306</v>
      </c>
      <c r="C47" s="150" t="s">
        <v>3</v>
      </c>
      <c r="D47" s="150" t="s">
        <v>1</v>
      </c>
      <c r="E47" s="151" t="s">
        <v>135</v>
      </c>
      <c r="F47" s="151" t="s">
        <v>8</v>
      </c>
    </row>
    <row r="48" spans="2:12">
      <c r="B48" s="255" t="s">
        <v>62</v>
      </c>
      <c r="C48" s="152">
        <v>2</v>
      </c>
      <c r="D48" s="9" t="s">
        <v>65</v>
      </c>
      <c r="E48" s="7">
        <v>53.35</v>
      </c>
      <c r="F48" s="7">
        <v>5.33</v>
      </c>
    </row>
    <row r="49" spans="2:8">
      <c r="B49" s="256"/>
      <c r="C49" s="152">
        <v>2</v>
      </c>
      <c r="D49" s="9" t="s">
        <v>102</v>
      </c>
      <c r="E49" s="7">
        <v>64.209999999999994</v>
      </c>
      <c r="F49" s="7">
        <v>0.49</v>
      </c>
    </row>
    <row r="50" spans="2:8">
      <c r="B50" s="256"/>
      <c r="C50" s="152">
        <v>2</v>
      </c>
      <c r="D50" s="9" t="s">
        <v>45</v>
      </c>
      <c r="E50" s="7">
        <v>53.21</v>
      </c>
      <c r="F50" s="7">
        <v>7.87</v>
      </c>
    </row>
    <row r="51" spans="2:8">
      <c r="B51" s="256"/>
      <c r="C51" s="152">
        <v>2</v>
      </c>
      <c r="D51" s="9" t="s">
        <v>84</v>
      </c>
      <c r="E51" s="7">
        <v>50.14</v>
      </c>
      <c r="F51" s="7">
        <v>9.43</v>
      </c>
    </row>
    <row r="52" spans="2:8">
      <c r="B52" s="150"/>
      <c r="C52" s="150"/>
      <c r="D52" s="150"/>
      <c r="E52" s="151"/>
      <c r="F52" s="151"/>
    </row>
    <row r="54" spans="2:8">
      <c r="B54" s="257" t="s">
        <v>334</v>
      </c>
      <c r="C54" s="258"/>
      <c r="D54" s="258"/>
      <c r="E54" s="258"/>
      <c r="F54" s="258"/>
      <c r="G54" s="259"/>
    </row>
    <row r="55" spans="2:8" ht="28.8">
      <c r="B55" s="150" t="s">
        <v>306</v>
      </c>
      <c r="C55" s="150" t="s">
        <v>3</v>
      </c>
      <c r="D55" s="150" t="s">
        <v>335</v>
      </c>
      <c r="E55" s="150" t="s">
        <v>336</v>
      </c>
      <c r="F55" s="151" t="s">
        <v>135</v>
      </c>
      <c r="G55" s="151" t="s">
        <v>8</v>
      </c>
    </row>
    <row r="56" spans="2:8">
      <c r="B56" s="256" t="s">
        <v>62</v>
      </c>
      <c r="C56" s="152">
        <v>2</v>
      </c>
      <c r="D56" s="9" t="s">
        <v>137</v>
      </c>
      <c r="E56" s="6" t="s">
        <v>337</v>
      </c>
      <c r="F56" s="7">
        <v>53.21</v>
      </c>
      <c r="G56" s="7">
        <v>5.99</v>
      </c>
    </row>
    <row r="57" spans="2:8">
      <c r="B57" s="256"/>
      <c r="C57" s="152">
        <v>2</v>
      </c>
      <c r="D57" s="9" t="s">
        <v>338</v>
      </c>
      <c r="E57" s="6" t="s">
        <v>337</v>
      </c>
      <c r="F57" s="158">
        <v>49.03</v>
      </c>
      <c r="G57" s="7">
        <v>8.36</v>
      </c>
    </row>
    <row r="58" spans="2:8">
      <c r="B58" s="256"/>
      <c r="C58" s="152">
        <v>2</v>
      </c>
      <c r="D58" s="9" t="s">
        <v>338</v>
      </c>
      <c r="E58" s="6" t="s">
        <v>339</v>
      </c>
      <c r="F58" s="158">
        <v>49.17</v>
      </c>
      <c r="G58" s="7">
        <v>8.5299999999999994</v>
      </c>
    </row>
    <row r="59" spans="2:8">
      <c r="B59" s="256"/>
      <c r="C59" s="152">
        <v>2</v>
      </c>
      <c r="D59" s="9" t="s">
        <v>151</v>
      </c>
      <c r="E59" s="6" t="s">
        <v>340</v>
      </c>
      <c r="F59" s="7">
        <v>60.73</v>
      </c>
      <c r="G59" s="7">
        <v>2.0499999999999998</v>
      </c>
    </row>
    <row r="60" spans="2:8">
      <c r="B60" s="256"/>
      <c r="C60" s="152">
        <v>2</v>
      </c>
      <c r="D60" s="9" t="s">
        <v>137</v>
      </c>
      <c r="E60" s="6" t="s">
        <v>340</v>
      </c>
      <c r="F60" s="7">
        <v>52.79</v>
      </c>
      <c r="G60" s="7">
        <v>6.23</v>
      </c>
    </row>
    <row r="61" spans="2:8">
      <c r="B61" s="256"/>
      <c r="C61" s="152">
        <v>2</v>
      </c>
      <c r="D61" s="9" t="s">
        <v>142</v>
      </c>
      <c r="E61" s="6" t="s">
        <v>340</v>
      </c>
      <c r="F61" s="7">
        <v>55.72</v>
      </c>
      <c r="G61" s="7">
        <v>4.67</v>
      </c>
    </row>
    <row r="62" spans="2:8">
      <c r="B62" s="162"/>
      <c r="C62" s="150"/>
      <c r="D62" s="150"/>
      <c r="E62" s="150"/>
      <c r="F62" s="151"/>
      <c r="G62" s="151"/>
    </row>
    <row r="64" spans="2:8">
      <c r="B64" s="249" t="s">
        <v>341</v>
      </c>
      <c r="C64" s="249"/>
      <c r="D64" s="249"/>
      <c r="E64" s="249"/>
      <c r="F64" s="249"/>
      <c r="G64" s="249"/>
      <c r="H64" s="249"/>
    </row>
    <row r="65" spans="2:9">
      <c r="B65" s="163" t="s">
        <v>342</v>
      </c>
      <c r="C65" s="163" t="s">
        <v>3</v>
      </c>
      <c r="D65" s="163" t="s">
        <v>167</v>
      </c>
      <c r="E65" s="163" t="s">
        <v>343</v>
      </c>
      <c r="F65" s="163" t="s">
        <v>344</v>
      </c>
      <c r="G65" s="163" t="s">
        <v>315</v>
      </c>
      <c r="H65" s="163" t="s">
        <v>316</v>
      </c>
    </row>
    <row r="66" spans="2:9">
      <c r="B66" s="6" t="s">
        <v>345</v>
      </c>
      <c r="C66" s="6">
        <v>1</v>
      </c>
      <c r="D66" s="5" t="s">
        <v>346</v>
      </c>
      <c r="E66" s="156" t="s">
        <v>347</v>
      </c>
      <c r="F66" s="155" t="s">
        <v>348</v>
      </c>
      <c r="G66" s="7">
        <v>56.83</v>
      </c>
      <c r="H66" s="7">
        <v>3.85</v>
      </c>
    </row>
    <row r="67" spans="2:9">
      <c r="B67" s="6" t="s">
        <v>345</v>
      </c>
      <c r="C67" s="6">
        <v>1</v>
      </c>
      <c r="D67" s="5" t="s">
        <v>349</v>
      </c>
      <c r="E67" s="156" t="s">
        <v>347</v>
      </c>
      <c r="F67" s="155" t="s">
        <v>350</v>
      </c>
      <c r="G67" s="7">
        <v>52.51</v>
      </c>
      <c r="H67" s="7">
        <v>6.64</v>
      </c>
    </row>
    <row r="68" spans="2:9">
      <c r="B68" s="163"/>
      <c r="C68" s="163"/>
      <c r="D68" s="164"/>
      <c r="E68" s="163"/>
      <c r="F68" s="163"/>
      <c r="G68" s="163"/>
      <c r="H68" s="163"/>
    </row>
    <row r="70" spans="2:9">
      <c r="B70" s="260" t="s">
        <v>351</v>
      </c>
      <c r="C70" s="260"/>
      <c r="D70" s="260"/>
      <c r="E70" s="260"/>
      <c r="F70" s="260"/>
      <c r="G70" s="260"/>
      <c r="H70" s="260"/>
      <c r="I70" s="260"/>
    </row>
    <row r="71" spans="2:9">
      <c r="B71" s="261" t="s">
        <v>2</v>
      </c>
      <c r="C71" s="261" t="s">
        <v>352</v>
      </c>
      <c r="D71" s="261" t="s">
        <v>167</v>
      </c>
      <c r="E71" s="261" t="s">
        <v>343</v>
      </c>
      <c r="F71" s="261" t="s">
        <v>353</v>
      </c>
      <c r="G71" s="261" t="s">
        <v>354</v>
      </c>
      <c r="H71" s="262" t="s">
        <v>355</v>
      </c>
      <c r="I71" s="262" t="s">
        <v>356</v>
      </c>
    </row>
    <row r="72" spans="2:9">
      <c r="B72" s="261"/>
      <c r="C72" s="261"/>
      <c r="D72" s="261"/>
      <c r="E72" s="261"/>
      <c r="F72" s="261"/>
      <c r="G72" s="261"/>
      <c r="H72" s="262"/>
      <c r="I72" s="262"/>
    </row>
    <row r="73" spans="2:9">
      <c r="B73" s="6" t="s">
        <v>345</v>
      </c>
      <c r="C73" s="6">
        <v>1</v>
      </c>
      <c r="D73" s="5" t="s">
        <v>357</v>
      </c>
      <c r="E73" s="156" t="s">
        <v>358</v>
      </c>
      <c r="F73" s="6" t="s">
        <v>230</v>
      </c>
      <c r="G73" s="9"/>
      <c r="H73" s="7">
        <v>55.72</v>
      </c>
      <c r="I73" s="7">
        <v>5.33</v>
      </c>
    </row>
    <row r="74" spans="2:9">
      <c r="B74" s="6" t="s">
        <v>345</v>
      </c>
      <c r="C74" s="6">
        <v>1</v>
      </c>
      <c r="D74" s="5" t="s">
        <v>359</v>
      </c>
      <c r="E74" s="156" t="s">
        <v>360</v>
      </c>
      <c r="F74" s="6" t="s">
        <v>230</v>
      </c>
      <c r="G74" s="9"/>
      <c r="H74" s="7">
        <v>58.08</v>
      </c>
      <c r="I74" s="7">
        <v>3.69</v>
      </c>
    </row>
    <row r="75" spans="2:9">
      <c r="B75" s="165"/>
      <c r="C75" s="165"/>
      <c r="D75" s="165"/>
      <c r="E75" s="165"/>
      <c r="F75" s="165"/>
      <c r="G75" s="165"/>
      <c r="H75" s="166"/>
      <c r="I75" s="166"/>
    </row>
    <row r="78" spans="2:9">
      <c r="B78" s="264" t="s">
        <v>361</v>
      </c>
      <c r="C78" s="264"/>
      <c r="D78" s="264"/>
      <c r="E78" s="264"/>
      <c r="F78" s="264"/>
    </row>
    <row r="79" spans="2:9">
      <c r="B79" s="265" t="s">
        <v>2</v>
      </c>
      <c r="C79" s="265" t="s">
        <v>362</v>
      </c>
      <c r="D79" s="265" t="s">
        <v>363</v>
      </c>
      <c r="E79" s="265" t="s">
        <v>364</v>
      </c>
      <c r="F79" s="265" t="s">
        <v>135</v>
      </c>
    </row>
    <row r="80" spans="2:9">
      <c r="B80" s="265"/>
      <c r="C80" s="265"/>
      <c r="D80" s="265"/>
      <c r="E80" s="265"/>
      <c r="F80" s="265"/>
    </row>
    <row r="81" spans="2:8">
      <c r="B81" s="265"/>
      <c r="C81" s="265"/>
      <c r="D81" s="265"/>
      <c r="E81" s="265"/>
      <c r="F81" s="265"/>
    </row>
    <row r="82" spans="2:8" ht="15.6">
      <c r="B82" s="266" t="s">
        <v>62</v>
      </c>
      <c r="C82" s="9" t="s">
        <v>365</v>
      </c>
      <c r="D82" s="168" t="s">
        <v>366</v>
      </c>
      <c r="E82" s="153" t="s">
        <v>367</v>
      </c>
      <c r="F82" s="7">
        <v>58.5</v>
      </c>
    </row>
    <row r="83" spans="2:8" ht="15.6">
      <c r="B83" s="266"/>
      <c r="C83" s="9" t="s">
        <v>365</v>
      </c>
      <c r="D83" s="168" t="s">
        <v>368</v>
      </c>
      <c r="E83" s="153" t="s">
        <v>369</v>
      </c>
      <c r="F83" s="7">
        <v>58.92</v>
      </c>
    </row>
    <row r="84" spans="2:8" ht="15.6">
      <c r="B84" s="266"/>
      <c r="C84" s="9" t="s">
        <v>365</v>
      </c>
      <c r="D84" s="168" t="s">
        <v>370</v>
      </c>
      <c r="E84" s="153" t="s">
        <v>371</v>
      </c>
      <c r="F84" s="7">
        <v>59.34</v>
      </c>
    </row>
    <row r="85" spans="2:8" ht="15.6">
      <c r="B85" s="266"/>
      <c r="C85" s="9" t="s">
        <v>365</v>
      </c>
      <c r="D85" s="168" t="s">
        <v>372</v>
      </c>
      <c r="E85" s="153" t="s">
        <v>367</v>
      </c>
      <c r="F85" s="7">
        <v>58.22</v>
      </c>
    </row>
    <row r="86" spans="2:8" ht="15.6">
      <c r="B86" s="266"/>
      <c r="C86" s="9" t="s">
        <v>365</v>
      </c>
      <c r="D86" s="168" t="s">
        <v>372</v>
      </c>
      <c r="E86" s="153" t="s">
        <v>373</v>
      </c>
      <c r="F86" s="7">
        <v>58.5</v>
      </c>
    </row>
    <row r="87" spans="2:8" ht="15.6">
      <c r="B87" s="266"/>
      <c r="C87" s="9" t="s">
        <v>365</v>
      </c>
      <c r="D87" s="168" t="s">
        <v>372</v>
      </c>
      <c r="E87" s="153" t="s">
        <v>374</v>
      </c>
      <c r="F87" s="7">
        <v>56.83</v>
      </c>
    </row>
    <row r="88" spans="2:8" ht="15.6">
      <c r="B88" s="266"/>
      <c r="C88" s="9" t="s">
        <v>365</v>
      </c>
      <c r="D88" s="168" t="s">
        <v>372</v>
      </c>
      <c r="E88" s="153" t="s">
        <v>375</v>
      </c>
      <c r="F88" s="7">
        <v>56.55</v>
      </c>
    </row>
    <row r="89" spans="2:8">
      <c r="B89" s="169"/>
      <c r="C89" s="167"/>
      <c r="D89" s="167"/>
      <c r="E89" s="167"/>
      <c r="F89" s="167"/>
    </row>
    <row r="91" spans="2:8">
      <c r="B91" s="263" t="s">
        <v>376</v>
      </c>
      <c r="C91" s="263"/>
      <c r="D91" s="263"/>
      <c r="E91" s="263"/>
      <c r="F91" s="263"/>
      <c r="G91" s="263"/>
      <c r="H91" s="263"/>
    </row>
    <row r="92" spans="2:8">
      <c r="B92" s="261" t="s">
        <v>2</v>
      </c>
      <c r="C92" s="261" t="s">
        <v>377</v>
      </c>
      <c r="D92" s="261" t="s">
        <v>378</v>
      </c>
      <c r="E92" s="261" t="s">
        <v>379</v>
      </c>
      <c r="F92" s="261" t="s">
        <v>380</v>
      </c>
      <c r="G92" s="262" t="s">
        <v>381</v>
      </c>
      <c r="H92" s="262"/>
    </row>
    <row r="93" spans="2:8">
      <c r="B93" s="261"/>
      <c r="C93" s="261"/>
      <c r="D93" s="261"/>
      <c r="E93" s="261"/>
      <c r="F93" s="261"/>
      <c r="G93" s="166" t="s">
        <v>355</v>
      </c>
      <c r="H93" s="166" t="s">
        <v>356</v>
      </c>
    </row>
    <row r="94" spans="2:8">
      <c r="B94" s="6" t="s">
        <v>62</v>
      </c>
      <c r="C94" s="6" t="s">
        <v>382</v>
      </c>
      <c r="D94" s="6" t="s">
        <v>383</v>
      </c>
      <c r="E94" s="170" t="s">
        <v>384</v>
      </c>
      <c r="F94" s="9" t="s">
        <v>385</v>
      </c>
      <c r="G94" s="7">
        <v>55.99</v>
      </c>
      <c r="H94" s="7">
        <v>3.69</v>
      </c>
    </row>
    <row r="95" spans="2:8">
      <c r="B95" s="6" t="s">
        <v>62</v>
      </c>
      <c r="C95" s="6" t="s">
        <v>382</v>
      </c>
      <c r="D95" s="6" t="s">
        <v>383</v>
      </c>
      <c r="E95" s="170" t="s">
        <v>386</v>
      </c>
      <c r="F95" s="9" t="s">
        <v>387</v>
      </c>
      <c r="G95" s="7">
        <v>55.85</v>
      </c>
      <c r="H95" s="7">
        <v>3.4</v>
      </c>
    </row>
    <row r="96" spans="2:8">
      <c r="B96" s="6" t="s">
        <v>62</v>
      </c>
      <c r="C96" s="6" t="s">
        <v>382</v>
      </c>
      <c r="D96" s="6" t="s">
        <v>383</v>
      </c>
      <c r="E96" s="170" t="s">
        <v>388</v>
      </c>
      <c r="F96" s="9" t="s">
        <v>387</v>
      </c>
      <c r="G96" s="7">
        <v>55.71</v>
      </c>
      <c r="H96" s="7">
        <v>3.63</v>
      </c>
    </row>
    <row r="97" spans="2:8">
      <c r="B97" s="165"/>
      <c r="C97" s="165"/>
      <c r="D97" s="165"/>
      <c r="E97" s="165"/>
      <c r="F97" s="165"/>
      <c r="G97" s="166"/>
      <c r="H97" s="166"/>
    </row>
    <row r="99" spans="2:8">
      <c r="B99" s="267" t="s">
        <v>389</v>
      </c>
      <c r="C99" s="267"/>
      <c r="D99" s="267"/>
      <c r="E99" s="267"/>
      <c r="F99" s="267"/>
      <c r="G99" s="267"/>
      <c r="H99" s="267"/>
    </row>
    <row r="100" spans="2:8">
      <c r="B100" s="268" t="s">
        <v>2</v>
      </c>
      <c r="C100" s="269" t="s">
        <v>3</v>
      </c>
      <c r="D100" s="269" t="s">
        <v>390</v>
      </c>
      <c r="E100" s="268" t="s">
        <v>343</v>
      </c>
      <c r="F100" s="269" t="s">
        <v>391</v>
      </c>
      <c r="G100" s="268" t="s">
        <v>353</v>
      </c>
      <c r="H100" s="268" t="s">
        <v>135</v>
      </c>
    </row>
    <row r="101" spans="2:8">
      <c r="B101" s="268"/>
      <c r="C101" s="269"/>
      <c r="D101" s="269"/>
      <c r="E101" s="268"/>
      <c r="F101" s="269"/>
      <c r="G101" s="268"/>
      <c r="H101" s="268"/>
    </row>
    <row r="102" spans="2:8">
      <c r="B102" s="6" t="s">
        <v>345</v>
      </c>
      <c r="C102" s="6">
        <v>1</v>
      </c>
      <c r="D102" s="5" t="s">
        <v>392</v>
      </c>
      <c r="E102" s="156" t="s">
        <v>393</v>
      </c>
      <c r="F102" s="173" t="s">
        <v>394</v>
      </c>
      <c r="G102" s="61" t="s">
        <v>230</v>
      </c>
      <c r="H102" s="7">
        <v>57.67</v>
      </c>
    </row>
    <row r="103" spans="2:8">
      <c r="B103" s="171"/>
      <c r="C103" s="172"/>
      <c r="D103" s="172"/>
      <c r="E103" s="171"/>
      <c r="F103" s="172"/>
      <c r="G103" s="171"/>
      <c r="H103" s="171"/>
    </row>
  </sheetData>
  <mergeCells count="46">
    <mergeCell ref="B99:H99"/>
    <mergeCell ref="B100:B101"/>
    <mergeCell ref="C100:C101"/>
    <mergeCell ref="D100:D101"/>
    <mergeCell ref="E100:E101"/>
    <mergeCell ref="F100:F101"/>
    <mergeCell ref="G100:G101"/>
    <mergeCell ref="H100:H101"/>
    <mergeCell ref="F92:F93"/>
    <mergeCell ref="G92:H92"/>
    <mergeCell ref="B91:H91"/>
    <mergeCell ref="B78:F78"/>
    <mergeCell ref="B79:B81"/>
    <mergeCell ref="C79:C81"/>
    <mergeCell ref="D79:D81"/>
    <mergeCell ref="E79:E81"/>
    <mergeCell ref="F79:F81"/>
    <mergeCell ref="B82:B88"/>
    <mergeCell ref="B92:B93"/>
    <mergeCell ref="C92:C93"/>
    <mergeCell ref="D92:D93"/>
    <mergeCell ref="E92:E93"/>
    <mergeCell ref="B70:I70"/>
    <mergeCell ref="B71:B72"/>
    <mergeCell ref="C71:C72"/>
    <mergeCell ref="D71:D72"/>
    <mergeCell ref="E71:E72"/>
    <mergeCell ref="F71:F72"/>
    <mergeCell ref="G71:G72"/>
    <mergeCell ref="H71:H72"/>
    <mergeCell ref="I71:I72"/>
    <mergeCell ref="B64:H64"/>
    <mergeCell ref="B3:L3"/>
    <mergeCell ref="B4:B5"/>
    <mergeCell ref="C4:C5"/>
    <mergeCell ref="D4:D5"/>
    <mergeCell ref="E4:E5"/>
    <mergeCell ref="F4:F5"/>
    <mergeCell ref="G4:G5"/>
    <mergeCell ref="H4:I4"/>
    <mergeCell ref="K4:L4"/>
    <mergeCell ref="B6:B44"/>
    <mergeCell ref="B46:F46"/>
    <mergeCell ref="B48:B51"/>
    <mergeCell ref="B54:G54"/>
    <mergeCell ref="B56:B61"/>
  </mergeCells>
  <pageMargins left="0.7" right="0.7" top="0.75" bottom="0.75" header="0.3" footer="0.3"/>
  <pageSetup orientation="portrait" verticalDpi="0" r:id="rId1"/>
  <headerFooter>
    <oddFooter>&amp;C&amp;"Calibri"&amp;11&amp;K000000_x000D_&amp;1#&amp;"Calibri"&amp;6&amp;K737373Sensitivity: Internal (C3)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1"/>
  <dimension ref="A1:BJ31"/>
  <sheetViews>
    <sheetView tabSelected="1" workbookViewId="0">
      <pane xSplit="3" ySplit="3" topLeftCell="D4" activePane="bottomRight" state="frozen"/>
      <selection pane="topRight" activeCell="E1" sqref="E1"/>
      <selection pane="bottomLeft" activeCell="A5" sqref="A5"/>
      <selection pane="bottomRight" activeCell="D38" sqref="D38"/>
    </sheetView>
  </sheetViews>
  <sheetFormatPr defaultRowHeight="14.4"/>
  <cols>
    <col min="2" max="2" width="10.109375" bestFit="1" customWidth="1"/>
    <col min="3" max="3" width="27.77734375" style="189" bestFit="1" customWidth="1"/>
    <col min="4" max="4" width="12.5546875" customWidth="1"/>
    <col min="5" max="5" width="18.21875" customWidth="1"/>
    <col min="6" max="6" width="16.21875" customWidth="1"/>
    <col min="7" max="7" width="12" customWidth="1"/>
    <col min="8" max="9" width="13" customWidth="1"/>
    <col min="10" max="10" width="12" customWidth="1"/>
    <col min="11" max="11" width="11.21875" customWidth="1"/>
    <col min="19" max="19" width="12.77734375" customWidth="1"/>
    <col min="20" max="26" width="9.77734375" bestFit="1" customWidth="1"/>
    <col min="27" max="27" width="11.44140625" bestFit="1" customWidth="1"/>
    <col min="28" max="28" width="9.77734375" bestFit="1" customWidth="1"/>
    <col min="32" max="32" width="11.77734375" customWidth="1"/>
    <col min="42" max="42" width="16.5546875" customWidth="1"/>
    <col min="43" max="43" width="10.21875" customWidth="1"/>
  </cols>
  <sheetData>
    <row r="1" spans="1:62" ht="15" customHeight="1"/>
    <row r="3" spans="1:62" s="181" customFormat="1" ht="28.8">
      <c r="A3" s="273"/>
      <c r="B3" s="184" t="s">
        <v>463</v>
      </c>
      <c r="C3" s="190" t="s">
        <v>467</v>
      </c>
      <c r="D3" s="184" t="s">
        <v>472</v>
      </c>
      <c r="E3" s="185" t="s">
        <v>343</v>
      </c>
      <c r="F3" s="185" t="s">
        <v>488</v>
      </c>
      <c r="G3" s="185" t="s">
        <v>411</v>
      </c>
      <c r="H3" s="185" t="s">
        <v>489</v>
      </c>
      <c r="I3" s="185" t="s">
        <v>490</v>
      </c>
      <c r="J3" s="185" t="s">
        <v>491</v>
      </c>
      <c r="K3" s="185" t="s">
        <v>492</v>
      </c>
      <c r="L3" s="185" t="s">
        <v>315</v>
      </c>
      <c r="M3" s="185" t="s">
        <v>316</v>
      </c>
      <c r="N3" s="185" t="s">
        <v>408</v>
      </c>
      <c r="O3" s="185" t="s">
        <v>412</v>
      </c>
      <c r="P3" s="185" t="s">
        <v>413</v>
      </c>
      <c r="Q3" s="185" t="s">
        <v>414</v>
      </c>
      <c r="R3" s="185" t="s">
        <v>409</v>
      </c>
      <c r="S3" s="186" t="s">
        <v>418</v>
      </c>
      <c r="T3" s="186" t="s">
        <v>419</v>
      </c>
      <c r="U3" s="186" t="s">
        <v>420</v>
      </c>
      <c r="V3" s="186" t="s">
        <v>421</v>
      </c>
      <c r="W3" s="186" t="s">
        <v>422</v>
      </c>
      <c r="X3" s="186" t="s">
        <v>423</v>
      </c>
      <c r="Y3" s="186" t="s">
        <v>424</v>
      </c>
      <c r="Z3" s="186" t="s">
        <v>425</v>
      </c>
      <c r="AA3" s="186" t="s">
        <v>426</v>
      </c>
      <c r="AB3" s="186" t="s">
        <v>427</v>
      </c>
      <c r="AC3" s="186" t="s">
        <v>428</v>
      </c>
      <c r="AD3" s="186" t="s">
        <v>429</v>
      </c>
      <c r="AE3" s="186" t="s">
        <v>430</v>
      </c>
      <c r="AF3" s="186" t="s">
        <v>427</v>
      </c>
      <c r="AG3" s="186" t="s">
        <v>428</v>
      </c>
      <c r="AH3" s="186" t="s">
        <v>429</v>
      </c>
      <c r="AI3" s="186" t="s">
        <v>431</v>
      </c>
      <c r="AJ3" s="186" t="s">
        <v>432</v>
      </c>
      <c r="AK3" s="186" t="s">
        <v>433</v>
      </c>
      <c r="AL3" s="186" t="s">
        <v>434</v>
      </c>
      <c r="AM3" s="186" t="s">
        <v>435</v>
      </c>
      <c r="AN3" s="187" t="s">
        <v>348</v>
      </c>
      <c r="AO3" s="187" t="s">
        <v>350</v>
      </c>
      <c r="AP3" s="187" t="s">
        <v>493</v>
      </c>
      <c r="AQ3" s="187" t="s">
        <v>481</v>
      </c>
      <c r="BJ3" s="181" t="s">
        <v>402</v>
      </c>
    </row>
    <row r="4" spans="1:62" ht="14.4" hidden="1" customHeight="1">
      <c r="A4" s="271"/>
      <c r="B4" s="188" t="s">
        <v>402</v>
      </c>
      <c r="C4" s="191" t="s">
        <v>407</v>
      </c>
      <c r="D4" s="182" t="s">
        <v>410</v>
      </c>
      <c r="E4" s="182" t="s">
        <v>410</v>
      </c>
      <c r="F4" s="182" t="s">
        <v>415</v>
      </c>
      <c r="G4" s="182" t="s">
        <v>410</v>
      </c>
      <c r="H4" s="182" t="s">
        <v>415</v>
      </c>
      <c r="I4" s="182" t="s">
        <v>415</v>
      </c>
      <c r="J4" s="182" t="s">
        <v>415</v>
      </c>
      <c r="K4" s="182" t="s">
        <v>415</v>
      </c>
      <c r="L4" s="182" t="s">
        <v>410</v>
      </c>
      <c r="M4" s="182" t="s">
        <v>410</v>
      </c>
      <c r="N4" s="182" t="s">
        <v>410</v>
      </c>
      <c r="O4" s="182" t="s">
        <v>410</v>
      </c>
      <c r="P4" s="182" t="s">
        <v>410</v>
      </c>
      <c r="Q4" s="182" t="s">
        <v>410</v>
      </c>
      <c r="R4" s="182" t="s">
        <v>410</v>
      </c>
      <c r="S4" s="182" t="s">
        <v>415</v>
      </c>
      <c r="T4" s="182" t="s">
        <v>415</v>
      </c>
      <c r="U4" s="182" t="s">
        <v>415</v>
      </c>
      <c r="V4" s="182" t="s">
        <v>415</v>
      </c>
      <c r="W4" s="182" t="s">
        <v>415</v>
      </c>
      <c r="X4" s="182" t="s">
        <v>415</v>
      </c>
      <c r="Y4" s="182" t="s">
        <v>415</v>
      </c>
      <c r="Z4" s="182" t="s">
        <v>415</v>
      </c>
      <c r="AA4" s="182" t="s">
        <v>415</v>
      </c>
      <c r="AB4" s="182" t="s">
        <v>415</v>
      </c>
      <c r="AC4" s="182" t="s">
        <v>415</v>
      </c>
      <c r="AD4" s="182" t="s">
        <v>415</v>
      </c>
      <c r="AE4" s="182" t="s">
        <v>415</v>
      </c>
      <c r="AF4" s="182" t="s">
        <v>415</v>
      </c>
      <c r="AG4" s="182" t="s">
        <v>415</v>
      </c>
      <c r="AH4" s="182" t="s">
        <v>415</v>
      </c>
      <c r="AI4" s="182" t="s">
        <v>415</v>
      </c>
      <c r="AJ4" s="182" t="s">
        <v>415</v>
      </c>
      <c r="AK4" s="182" t="s">
        <v>415</v>
      </c>
      <c r="AL4" s="182" t="s">
        <v>415</v>
      </c>
      <c r="AM4" s="182" t="s">
        <v>415</v>
      </c>
      <c r="AN4" s="182" t="s">
        <v>410</v>
      </c>
      <c r="AO4" s="182" t="s">
        <v>410</v>
      </c>
      <c r="AP4" s="182" t="s">
        <v>410</v>
      </c>
      <c r="AQ4" s="182" t="s">
        <v>415</v>
      </c>
      <c r="BJ4" t="s">
        <v>403</v>
      </c>
    </row>
    <row r="5" spans="1:62" ht="14.4" hidden="1" customHeight="1">
      <c r="A5" s="271"/>
      <c r="B5" s="188" t="s">
        <v>402</v>
      </c>
      <c r="C5" s="191" t="s">
        <v>464</v>
      </c>
      <c r="D5" s="182" t="s">
        <v>410</v>
      </c>
      <c r="E5" s="182" t="s">
        <v>410</v>
      </c>
      <c r="F5" s="182" t="s">
        <v>410</v>
      </c>
      <c r="G5" s="182" t="s">
        <v>410</v>
      </c>
      <c r="H5" s="182" t="s">
        <v>415</v>
      </c>
      <c r="I5" s="182" t="s">
        <v>415</v>
      </c>
      <c r="J5" s="182" t="s">
        <v>415</v>
      </c>
      <c r="K5" s="182" t="s">
        <v>415</v>
      </c>
      <c r="L5" s="182" t="s">
        <v>410</v>
      </c>
      <c r="M5" s="182" t="s">
        <v>410</v>
      </c>
      <c r="N5" s="182" t="s">
        <v>410</v>
      </c>
      <c r="O5" s="182" t="s">
        <v>410</v>
      </c>
      <c r="P5" s="182" t="s">
        <v>410</v>
      </c>
      <c r="Q5" s="182" t="s">
        <v>410</v>
      </c>
      <c r="R5" s="182" t="s">
        <v>410</v>
      </c>
      <c r="S5" s="182" t="s">
        <v>415</v>
      </c>
      <c r="T5" s="182" t="s">
        <v>415</v>
      </c>
      <c r="U5" s="182" t="s">
        <v>415</v>
      </c>
      <c r="V5" s="182" t="s">
        <v>415</v>
      </c>
      <c r="W5" s="182" t="s">
        <v>415</v>
      </c>
      <c r="X5" s="182" t="s">
        <v>415</v>
      </c>
      <c r="Y5" s="182" t="s">
        <v>415</v>
      </c>
      <c r="Z5" s="182" t="s">
        <v>415</v>
      </c>
      <c r="AA5" s="182" t="s">
        <v>415</v>
      </c>
      <c r="AB5" s="182" t="s">
        <v>415</v>
      </c>
      <c r="AC5" s="182" t="s">
        <v>415</v>
      </c>
      <c r="AD5" s="182" t="s">
        <v>415</v>
      </c>
      <c r="AE5" s="182" t="s">
        <v>415</v>
      </c>
      <c r="AF5" s="182" t="s">
        <v>415</v>
      </c>
      <c r="AG5" s="182" t="s">
        <v>415</v>
      </c>
      <c r="AH5" s="182" t="s">
        <v>415</v>
      </c>
      <c r="AI5" s="182" t="s">
        <v>415</v>
      </c>
      <c r="AJ5" s="182" t="s">
        <v>415</v>
      </c>
      <c r="AK5" s="182" t="s">
        <v>415</v>
      </c>
      <c r="AL5" s="182" t="s">
        <v>415</v>
      </c>
      <c r="AM5" s="182" t="s">
        <v>415</v>
      </c>
      <c r="AN5" s="182" t="s">
        <v>410</v>
      </c>
      <c r="AO5" s="182" t="s">
        <v>410</v>
      </c>
      <c r="AP5" s="182" t="s">
        <v>410</v>
      </c>
      <c r="AQ5" s="182" t="s">
        <v>415</v>
      </c>
      <c r="BJ5" t="s">
        <v>404</v>
      </c>
    </row>
    <row r="6" spans="1:62" ht="14.4" hidden="1" customHeight="1">
      <c r="A6" s="271"/>
      <c r="B6" s="188" t="s">
        <v>402</v>
      </c>
      <c r="C6" s="191" t="s">
        <v>465</v>
      </c>
      <c r="D6" s="182" t="s">
        <v>410</v>
      </c>
      <c r="E6" s="182" t="s">
        <v>410</v>
      </c>
      <c r="F6" s="182" t="s">
        <v>410</v>
      </c>
      <c r="G6" s="182" t="s">
        <v>410</v>
      </c>
      <c r="H6" s="182" t="s">
        <v>410</v>
      </c>
      <c r="I6" s="182" t="s">
        <v>410</v>
      </c>
      <c r="J6" s="182" t="s">
        <v>410</v>
      </c>
      <c r="K6" s="182" t="s">
        <v>410</v>
      </c>
      <c r="L6" s="182" t="s">
        <v>410</v>
      </c>
      <c r="M6" s="182" t="s">
        <v>410</v>
      </c>
      <c r="N6" s="182" t="s">
        <v>410</v>
      </c>
      <c r="O6" s="182" t="s">
        <v>410</v>
      </c>
      <c r="P6" s="182" t="s">
        <v>410</v>
      </c>
      <c r="Q6" s="182" t="s">
        <v>410</v>
      </c>
      <c r="R6" s="182" t="s">
        <v>410</v>
      </c>
      <c r="S6" s="182" t="s">
        <v>410</v>
      </c>
      <c r="T6" s="182" t="s">
        <v>410</v>
      </c>
      <c r="U6" s="182" t="s">
        <v>410</v>
      </c>
      <c r="V6" s="182" t="s">
        <v>410</v>
      </c>
      <c r="W6" s="182" t="s">
        <v>410</v>
      </c>
      <c r="X6" s="182" t="s">
        <v>410</v>
      </c>
      <c r="Y6" s="182" t="s">
        <v>410</v>
      </c>
      <c r="Z6" s="182" t="s">
        <v>410</v>
      </c>
      <c r="AA6" s="182" t="s">
        <v>410</v>
      </c>
      <c r="AB6" s="182" t="s">
        <v>410</v>
      </c>
      <c r="AC6" s="182" t="s">
        <v>410</v>
      </c>
      <c r="AD6" s="182" t="s">
        <v>410</v>
      </c>
      <c r="AE6" s="182" t="s">
        <v>410</v>
      </c>
      <c r="AF6" s="182" t="s">
        <v>415</v>
      </c>
      <c r="AG6" s="182" t="s">
        <v>415</v>
      </c>
      <c r="AH6" s="182" t="s">
        <v>415</v>
      </c>
      <c r="AI6" s="182" t="s">
        <v>415</v>
      </c>
      <c r="AJ6" s="182" t="s">
        <v>415</v>
      </c>
      <c r="AK6" s="182" t="s">
        <v>415</v>
      </c>
      <c r="AL6" s="182" t="s">
        <v>415</v>
      </c>
      <c r="AM6" s="182" t="s">
        <v>415</v>
      </c>
      <c r="AN6" s="182" t="s">
        <v>415</v>
      </c>
      <c r="AO6" s="182" t="s">
        <v>415</v>
      </c>
      <c r="AP6" s="182" t="s">
        <v>410</v>
      </c>
      <c r="AQ6" s="182" t="s">
        <v>415</v>
      </c>
    </row>
    <row r="7" spans="1:62">
      <c r="A7" s="270"/>
      <c r="B7" s="188" t="s">
        <v>403</v>
      </c>
      <c r="C7" s="191" t="s">
        <v>494</v>
      </c>
      <c r="D7" s="182" t="s">
        <v>410</v>
      </c>
      <c r="E7" s="182" t="s">
        <v>410</v>
      </c>
      <c r="F7" s="182" t="s">
        <v>410</v>
      </c>
      <c r="G7" s="182" t="s">
        <v>410</v>
      </c>
      <c r="H7" s="182" t="s">
        <v>415</v>
      </c>
      <c r="I7" s="182" t="s">
        <v>415</v>
      </c>
      <c r="J7" s="182" t="s">
        <v>415</v>
      </c>
      <c r="K7" s="182" t="s">
        <v>415</v>
      </c>
      <c r="L7" s="182" t="s">
        <v>410</v>
      </c>
      <c r="M7" s="182" t="s">
        <v>410</v>
      </c>
      <c r="N7" s="182" t="s">
        <v>410</v>
      </c>
      <c r="O7" s="182" t="s">
        <v>410</v>
      </c>
      <c r="P7" s="182" t="s">
        <v>410</v>
      </c>
      <c r="Q7" s="182" t="s">
        <v>410</v>
      </c>
      <c r="R7" s="182" t="s">
        <v>410</v>
      </c>
      <c r="S7" s="182" t="s">
        <v>415</v>
      </c>
      <c r="T7" s="182" t="s">
        <v>415</v>
      </c>
      <c r="U7" s="182" t="s">
        <v>415</v>
      </c>
      <c r="V7" s="182" t="s">
        <v>415</v>
      </c>
      <c r="W7" s="182" t="s">
        <v>415</v>
      </c>
      <c r="X7" s="182" t="s">
        <v>415</v>
      </c>
      <c r="Y7" s="182" t="s">
        <v>415</v>
      </c>
      <c r="Z7" s="182" t="s">
        <v>415</v>
      </c>
      <c r="AA7" s="182" t="s">
        <v>415</v>
      </c>
      <c r="AB7" s="182" t="s">
        <v>415</v>
      </c>
      <c r="AC7" s="182" t="s">
        <v>415</v>
      </c>
      <c r="AD7" s="182" t="s">
        <v>415</v>
      </c>
      <c r="AE7" s="182" t="s">
        <v>415</v>
      </c>
      <c r="AF7" s="182" t="s">
        <v>415</v>
      </c>
      <c r="AG7" s="182" t="s">
        <v>415</v>
      </c>
      <c r="AH7" s="182" t="s">
        <v>415</v>
      </c>
      <c r="AI7" s="182" t="s">
        <v>415</v>
      </c>
      <c r="AJ7" s="182" t="s">
        <v>415</v>
      </c>
      <c r="AK7" s="182" t="s">
        <v>415</v>
      </c>
      <c r="AL7" s="182" t="s">
        <v>415</v>
      </c>
      <c r="AM7" s="182" t="s">
        <v>415</v>
      </c>
      <c r="AN7" s="182" t="s">
        <v>410</v>
      </c>
      <c r="AO7" s="182" t="s">
        <v>410</v>
      </c>
      <c r="AP7" s="182" t="s">
        <v>410</v>
      </c>
      <c r="AQ7" s="182" t="s">
        <v>415</v>
      </c>
    </row>
    <row r="8" spans="1:62" ht="14.4" hidden="1" customHeight="1">
      <c r="A8" s="271"/>
      <c r="B8" s="188" t="s">
        <v>402</v>
      </c>
      <c r="C8" s="191" t="s">
        <v>495</v>
      </c>
      <c r="D8" s="182" t="s">
        <v>410</v>
      </c>
      <c r="E8" s="182" t="s">
        <v>410</v>
      </c>
      <c r="F8" s="182" t="s">
        <v>415</v>
      </c>
      <c r="G8" s="182" t="s">
        <v>410</v>
      </c>
      <c r="H8" s="182" t="s">
        <v>410</v>
      </c>
      <c r="I8" s="182" t="s">
        <v>415</v>
      </c>
      <c r="J8" s="182" t="s">
        <v>415</v>
      </c>
      <c r="K8" s="182" t="s">
        <v>415</v>
      </c>
      <c r="L8" s="182" t="s">
        <v>410</v>
      </c>
      <c r="M8" s="182" t="s">
        <v>410</v>
      </c>
      <c r="N8" s="182" t="s">
        <v>415</v>
      </c>
      <c r="O8" s="182" t="s">
        <v>415</v>
      </c>
      <c r="P8" s="182" t="s">
        <v>415</v>
      </c>
      <c r="Q8" s="182" t="s">
        <v>415</v>
      </c>
      <c r="R8" s="182" t="s">
        <v>415</v>
      </c>
      <c r="S8" s="182" t="s">
        <v>415</v>
      </c>
      <c r="T8" s="182" t="s">
        <v>415</v>
      </c>
      <c r="U8" s="182" t="s">
        <v>415</v>
      </c>
      <c r="V8" s="182" t="s">
        <v>415</v>
      </c>
      <c r="W8" s="182" t="s">
        <v>415</v>
      </c>
      <c r="X8" s="182" t="s">
        <v>415</v>
      </c>
      <c r="Y8" s="182" t="s">
        <v>415</v>
      </c>
      <c r="Z8" s="182" t="s">
        <v>415</v>
      </c>
      <c r="AA8" s="182" t="s">
        <v>415</v>
      </c>
      <c r="AB8" s="182" t="s">
        <v>415</v>
      </c>
      <c r="AC8" s="182" t="s">
        <v>415</v>
      </c>
      <c r="AD8" s="182" t="s">
        <v>415</v>
      </c>
      <c r="AE8" s="182" t="s">
        <v>415</v>
      </c>
      <c r="AF8" s="182" t="s">
        <v>415</v>
      </c>
      <c r="AG8" s="182" t="s">
        <v>415</v>
      </c>
      <c r="AH8" s="182" t="s">
        <v>415</v>
      </c>
      <c r="AI8" s="182" t="s">
        <v>415</v>
      </c>
      <c r="AJ8" s="182" t="s">
        <v>415</v>
      </c>
      <c r="AK8" s="182" t="s">
        <v>415</v>
      </c>
      <c r="AL8" s="182" t="s">
        <v>415</v>
      </c>
      <c r="AM8" s="182" t="s">
        <v>415</v>
      </c>
      <c r="AN8" s="182" t="s">
        <v>415</v>
      </c>
      <c r="AO8" s="182" t="s">
        <v>415</v>
      </c>
      <c r="AP8" s="182" t="s">
        <v>410</v>
      </c>
      <c r="AQ8" s="182" t="s">
        <v>415</v>
      </c>
    </row>
    <row r="9" spans="1:62">
      <c r="A9" s="270"/>
      <c r="B9" s="188" t="s">
        <v>403</v>
      </c>
      <c r="C9" s="191" t="s">
        <v>497</v>
      </c>
      <c r="D9" s="182" t="s">
        <v>410</v>
      </c>
      <c r="E9" s="182" t="s">
        <v>410</v>
      </c>
      <c r="F9" s="182" t="s">
        <v>410</v>
      </c>
      <c r="G9" s="182" t="s">
        <v>410</v>
      </c>
      <c r="H9" s="182" t="s">
        <v>410</v>
      </c>
      <c r="I9" s="182" t="s">
        <v>415</v>
      </c>
      <c r="J9" s="182" t="s">
        <v>415</v>
      </c>
      <c r="K9" s="182" t="s">
        <v>415</v>
      </c>
      <c r="L9" s="182" t="s">
        <v>410</v>
      </c>
      <c r="M9" s="182" t="s">
        <v>410</v>
      </c>
      <c r="N9" s="182" t="s">
        <v>415</v>
      </c>
      <c r="O9" s="182" t="s">
        <v>415</v>
      </c>
      <c r="P9" s="182" t="s">
        <v>415</v>
      </c>
      <c r="Q9" s="182" t="s">
        <v>415</v>
      </c>
      <c r="R9" s="182" t="s">
        <v>415</v>
      </c>
      <c r="S9" s="182" t="s">
        <v>410</v>
      </c>
      <c r="T9" s="182" t="s">
        <v>410</v>
      </c>
      <c r="U9" s="182" t="s">
        <v>410</v>
      </c>
      <c r="V9" s="182" t="s">
        <v>410</v>
      </c>
      <c r="W9" s="182" t="s">
        <v>410</v>
      </c>
      <c r="X9" s="182" t="s">
        <v>410</v>
      </c>
      <c r="Y9" s="182" t="s">
        <v>410</v>
      </c>
      <c r="Z9" s="182" t="s">
        <v>410</v>
      </c>
      <c r="AA9" s="182" t="s">
        <v>410</v>
      </c>
      <c r="AB9" s="182" t="s">
        <v>410</v>
      </c>
      <c r="AC9" s="182" t="s">
        <v>410</v>
      </c>
      <c r="AD9" s="182" t="s">
        <v>410</v>
      </c>
      <c r="AE9" s="182" t="s">
        <v>410</v>
      </c>
      <c r="AF9" s="182" t="s">
        <v>415</v>
      </c>
      <c r="AG9" s="182" t="s">
        <v>415</v>
      </c>
      <c r="AH9" s="182" t="s">
        <v>415</v>
      </c>
      <c r="AI9" s="182" t="s">
        <v>415</v>
      </c>
      <c r="AJ9" s="182" t="s">
        <v>415</v>
      </c>
      <c r="AK9" s="182" t="s">
        <v>415</v>
      </c>
      <c r="AL9" s="182" t="s">
        <v>415</v>
      </c>
      <c r="AM9" s="182" t="s">
        <v>415</v>
      </c>
      <c r="AN9" s="182" t="s">
        <v>415</v>
      </c>
      <c r="AO9" s="182" t="s">
        <v>415</v>
      </c>
      <c r="AP9" s="182" t="s">
        <v>410</v>
      </c>
      <c r="AQ9" s="182" t="s">
        <v>415</v>
      </c>
    </row>
    <row r="10" spans="1:62">
      <c r="A10" s="270"/>
      <c r="B10" s="188" t="s">
        <v>403</v>
      </c>
      <c r="C10" s="191" t="s">
        <v>496</v>
      </c>
      <c r="D10" s="183" t="s">
        <v>410</v>
      </c>
      <c r="E10" s="182" t="s">
        <v>410</v>
      </c>
      <c r="F10" s="182" t="s">
        <v>410</v>
      </c>
      <c r="G10" s="182" t="s">
        <v>410</v>
      </c>
      <c r="H10" s="182" t="s">
        <v>410</v>
      </c>
      <c r="I10" s="182" t="s">
        <v>415</v>
      </c>
      <c r="J10" s="182" t="s">
        <v>415</v>
      </c>
      <c r="K10" s="182" t="s">
        <v>415</v>
      </c>
      <c r="L10" s="182" t="s">
        <v>410</v>
      </c>
      <c r="M10" s="182" t="s">
        <v>410</v>
      </c>
      <c r="N10" s="182" t="s">
        <v>415</v>
      </c>
      <c r="O10" s="182" t="s">
        <v>415</v>
      </c>
      <c r="P10" s="182" t="s">
        <v>415</v>
      </c>
      <c r="Q10" s="182" t="s">
        <v>415</v>
      </c>
      <c r="R10" s="182" t="s">
        <v>415</v>
      </c>
      <c r="S10" s="182" t="s">
        <v>415</v>
      </c>
      <c r="T10" s="182" t="s">
        <v>415</v>
      </c>
      <c r="U10" s="182" t="s">
        <v>415</v>
      </c>
      <c r="V10" s="182" t="s">
        <v>415</v>
      </c>
      <c r="W10" s="182" t="s">
        <v>415</v>
      </c>
      <c r="X10" s="182" t="s">
        <v>415</v>
      </c>
      <c r="Y10" s="182" t="s">
        <v>415</v>
      </c>
      <c r="Z10" s="182" t="s">
        <v>415</v>
      </c>
      <c r="AA10" s="182" t="s">
        <v>415</v>
      </c>
      <c r="AB10" s="182" t="s">
        <v>415</v>
      </c>
      <c r="AC10" s="182" t="s">
        <v>415</v>
      </c>
      <c r="AD10" s="182" t="s">
        <v>415</v>
      </c>
      <c r="AE10" s="182" t="s">
        <v>415</v>
      </c>
      <c r="AF10" s="182" t="s">
        <v>410</v>
      </c>
      <c r="AG10" s="182" t="s">
        <v>410</v>
      </c>
      <c r="AH10" s="182" t="s">
        <v>410</v>
      </c>
      <c r="AI10" s="182" t="s">
        <v>410</v>
      </c>
      <c r="AJ10" s="182" t="s">
        <v>410</v>
      </c>
      <c r="AK10" s="182" t="s">
        <v>410</v>
      </c>
      <c r="AL10" s="182" t="s">
        <v>410</v>
      </c>
      <c r="AM10" s="182" t="s">
        <v>410</v>
      </c>
      <c r="AN10" s="182" t="s">
        <v>410</v>
      </c>
      <c r="AO10" s="182" t="s">
        <v>410</v>
      </c>
      <c r="AP10" s="182" t="s">
        <v>410</v>
      </c>
      <c r="AQ10" s="182" t="s">
        <v>415</v>
      </c>
    </row>
    <row r="11" spans="1:62">
      <c r="A11" s="270"/>
      <c r="B11" s="188" t="s">
        <v>403</v>
      </c>
      <c r="C11" s="191" t="s">
        <v>498</v>
      </c>
      <c r="D11" s="182" t="s">
        <v>410</v>
      </c>
      <c r="E11" s="182" t="s">
        <v>410</v>
      </c>
      <c r="F11" s="182" t="s">
        <v>410</v>
      </c>
      <c r="G11" s="182" t="s">
        <v>410</v>
      </c>
      <c r="H11" s="182" t="s">
        <v>415</v>
      </c>
      <c r="I11" s="182" t="s">
        <v>415</v>
      </c>
      <c r="J11" s="182" t="s">
        <v>415</v>
      </c>
      <c r="K11" s="182" t="s">
        <v>415</v>
      </c>
      <c r="L11" s="182" t="s">
        <v>410</v>
      </c>
      <c r="M11" s="182" t="s">
        <v>410</v>
      </c>
      <c r="N11" s="182" t="s">
        <v>415</v>
      </c>
      <c r="O11" s="182" t="s">
        <v>415</v>
      </c>
      <c r="P11" s="182" t="s">
        <v>415</v>
      </c>
      <c r="Q11" s="182" t="s">
        <v>415</v>
      </c>
      <c r="R11" s="182" t="s">
        <v>410</v>
      </c>
      <c r="S11" s="182" t="s">
        <v>410</v>
      </c>
      <c r="T11" s="182" t="s">
        <v>410</v>
      </c>
      <c r="U11" s="182" t="s">
        <v>410</v>
      </c>
      <c r="V11" s="182" t="s">
        <v>410</v>
      </c>
      <c r="W11" s="182" t="s">
        <v>410</v>
      </c>
      <c r="X11" s="182" t="s">
        <v>410</v>
      </c>
      <c r="Y11" s="182" t="s">
        <v>410</v>
      </c>
      <c r="Z11" s="182" t="s">
        <v>410</v>
      </c>
      <c r="AA11" s="182" t="s">
        <v>410</v>
      </c>
      <c r="AB11" s="182" t="s">
        <v>410</v>
      </c>
      <c r="AC11" s="182" t="s">
        <v>410</v>
      </c>
      <c r="AD11" s="182" t="s">
        <v>410</v>
      </c>
      <c r="AE11" s="182" t="s">
        <v>410</v>
      </c>
      <c r="AF11" s="182" t="s">
        <v>415</v>
      </c>
      <c r="AG11" s="182" t="s">
        <v>415</v>
      </c>
      <c r="AH11" s="182" t="s">
        <v>415</v>
      </c>
      <c r="AI11" s="182" t="s">
        <v>415</v>
      </c>
      <c r="AJ11" s="182" t="s">
        <v>415</v>
      </c>
      <c r="AK11" s="182" t="s">
        <v>415</v>
      </c>
      <c r="AL11" s="182" t="s">
        <v>415</v>
      </c>
      <c r="AM11" s="182" t="s">
        <v>415</v>
      </c>
      <c r="AN11" s="182" t="s">
        <v>415</v>
      </c>
      <c r="AO11" s="182" t="s">
        <v>415</v>
      </c>
      <c r="AP11" s="182" t="s">
        <v>410</v>
      </c>
      <c r="AQ11" s="182" t="s">
        <v>415</v>
      </c>
    </row>
    <row r="12" spans="1:62">
      <c r="A12" s="270"/>
      <c r="B12" s="188" t="s">
        <v>403</v>
      </c>
      <c r="C12" s="191" t="s">
        <v>499</v>
      </c>
      <c r="D12" s="182" t="s">
        <v>410</v>
      </c>
      <c r="E12" s="182" t="s">
        <v>410</v>
      </c>
      <c r="F12" s="182" t="s">
        <v>410</v>
      </c>
      <c r="G12" s="182" t="s">
        <v>410</v>
      </c>
      <c r="H12" s="182" t="s">
        <v>415</v>
      </c>
      <c r="I12" s="182" t="s">
        <v>415</v>
      </c>
      <c r="J12" s="182" t="s">
        <v>415</v>
      </c>
      <c r="K12" s="182" t="s">
        <v>415</v>
      </c>
      <c r="L12" s="182" t="s">
        <v>410</v>
      </c>
      <c r="M12" s="182" t="s">
        <v>410</v>
      </c>
      <c r="N12" s="182" t="s">
        <v>415</v>
      </c>
      <c r="O12" s="182" t="s">
        <v>415</v>
      </c>
      <c r="P12" s="182" t="s">
        <v>415</v>
      </c>
      <c r="Q12" s="182" t="s">
        <v>415</v>
      </c>
      <c r="R12" s="182" t="s">
        <v>410</v>
      </c>
      <c r="S12" s="182" t="s">
        <v>415</v>
      </c>
      <c r="T12" s="182" t="s">
        <v>415</v>
      </c>
      <c r="U12" s="182" t="s">
        <v>415</v>
      </c>
      <c r="V12" s="182" t="s">
        <v>415</v>
      </c>
      <c r="W12" s="182" t="s">
        <v>415</v>
      </c>
      <c r="X12" s="182" t="s">
        <v>415</v>
      </c>
      <c r="Y12" s="182" t="s">
        <v>415</v>
      </c>
      <c r="Z12" s="182" t="s">
        <v>415</v>
      </c>
      <c r="AA12" s="182" t="s">
        <v>415</v>
      </c>
      <c r="AB12" s="182" t="s">
        <v>415</v>
      </c>
      <c r="AC12" s="182" t="s">
        <v>415</v>
      </c>
      <c r="AD12" s="182" t="s">
        <v>415</v>
      </c>
      <c r="AE12" s="182" t="s">
        <v>415</v>
      </c>
      <c r="AF12" s="182" t="s">
        <v>410</v>
      </c>
      <c r="AG12" s="182" t="s">
        <v>410</v>
      </c>
      <c r="AH12" s="182" t="s">
        <v>410</v>
      </c>
      <c r="AI12" s="182" t="s">
        <v>410</v>
      </c>
      <c r="AJ12" s="182" t="s">
        <v>410</v>
      </c>
      <c r="AK12" s="182" t="s">
        <v>410</v>
      </c>
      <c r="AL12" s="182" t="s">
        <v>410</v>
      </c>
      <c r="AM12" s="182" t="s">
        <v>410</v>
      </c>
      <c r="AN12" s="182" t="s">
        <v>410</v>
      </c>
      <c r="AO12" s="182" t="s">
        <v>410</v>
      </c>
      <c r="AP12" s="182" t="s">
        <v>410</v>
      </c>
      <c r="AQ12" s="182" t="s">
        <v>415</v>
      </c>
    </row>
    <row r="13" spans="1:62">
      <c r="A13" s="270"/>
      <c r="B13" s="188" t="s">
        <v>403</v>
      </c>
      <c r="C13" s="191" t="s">
        <v>500</v>
      </c>
      <c r="D13" s="182" t="s">
        <v>410</v>
      </c>
      <c r="E13" s="182" t="s">
        <v>410</v>
      </c>
      <c r="F13" s="182" t="s">
        <v>410</v>
      </c>
      <c r="G13" s="182" t="s">
        <v>410</v>
      </c>
      <c r="H13" s="182" t="s">
        <v>410</v>
      </c>
      <c r="I13" s="182" t="s">
        <v>410</v>
      </c>
      <c r="J13" s="182" t="s">
        <v>410</v>
      </c>
      <c r="K13" s="182" t="s">
        <v>410</v>
      </c>
      <c r="L13" s="182" t="s">
        <v>410</v>
      </c>
      <c r="M13" s="182" t="s">
        <v>410</v>
      </c>
      <c r="N13" s="182" t="s">
        <v>410</v>
      </c>
      <c r="O13" s="182" t="s">
        <v>410</v>
      </c>
      <c r="P13" s="182" t="s">
        <v>410</v>
      </c>
      <c r="Q13" s="182" t="s">
        <v>410</v>
      </c>
      <c r="R13" s="182" t="s">
        <v>410</v>
      </c>
      <c r="S13" s="182" t="s">
        <v>410</v>
      </c>
      <c r="T13" s="182" t="s">
        <v>410</v>
      </c>
      <c r="U13" s="182" t="s">
        <v>410</v>
      </c>
      <c r="V13" s="182" t="s">
        <v>410</v>
      </c>
      <c r="W13" s="182" t="s">
        <v>410</v>
      </c>
      <c r="X13" s="182" t="s">
        <v>410</v>
      </c>
      <c r="Y13" s="182" t="s">
        <v>410</v>
      </c>
      <c r="Z13" s="182" t="s">
        <v>410</v>
      </c>
      <c r="AA13" s="182" t="s">
        <v>410</v>
      </c>
      <c r="AB13" s="182" t="s">
        <v>410</v>
      </c>
      <c r="AC13" s="182" t="s">
        <v>410</v>
      </c>
      <c r="AD13" s="182" t="s">
        <v>410</v>
      </c>
      <c r="AE13" s="182" t="s">
        <v>410</v>
      </c>
      <c r="AF13" s="182" t="s">
        <v>415</v>
      </c>
      <c r="AG13" s="182" t="s">
        <v>415</v>
      </c>
      <c r="AH13" s="182" t="s">
        <v>415</v>
      </c>
      <c r="AI13" s="182" t="s">
        <v>415</v>
      </c>
      <c r="AJ13" s="182" t="s">
        <v>415</v>
      </c>
      <c r="AK13" s="182" t="s">
        <v>415</v>
      </c>
      <c r="AL13" s="182" t="s">
        <v>415</v>
      </c>
      <c r="AM13" s="182" t="s">
        <v>415</v>
      </c>
      <c r="AN13" s="182" t="s">
        <v>415</v>
      </c>
      <c r="AO13" s="182" t="s">
        <v>415</v>
      </c>
      <c r="AP13" s="182" t="s">
        <v>410</v>
      </c>
      <c r="AQ13" s="182" t="s">
        <v>415</v>
      </c>
    </row>
    <row r="14" spans="1:62">
      <c r="A14" s="270"/>
      <c r="B14" s="188" t="s">
        <v>403</v>
      </c>
      <c r="C14" s="191" t="s">
        <v>501</v>
      </c>
      <c r="D14" s="182" t="s">
        <v>410</v>
      </c>
      <c r="E14" s="182" t="s">
        <v>410</v>
      </c>
      <c r="F14" s="182" t="s">
        <v>410</v>
      </c>
      <c r="G14" s="182" t="s">
        <v>410</v>
      </c>
      <c r="H14" s="182" t="s">
        <v>410</v>
      </c>
      <c r="I14" s="182" t="s">
        <v>410</v>
      </c>
      <c r="J14" s="182" t="s">
        <v>410</v>
      </c>
      <c r="K14" s="182" t="s">
        <v>410</v>
      </c>
      <c r="L14" s="182" t="s">
        <v>410</v>
      </c>
      <c r="M14" s="182" t="s">
        <v>410</v>
      </c>
      <c r="N14" s="182" t="s">
        <v>410</v>
      </c>
      <c r="O14" s="182" t="s">
        <v>410</v>
      </c>
      <c r="P14" s="182" t="s">
        <v>410</v>
      </c>
      <c r="Q14" s="182" t="s">
        <v>410</v>
      </c>
      <c r="R14" s="182" t="s">
        <v>410</v>
      </c>
      <c r="S14" s="182" t="s">
        <v>415</v>
      </c>
      <c r="T14" s="182" t="s">
        <v>415</v>
      </c>
      <c r="U14" s="182" t="s">
        <v>415</v>
      </c>
      <c r="V14" s="182" t="s">
        <v>415</v>
      </c>
      <c r="W14" s="182" t="s">
        <v>415</v>
      </c>
      <c r="X14" s="182" t="s">
        <v>415</v>
      </c>
      <c r="Y14" s="182" t="s">
        <v>415</v>
      </c>
      <c r="Z14" s="182" t="s">
        <v>415</v>
      </c>
      <c r="AA14" s="182" t="s">
        <v>415</v>
      </c>
      <c r="AB14" s="182" t="s">
        <v>415</v>
      </c>
      <c r="AC14" s="182" t="s">
        <v>415</v>
      </c>
      <c r="AD14" s="182" t="s">
        <v>415</v>
      </c>
      <c r="AE14" s="182" t="s">
        <v>415</v>
      </c>
      <c r="AF14" s="182" t="s">
        <v>410</v>
      </c>
      <c r="AG14" s="182" t="s">
        <v>410</v>
      </c>
      <c r="AH14" s="182" t="s">
        <v>410</v>
      </c>
      <c r="AI14" s="182" t="s">
        <v>410</v>
      </c>
      <c r="AJ14" s="182" t="s">
        <v>410</v>
      </c>
      <c r="AK14" s="182" t="s">
        <v>410</v>
      </c>
      <c r="AL14" s="182" t="s">
        <v>410</v>
      </c>
      <c r="AM14" s="182" t="s">
        <v>410</v>
      </c>
      <c r="AN14" s="182" t="s">
        <v>410</v>
      </c>
      <c r="AO14" s="182" t="s">
        <v>410</v>
      </c>
      <c r="AP14" s="182" t="s">
        <v>410</v>
      </c>
      <c r="AQ14" s="182" t="s">
        <v>415</v>
      </c>
    </row>
    <row r="15" spans="1:62">
      <c r="A15" s="270"/>
      <c r="B15" s="188" t="s">
        <v>403</v>
      </c>
      <c r="C15" s="191" t="s">
        <v>440</v>
      </c>
      <c r="D15" s="182" t="s">
        <v>415</v>
      </c>
      <c r="E15" s="182" t="s">
        <v>410</v>
      </c>
      <c r="F15" s="182" t="s">
        <v>415</v>
      </c>
      <c r="G15" s="182" t="s">
        <v>410</v>
      </c>
      <c r="H15" s="182" t="s">
        <v>410</v>
      </c>
      <c r="I15" s="182" t="s">
        <v>415</v>
      </c>
      <c r="J15" s="182" t="s">
        <v>415</v>
      </c>
      <c r="K15" s="182" t="s">
        <v>415</v>
      </c>
      <c r="L15" s="182" t="s">
        <v>410</v>
      </c>
      <c r="M15" s="182" t="s">
        <v>410</v>
      </c>
      <c r="N15" s="182" t="s">
        <v>415</v>
      </c>
      <c r="O15" s="182" t="s">
        <v>415</v>
      </c>
      <c r="P15" s="182" t="s">
        <v>415</v>
      </c>
      <c r="Q15" s="182" t="s">
        <v>415</v>
      </c>
      <c r="R15" s="182" t="s">
        <v>410</v>
      </c>
      <c r="S15" s="182" t="s">
        <v>410</v>
      </c>
      <c r="T15" s="182" t="s">
        <v>410</v>
      </c>
      <c r="U15" s="182" t="s">
        <v>410</v>
      </c>
      <c r="V15" s="182" t="s">
        <v>410</v>
      </c>
      <c r="W15" s="182" t="s">
        <v>410</v>
      </c>
      <c r="X15" s="182" t="s">
        <v>410</v>
      </c>
      <c r="Y15" s="182" t="s">
        <v>410</v>
      </c>
      <c r="Z15" s="182" t="s">
        <v>410</v>
      </c>
      <c r="AA15" s="182" t="s">
        <v>410</v>
      </c>
      <c r="AB15" s="182" t="s">
        <v>410</v>
      </c>
      <c r="AC15" s="182" t="s">
        <v>410</v>
      </c>
      <c r="AD15" s="182" t="s">
        <v>410</v>
      </c>
      <c r="AE15" s="182" t="s">
        <v>410</v>
      </c>
      <c r="AF15" s="182" t="s">
        <v>415</v>
      </c>
      <c r="AG15" s="182" t="s">
        <v>415</v>
      </c>
      <c r="AH15" s="182" t="s">
        <v>415</v>
      </c>
      <c r="AI15" s="182" t="s">
        <v>415</v>
      </c>
      <c r="AJ15" s="182" t="s">
        <v>415</v>
      </c>
      <c r="AK15" s="182" t="s">
        <v>415</v>
      </c>
      <c r="AL15" s="182" t="s">
        <v>415</v>
      </c>
      <c r="AM15" s="182" t="s">
        <v>415</v>
      </c>
      <c r="AN15" s="182" t="s">
        <v>415</v>
      </c>
      <c r="AO15" s="182" t="s">
        <v>415</v>
      </c>
      <c r="AP15" s="182" t="s">
        <v>410</v>
      </c>
      <c r="AQ15" s="182" t="s">
        <v>415</v>
      </c>
    </row>
    <row r="16" spans="1:62">
      <c r="A16" s="270"/>
      <c r="B16" s="188" t="s">
        <v>403</v>
      </c>
      <c r="C16" s="191" t="s">
        <v>462</v>
      </c>
      <c r="D16" s="182" t="s">
        <v>415</v>
      </c>
      <c r="E16" s="182" t="s">
        <v>410</v>
      </c>
      <c r="F16" s="182" t="s">
        <v>415</v>
      </c>
      <c r="G16" s="182" t="s">
        <v>410</v>
      </c>
      <c r="H16" s="182" t="s">
        <v>410</v>
      </c>
      <c r="I16" s="182" t="s">
        <v>415</v>
      </c>
      <c r="J16" s="182" t="s">
        <v>415</v>
      </c>
      <c r="K16" s="182" t="s">
        <v>415</v>
      </c>
      <c r="L16" s="182" t="s">
        <v>410</v>
      </c>
      <c r="M16" s="182" t="s">
        <v>410</v>
      </c>
      <c r="N16" s="182" t="s">
        <v>415</v>
      </c>
      <c r="O16" s="182" t="s">
        <v>415</v>
      </c>
      <c r="P16" s="182" t="s">
        <v>415</v>
      </c>
      <c r="Q16" s="182" t="s">
        <v>415</v>
      </c>
      <c r="R16" s="182" t="s">
        <v>410</v>
      </c>
      <c r="S16" s="182" t="s">
        <v>415</v>
      </c>
      <c r="T16" s="182" t="s">
        <v>415</v>
      </c>
      <c r="U16" s="182" t="s">
        <v>415</v>
      </c>
      <c r="V16" s="182" t="s">
        <v>415</v>
      </c>
      <c r="W16" s="182" t="s">
        <v>415</v>
      </c>
      <c r="X16" s="182" t="s">
        <v>415</v>
      </c>
      <c r="Y16" s="182" t="s">
        <v>415</v>
      </c>
      <c r="Z16" s="182" t="s">
        <v>415</v>
      </c>
      <c r="AA16" s="182" t="s">
        <v>415</v>
      </c>
      <c r="AB16" s="182" t="s">
        <v>415</v>
      </c>
      <c r="AC16" s="182" t="s">
        <v>415</v>
      </c>
      <c r="AD16" s="182" t="s">
        <v>415</v>
      </c>
      <c r="AE16" s="182" t="s">
        <v>415</v>
      </c>
      <c r="AF16" s="182" t="s">
        <v>410</v>
      </c>
      <c r="AG16" s="182" t="s">
        <v>410</v>
      </c>
      <c r="AH16" s="182" t="s">
        <v>410</v>
      </c>
      <c r="AI16" s="182" t="s">
        <v>410</v>
      </c>
      <c r="AJ16" s="182" t="s">
        <v>410</v>
      </c>
      <c r="AK16" s="182" t="s">
        <v>410</v>
      </c>
      <c r="AL16" s="182" t="s">
        <v>410</v>
      </c>
      <c r="AM16" s="182" t="s">
        <v>410</v>
      </c>
      <c r="AN16" s="182" t="s">
        <v>410</v>
      </c>
      <c r="AO16" s="182" t="s">
        <v>410</v>
      </c>
      <c r="AP16" s="182" t="s">
        <v>410</v>
      </c>
      <c r="AQ16" s="182" t="s">
        <v>415</v>
      </c>
    </row>
    <row r="17" spans="1:43" ht="14.4" hidden="1" customHeight="1">
      <c r="A17" s="271"/>
      <c r="B17" s="188" t="s">
        <v>402</v>
      </c>
      <c r="C17" s="191" t="s">
        <v>480</v>
      </c>
      <c r="D17" s="182" t="s">
        <v>415</v>
      </c>
      <c r="E17" s="182" t="s">
        <v>410</v>
      </c>
      <c r="F17" s="182" t="s">
        <v>415</v>
      </c>
      <c r="G17" s="182" t="s">
        <v>415</v>
      </c>
      <c r="H17" s="182" t="s">
        <v>415</v>
      </c>
      <c r="I17" s="182" t="s">
        <v>415</v>
      </c>
      <c r="J17" s="182" t="s">
        <v>415</v>
      </c>
      <c r="K17" s="182" t="s">
        <v>415</v>
      </c>
      <c r="L17" s="182" t="s">
        <v>410</v>
      </c>
      <c r="M17" s="182" t="s">
        <v>415</v>
      </c>
      <c r="N17" s="182" t="s">
        <v>415</v>
      </c>
      <c r="O17" s="182" t="s">
        <v>415</v>
      </c>
      <c r="P17" s="182" t="s">
        <v>415</v>
      </c>
      <c r="Q17" s="182" t="s">
        <v>415</v>
      </c>
      <c r="R17" s="182" t="s">
        <v>410</v>
      </c>
      <c r="S17" s="182" t="s">
        <v>415</v>
      </c>
      <c r="T17" s="182" t="s">
        <v>415</v>
      </c>
      <c r="U17" s="182" t="s">
        <v>415</v>
      </c>
      <c r="V17" s="182" t="s">
        <v>415</v>
      </c>
      <c r="W17" s="182" t="s">
        <v>415</v>
      </c>
      <c r="X17" s="182" t="s">
        <v>415</v>
      </c>
      <c r="Y17" s="182" t="s">
        <v>415</v>
      </c>
      <c r="Z17" s="182" t="s">
        <v>415</v>
      </c>
      <c r="AA17" s="182" t="s">
        <v>415</v>
      </c>
      <c r="AB17" s="182" t="s">
        <v>415</v>
      </c>
      <c r="AC17" s="182" t="s">
        <v>415</v>
      </c>
      <c r="AD17" s="182" t="s">
        <v>415</v>
      </c>
      <c r="AE17" s="182" t="s">
        <v>415</v>
      </c>
      <c r="AF17" s="182" t="s">
        <v>415</v>
      </c>
      <c r="AG17" s="182" t="s">
        <v>415</v>
      </c>
      <c r="AH17" s="182" t="s">
        <v>415</v>
      </c>
      <c r="AI17" s="182" t="s">
        <v>415</v>
      </c>
      <c r="AJ17" s="182" t="s">
        <v>415</v>
      </c>
      <c r="AK17" s="182" t="s">
        <v>415</v>
      </c>
      <c r="AL17" s="182" t="s">
        <v>415</v>
      </c>
      <c r="AM17" s="182" t="s">
        <v>415</v>
      </c>
      <c r="AN17" s="182" t="s">
        <v>415</v>
      </c>
      <c r="AO17" s="182" t="s">
        <v>415</v>
      </c>
      <c r="AP17" s="182" t="s">
        <v>410</v>
      </c>
      <c r="AQ17" s="182" t="s">
        <v>415</v>
      </c>
    </row>
    <row r="18" spans="1:43" ht="14.4" hidden="1" customHeight="1">
      <c r="A18" s="271"/>
      <c r="B18" s="188" t="s">
        <v>402</v>
      </c>
      <c r="C18" s="192" t="s">
        <v>442</v>
      </c>
      <c r="D18" s="182" t="s">
        <v>410</v>
      </c>
      <c r="E18" s="182" t="s">
        <v>410</v>
      </c>
      <c r="F18" s="182" t="s">
        <v>415</v>
      </c>
      <c r="G18" s="182" t="s">
        <v>410</v>
      </c>
      <c r="H18" s="182" t="s">
        <v>415</v>
      </c>
      <c r="I18" s="182" t="s">
        <v>415</v>
      </c>
      <c r="J18" s="182" t="s">
        <v>415</v>
      </c>
      <c r="K18" s="182" t="s">
        <v>415</v>
      </c>
      <c r="L18" s="182" t="s">
        <v>410</v>
      </c>
      <c r="M18" s="182" t="s">
        <v>410</v>
      </c>
      <c r="N18" s="182" t="s">
        <v>415</v>
      </c>
      <c r="O18" s="182" t="s">
        <v>415</v>
      </c>
      <c r="P18" s="182" t="s">
        <v>415</v>
      </c>
      <c r="Q18" s="182" t="s">
        <v>415</v>
      </c>
      <c r="R18" s="182" t="s">
        <v>415</v>
      </c>
      <c r="S18" s="182" t="s">
        <v>415</v>
      </c>
      <c r="T18" s="182" t="s">
        <v>415</v>
      </c>
      <c r="U18" s="182" t="s">
        <v>415</v>
      </c>
      <c r="V18" s="182" t="s">
        <v>415</v>
      </c>
      <c r="W18" s="182" t="s">
        <v>415</v>
      </c>
      <c r="X18" s="182" t="s">
        <v>415</v>
      </c>
      <c r="Y18" s="182" t="s">
        <v>415</v>
      </c>
      <c r="Z18" s="182" t="s">
        <v>415</v>
      </c>
      <c r="AA18" s="182" t="s">
        <v>415</v>
      </c>
      <c r="AB18" s="182" t="s">
        <v>415</v>
      </c>
      <c r="AC18" s="182" t="s">
        <v>415</v>
      </c>
      <c r="AD18" s="182" t="s">
        <v>415</v>
      </c>
      <c r="AE18" s="182" t="s">
        <v>415</v>
      </c>
      <c r="AF18" s="182" t="s">
        <v>415</v>
      </c>
      <c r="AG18" s="182" t="s">
        <v>415</v>
      </c>
      <c r="AH18" s="182" t="s">
        <v>415</v>
      </c>
      <c r="AI18" s="182" t="s">
        <v>415</v>
      </c>
      <c r="AJ18" s="182" t="s">
        <v>415</v>
      </c>
      <c r="AK18" s="182" t="s">
        <v>415</v>
      </c>
      <c r="AL18" s="182" t="s">
        <v>415</v>
      </c>
      <c r="AM18" s="182" t="s">
        <v>415</v>
      </c>
      <c r="AN18" s="182" t="s">
        <v>410</v>
      </c>
      <c r="AO18" s="182" t="s">
        <v>410</v>
      </c>
      <c r="AP18" s="182" t="s">
        <v>410</v>
      </c>
      <c r="AQ18" s="182" t="s">
        <v>415</v>
      </c>
    </row>
    <row r="19" spans="1:43" ht="14.4" hidden="1" customHeight="1">
      <c r="A19" s="271"/>
      <c r="B19" s="188" t="s">
        <v>402</v>
      </c>
      <c r="C19" s="192" t="s">
        <v>479</v>
      </c>
      <c r="D19" s="182" t="s">
        <v>410</v>
      </c>
      <c r="E19" s="182" t="s">
        <v>410</v>
      </c>
      <c r="F19" s="182" t="s">
        <v>415</v>
      </c>
      <c r="G19" s="182" t="s">
        <v>415</v>
      </c>
      <c r="H19" s="182" t="s">
        <v>415</v>
      </c>
      <c r="I19" s="182" t="s">
        <v>415</v>
      </c>
      <c r="J19" s="182" t="s">
        <v>415</v>
      </c>
      <c r="K19" s="182" t="s">
        <v>415</v>
      </c>
      <c r="L19" s="182" t="s">
        <v>410</v>
      </c>
      <c r="M19" s="182" t="s">
        <v>410</v>
      </c>
      <c r="N19" s="182" t="s">
        <v>415</v>
      </c>
      <c r="O19" s="182" t="s">
        <v>415</v>
      </c>
      <c r="P19" s="182" t="s">
        <v>415</v>
      </c>
      <c r="Q19" s="182" t="s">
        <v>415</v>
      </c>
      <c r="R19" s="182" t="s">
        <v>410</v>
      </c>
      <c r="S19" s="182" t="s">
        <v>415</v>
      </c>
      <c r="T19" s="182" t="s">
        <v>415</v>
      </c>
      <c r="U19" s="182" t="s">
        <v>415</v>
      </c>
      <c r="V19" s="182" t="s">
        <v>415</v>
      </c>
      <c r="W19" s="182" t="s">
        <v>415</v>
      </c>
      <c r="X19" s="182" t="s">
        <v>415</v>
      </c>
      <c r="Y19" s="182" t="s">
        <v>415</v>
      </c>
      <c r="Z19" s="182" t="s">
        <v>415</v>
      </c>
      <c r="AA19" s="182" t="s">
        <v>415</v>
      </c>
      <c r="AB19" s="182" t="s">
        <v>415</v>
      </c>
      <c r="AC19" s="182" t="s">
        <v>415</v>
      </c>
      <c r="AD19" s="182" t="s">
        <v>415</v>
      </c>
      <c r="AE19" s="182" t="s">
        <v>415</v>
      </c>
      <c r="AF19" s="182" t="s">
        <v>415</v>
      </c>
      <c r="AG19" s="182" t="s">
        <v>415</v>
      </c>
      <c r="AH19" s="182" t="s">
        <v>415</v>
      </c>
      <c r="AI19" s="182" t="s">
        <v>415</v>
      </c>
      <c r="AJ19" s="182" t="s">
        <v>415</v>
      </c>
      <c r="AK19" s="182" t="s">
        <v>415</v>
      </c>
      <c r="AL19" s="182" t="s">
        <v>415</v>
      </c>
      <c r="AM19" s="182" t="s">
        <v>415</v>
      </c>
      <c r="AN19" s="182" t="s">
        <v>415</v>
      </c>
      <c r="AO19" s="182" t="s">
        <v>415</v>
      </c>
      <c r="AP19" s="182" t="s">
        <v>410</v>
      </c>
      <c r="AQ19" s="182" t="s">
        <v>410</v>
      </c>
    </row>
    <row r="20" spans="1:43">
      <c r="A20" s="270"/>
      <c r="B20" s="188" t="s">
        <v>403</v>
      </c>
      <c r="C20" s="192" t="s">
        <v>444</v>
      </c>
      <c r="D20" s="182" t="s">
        <v>415</v>
      </c>
      <c r="E20" s="182" t="s">
        <v>410</v>
      </c>
      <c r="F20" s="182" t="s">
        <v>415</v>
      </c>
      <c r="G20" s="182" t="s">
        <v>410</v>
      </c>
      <c r="H20" s="182" t="s">
        <v>410</v>
      </c>
      <c r="I20" s="182" t="s">
        <v>415</v>
      </c>
      <c r="J20" s="182" t="s">
        <v>415</v>
      </c>
      <c r="K20" s="182" t="s">
        <v>415</v>
      </c>
      <c r="L20" s="182" t="s">
        <v>415</v>
      </c>
      <c r="M20" s="182" t="s">
        <v>415</v>
      </c>
      <c r="N20" s="182" t="s">
        <v>410</v>
      </c>
      <c r="O20" s="182" t="s">
        <v>410</v>
      </c>
      <c r="P20" s="182" t="s">
        <v>410</v>
      </c>
      <c r="Q20" s="182" t="s">
        <v>410</v>
      </c>
      <c r="R20" s="182" t="s">
        <v>415</v>
      </c>
      <c r="S20" s="182" t="s">
        <v>415</v>
      </c>
      <c r="T20" s="182" t="s">
        <v>415</v>
      </c>
      <c r="U20" s="182" t="s">
        <v>415</v>
      </c>
      <c r="V20" s="182" t="s">
        <v>415</v>
      </c>
      <c r="W20" s="182" t="s">
        <v>415</v>
      </c>
      <c r="X20" s="182" t="s">
        <v>415</v>
      </c>
      <c r="Y20" s="182" t="s">
        <v>415</v>
      </c>
      <c r="Z20" s="182" t="s">
        <v>415</v>
      </c>
      <c r="AA20" s="182" t="s">
        <v>415</v>
      </c>
      <c r="AB20" s="182" t="s">
        <v>415</v>
      </c>
      <c r="AC20" s="182" t="s">
        <v>415</v>
      </c>
      <c r="AD20" s="182" t="s">
        <v>415</v>
      </c>
      <c r="AE20" s="182" t="s">
        <v>415</v>
      </c>
      <c r="AF20" s="182" t="s">
        <v>415</v>
      </c>
      <c r="AG20" s="182" t="s">
        <v>415</v>
      </c>
      <c r="AH20" s="182" t="s">
        <v>415</v>
      </c>
      <c r="AI20" s="182" t="s">
        <v>415</v>
      </c>
      <c r="AJ20" s="182" t="s">
        <v>415</v>
      </c>
      <c r="AK20" s="182" t="s">
        <v>415</v>
      </c>
      <c r="AL20" s="182" t="s">
        <v>415</v>
      </c>
      <c r="AM20" s="182" t="s">
        <v>415</v>
      </c>
      <c r="AN20" s="182" t="s">
        <v>415</v>
      </c>
      <c r="AO20" s="182" t="s">
        <v>415</v>
      </c>
      <c r="AP20" s="182" t="s">
        <v>415</v>
      </c>
      <c r="AQ20" s="182" t="s">
        <v>415</v>
      </c>
    </row>
    <row r="21" spans="1:43">
      <c r="A21" s="270"/>
      <c r="B21" s="188" t="s">
        <v>403</v>
      </c>
      <c r="C21" s="192" t="s">
        <v>482</v>
      </c>
      <c r="D21" s="182" t="s">
        <v>410</v>
      </c>
      <c r="E21" s="182" t="s">
        <v>410</v>
      </c>
      <c r="F21" s="182" t="s">
        <v>410</v>
      </c>
      <c r="G21" s="182" t="s">
        <v>410</v>
      </c>
      <c r="H21" s="182" t="s">
        <v>415</v>
      </c>
      <c r="I21" s="182" t="s">
        <v>415</v>
      </c>
      <c r="J21" s="182" t="s">
        <v>415</v>
      </c>
      <c r="K21" s="182" t="s">
        <v>415</v>
      </c>
      <c r="L21" s="182" t="s">
        <v>410</v>
      </c>
      <c r="M21" s="182" t="s">
        <v>415</v>
      </c>
      <c r="N21" s="182" t="s">
        <v>415</v>
      </c>
      <c r="O21" s="182" t="s">
        <v>415</v>
      </c>
      <c r="P21" s="182" t="s">
        <v>415</v>
      </c>
      <c r="Q21" s="182" t="s">
        <v>415</v>
      </c>
      <c r="R21" s="182" t="s">
        <v>415</v>
      </c>
      <c r="S21" s="182" t="s">
        <v>410</v>
      </c>
      <c r="T21" s="182" t="s">
        <v>410</v>
      </c>
      <c r="U21" s="182" t="s">
        <v>410</v>
      </c>
      <c r="V21" s="182" t="s">
        <v>410</v>
      </c>
      <c r="W21" s="182" t="s">
        <v>410</v>
      </c>
      <c r="X21" s="182" t="s">
        <v>410</v>
      </c>
      <c r="Y21" s="182" t="s">
        <v>410</v>
      </c>
      <c r="Z21" s="182" t="s">
        <v>410</v>
      </c>
      <c r="AA21" s="182" t="s">
        <v>410</v>
      </c>
      <c r="AB21" s="182" t="s">
        <v>410</v>
      </c>
      <c r="AC21" s="182" t="s">
        <v>410</v>
      </c>
      <c r="AD21" s="182" t="s">
        <v>410</v>
      </c>
      <c r="AE21" s="182" t="s">
        <v>410</v>
      </c>
      <c r="AF21" s="182" t="s">
        <v>415</v>
      </c>
      <c r="AG21" s="182" t="s">
        <v>415</v>
      </c>
      <c r="AH21" s="182" t="s">
        <v>415</v>
      </c>
      <c r="AI21" s="182" t="s">
        <v>415</v>
      </c>
      <c r="AJ21" s="182" t="s">
        <v>415</v>
      </c>
      <c r="AK21" s="182" t="s">
        <v>415</v>
      </c>
      <c r="AL21" s="182" t="s">
        <v>415</v>
      </c>
      <c r="AM21" s="182" t="s">
        <v>415</v>
      </c>
      <c r="AN21" s="182" t="s">
        <v>415</v>
      </c>
      <c r="AO21" s="182" t="s">
        <v>415</v>
      </c>
      <c r="AP21" s="182" t="s">
        <v>410</v>
      </c>
      <c r="AQ21" s="182" t="s">
        <v>415</v>
      </c>
    </row>
    <row r="22" spans="1:43">
      <c r="A22" s="270"/>
      <c r="B22" s="188" t="s">
        <v>403</v>
      </c>
      <c r="C22" s="192" t="s">
        <v>483</v>
      </c>
      <c r="D22" s="182" t="s">
        <v>410</v>
      </c>
      <c r="E22" s="182" t="s">
        <v>410</v>
      </c>
      <c r="F22" s="182" t="s">
        <v>410</v>
      </c>
      <c r="G22" s="182" t="s">
        <v>410</v>
      </c>
      <c r="H22" s="182" t="s">
        <v>415</v>
      </c>
      <c r="I22" s="182" t="s">
        <v>415</v>
      </c>
      <c r="J22" s="182" t="s">
        <v>415</v>
      </c>
      <c r="K22" s="182" t="s">
        <v>415</v>
      </c>
      <c r="L22" s="182" t="s">
        <v>410</v>
      </c>
      <c r="M22" s="182" t="s">
        <v>415</v>
      </c>
      <c r="N22" s="182" t="s">
        <v>415</v>
      </c>
      <c r="O22" s="182" t="s">
        <v>415</v>
      </c>
      <c r="P22" s="182" t="s">
        <v>415</v>
      </c>
      <c r="Q22" s="182" t="s">
        <v>415</v>
      </c>
      <c r="R22" s="182" t="s">
        <v>415</v>
      </c>
      <c r="S22" s="182" t="s">
        <v>415</v>
      </c>
      <c r="T22" s="182" t="s">
        <v>415</v>
      </c>
      <c r="U22" s="182" t="s">
        <v>415</v>
      </c>
      <c r="V22" s="182" t="s">
        <v>415</v>
      </c>
      <c r="W22" s="182" t="s">
        <v>415</v>
      </c>
      <c r="X22" s="182" t="s">
        <v>415</v>
      </c>
      <c r="Y22" s="182" t="s">
        <v>415</v>
      </c>
      <c r="Z22" s="182" t="s">
        <v>415</v>
      </c>
      <c r="AA22" s="182" t="s">
        <v>415</v>
      </c>
      <c r="AB22" s="182" t="s">
        <v>415</v>
      </c>
      <c r="AC22" s="182" t="s">
        <v>415</v>
      </c>
      <c r="AD22" s="182" t="s">
        <v>415</v>
      </c>
      <c r="AE22" s="182" t="s">
        <v>415</v>
      </c>
      <c r="AF22" s="182" t="s">
        <v>410</v>
      </c>
      <c r="AG22" s="182" t="s">
        <v>410</v>
      </c>
      <c r="AH22" s="182" t="s">
        <v>410</v>
      </c>
      <c r="AI22" s="182" t="s">
        <v>410</v>
      </c>
      <c r="AJ22" s="182" t="s">
        <v>410</v>
      </c>
      <c r="AK22" s="182" t="s">
        <v>410</v>
      </c>
      <c r="AL22" s="182" t="s">
        <v>410</v>
      </c>
      <c r="AM22" s="182" t="s">
        <v>410</v>
      </c>
      <c r="AN22" s="182" t="s">
        <v>415</v>
      </c>
      <c r="AO22" s="182" t="s">
        <v>415</v>
      </c>
      <c r="AP22" s="182" t="s">
        <v>410</v>
      </c>
      <c r="AQ22" s="182" t="s">
        <v>415</v>
      </c>
    </row>
    <row r="23" spans="1:43">
      <c r="A23" s="270"/>
      <c r="B23" s="188" t="s">
        <v>403</v>
      </c>
      <c r="C23" s="192" t="s">
        <v>312</v>
      </c>
      <c r="D23" s="182" t="s">
        <v>410</v>
      </c>
      <c r="E23" s="182" t="s">
        <v>410</v>
      </c>
      <c r="F23" s="182" t="s">
        <v>410</v>
      </c>
      <c r="G23" s="182" t="s">
        <v>410</v>
      </c>
      <c r="H23" s="182" t="s">
        <v>415</v>
      </c>
      <c r="I23" s="182" t="s">
        <v>415</v>
      </c>
      <c r="J23" s="182" t="s">
        <v>415</v>
      </c>
      <c r="K23" s="182" t="s">
        <v>415</v>
      </c>
      <c r="L23" s="182" t="s">
        <v>410</v>
      </c>
      <c r="M23" s="182" t="s">
        <v>410</v>
      </c>
      <c r="N23" s="182" t="s">
        <v>415</v>
      </c>
      <c r="O23" s="182" t="s">
        <v>415</v>
      </c>
      <c r="P23" s="182" t="s">
        <v>415</v>
      </c>
      <c r="Q23" s="182" t="s">
        <v>415</v>
      </c>
      <c r="R23" s="182" t="s">
        <v>410</v>
      </c>
      <c r="S23" s="182" t="s">
        <v>415</v>
      </c>
      <c r="T23" s="182" t="s">
        <v>415</v>
      </c>
      <c r="U23" s="182" t="s">
        <v>415</v>
      </c>
      <c r="V23" s="182" t="s">
        <v>415</v>
      </c>
      <c r="W23" s="182" t="s">
        <v>415</v>
      </c>
      <c r="X23" s="182" t="s">
        <v>415</v>
      </c>
      <c r="Y23" s="182" t="s">
        <v>415</v>
      </c>
      <c r="Z23" s="182" t="s">
        <v>415</v>
      </c>
      <c r="AA23" s="182" t="s">
        <v>415</v>
      </c>
      <c r="AB23" s="182" t="s">
        <v>415</v>
      </c>
      <c r="AC23" s="182" t="s">
        <v>415</v>
      </c>
      <c r="AD23" s="182" t="s">
        <v>415</v>
      </c>
      <c r="AE23" s="182" t="s">
        <v>415</v>
      </c>
      <c r="AF23" s="182" t="s">
        <v>415</v>
      </c>
      <c r="AG23" s="182" t="s">
        <v>415</v>
      </c>
      <c r="AH23" s="182" t="s">
        <v>415</v>
      </c>
      <c r="AI23" s="182" t="s">
        <v>415</v>
      </c>
      <c r="AJ23" s="182" t="s">
        <v>415</v>
      </c>
      <c r="AK23" s="182" t="s">
        <v>415</v>
      </c>
      <c r="AL23" s="182" t="s">
        <v>415</v>
      </c>
      <c r="AM23" s="182" t="s">
        <v>415</v>
      </c>
      <c r="AN23" s="182" t="s">
        <v>410</v>
      </c>
      <c r="AO23" s="182" t="s">
        <v>410</v>
      </c>
      <c r="AP23" s="182" t="s">
        <v>410</v>
      </c>
      <c r="AQ23" s="182" t="s">
        <v>415</v>
      </c>
    </row>
    <row r="24" spans="1:43">
      <c r="A24" s="270"/>
      <c r="B24" s="188" t="s">
        <v>403</v>
      </c>
      <c r="C24" s="192" t="s">
        <v>502</v>
      </c>
      <c r="D24" s="182" t="s">
        <v>415</v>
      </c>
      <c r="E24" s="182" t="s">
        <v>410</v>
      </c>
      <c r="F24" s="182" t="s">
        <v>415</v>
      </c>
      <c r="G24" s="182" t="s">
        <v>410</v>
      </c>
      <c r="H24" s="182" t="s">
        <v>410</v>
      </c>
      <c r="I24" s="182" t="s">
        <v>415</v>
      </c>
      <c r="J24" s="182" t="s">
        <v>415</v>
      </c>
      <c r="K24" s="182" t="s">
        <v>410</v>
      </c>
      <c r="L24" s="182" t="s">
        <v>410</v>
      </c>
      <c r="M24" s="182" t="s">
        <v>410</v>
      </c>
      <c r="N24" s="182" t="s">
        <v>415</v>
      </c>
      <c r="O24" s="182" t="s">
        <v>415</v>
      </c>
      <c r="P24" s="182" t="s">
        <v>415</v>
      </c>
      <c r="Q24" s="182" t="s">
        <v>415</v>
      </c>
      <c r="R24" s="182" t="s">
        <v>410</v>
      </c>
      <c r="S24" s="182" t="s">
        <v>410</v>
      </c>
      <c r="T24" s="182" t="s">
        <v>410</v>
      </c>
      <c r="U24" s="182" t="s">
        <v>410</v>
      </c>
      <c r="V24" s="182" t="s">
        <v>410</v>
      </c>
      <c r="W24" s="182" t="s">
        <v>410</v>
      </c>
      <c r="X24" s="182" t="s">
        <v>410</v>
      </c>
      <c r="Y24" s="182" t="s">
        <v>410</v>
      </c>
      <c r="Z24" s="182" t="s">
        <v>410</v>
      </c>
      <c r="AA24" s="182" t="s">
        <v>410</v>
      </c>
      <c r="AB24" s="182" t="s">
        <v>410</v>
      </c>
      <c r="AC24" s="182" t="s">
        <v>410</v>
      </c>
      <c r="AD24" s="182" t="s">
        <v>410</v>
      </c>
      <c r="AE24" s="182" t="s">
        <v>410</v>
      </c>
      <c r="AF24" s="182" t="s">
        <v>415</v>
      </c>
      <c r="AG24" s="182" t="s">
        <v>415</v>
      </c>
      <c r="AH24" s="182" t="s">
        <v>415</v>
      </c>
      <c r="AI24" s="182" t="s">
        <v>415</v>
      </c>
      <c r="AJ24" s="182" t="s">
        <v>415</v>
      </c>
      <c r="AK24" s="182" t="s">
        <v>415</v>
      </c>
      <c r="AL24" s="182" t="s">
        <v>415</v>
      </c>
      <c r="AM24" s="182" t="s">
        <v>415</v>
      </c>
      <c r="AN24" s="182" t="s">
        <v>415</v>
      </c>
      <c r="AO24" s="182" t="s">
        <v>415</v>
      </c>
      <c r="AP24" s="182" t="s">
        <v>410</v>
      </c>
      <c r="AQ24" s="182" t="s">
        <v>415</v>
      </c>
    </row>
    <row r="25" spans="1:43">
      <c r="A25" s="270"/>
      <c r="B25" s="188" t="s">
        <v>403</v>
      </c>
      <c r="C25" s="192" t="s">
        <v>503</v>
      </c>
      <c r="D25" s="182" t="s">
        <v>415</v>
      </c>
      <c r="E25" s="182" t="s">
        <v>410</v>
      </c>
      <c r="F25" s="182" t="s">
        <v>415</v>
      </c>
      <c r="G25" s="182" t="s">
        <v>410</v>
      </c>
      <c r="H25" s="182" t="s">
        <v>410</v>
      </c>
      <c r="I25" s="182" t="s">
        <v>415</v>
      </c>
      <c r="J25" s="182" t="s">
        <v>415</v>
      </c>
      <c r="K25" s="182" t="s">
        <v>410</v>
      </c>
      <c r="L25" s="182" t="s">
        <v>410</v>
      </c>
      <c r="M25" s="182" t="s">
        <v>410</v>
      </c>
      <c r="N25" s="182" t="s">
        <v>415</v>
      </c>
      <c r="O25" s="182" t="s">
        <v>415</v>
      </c>
      <c r="P25" s="182" t="s">
        <v>415</v>
      </c>
      <c r="Q25" s="182" t="s">
        <v>415</v>
      </c>
      <c r="R25" s="182" t="s">
        <v>410</v>
      </c>
      <c r="S25" s="182" t="s">
        <v>415</v>
      </c>
      <c r="T25" s="182" t="s">
        <v>415</v>
      </c>
      <c r="U25" s="182" t="s">
        <v>415</v>
      </c>
      <c r="V25" s="182" t="s">
        <v>415</v>
      </c>
      <c r="W25" s="182" t="s">
        <v>415</v>
      </c>
      <c r="X25" s="182" t="s">
        <v>415</v>
      </c>
      <c r="Y25" s="182" t="s">
        <v>415</v>
      </c>
      <c r="Z25" s="182" t="s">
        <v>415</v>
      </c>
      <c r="AA25" s="182" t="s">
        <v>415</v>
      </c>
      <c r="AB25" s="182" t="s">
        <v>415</v>
      </c>
      <c r="AC25" s="182" t="s">
        <v>415</v>
      </c>
      <c r="AD25" s="182" t="s">
        <v>415</v>
      </c>
      <c r="AE25" s="182" t="s">
        <v>415</v>
      </c>
      <c r="AF25" s="182" t="s">
        <v>410</v>
      </c>
      <c r="AG25" s="182" t="s">
        <v>410</v>
      </c>
      <c r="AH25" s="182" t="s">
        <v>410</v>
      </c>
      <c r="AI25" s="182" t="s">
        <v>410</v>
      </c>
      <c r="AJ25" s="182" t="s">
        <v>410</v>
      </c>
      <c r="AK25" s="182" t="s">
        <v>410</v>
      </c>
      <c r="AL25" s="182" t="s">
        <v>410</v>
      </c>
      <c r="AM25" s="182" t="s">
        <v>410</v>
      </c>
      <c r="AN25" s="182" t="s">
        <v>415</v>
      </c>
      <c r="AO25" s="182" t="s">
        <v>415</v>
      </c>
      <c r="AP25" s="182" t="s">
        <v>410</v>
      </c>
      <c r="AQ25" s="182" t="s">
        <v>415</v>
      </c>
    </row>
    <row r="26" spans="1:43" ht="14.4" hidden="1" customHeight="1">
      <c r="A26" s="271"/>
      <c r="B26" s="188" t="s">
        <v>404</v>
      </c>
      <c r="C26" s="192" t="s">
        <v>484</v>
      </c>
      <c r="D26" s="182" t="s">
        <v>410</v>
      </c>
      <c r="E26" s="182" t="s">
        <v>410</v>
      </c>
      <c r="F26" s="182" t="s">
        <v>415</v>
      </c>
      <c r="G26" s="182" t="s">
        <v>410</v>
      </c>
      <c r="H26" s="182" t="s">
        <v>410</v>
      </c>
      <c r="I26" s="182" t="s">
        <v>415</v>
      </c>
      <c r="J26" s="182" t="s">
        <v>415</v>
      </c>
      <c r="K26" s="182" t="s">
        <v>410</v>
      </c>
      <c r="L26" s="182" t="s">
        <v>410</v>
      </c>
      <c r="M26" s="182" t="s">
        <v>410</v>
      </c>
      <c r="N26" s="182" t="s">
        <v>415</v>
      </c>
      <c r="O26" s="182" t="s">
        <v>410</v>
      </c>
      <c r="P26" s="182" t="s">
        <v>410</v>
      </c>
      <c r="Q26" s="182" t="s">
        <v>410</v>
      </c>
      <c r="R26" s="182" t="s">
        <v>410</v>
      </c>
      <c r="S26" s="182" t="s">
        <v>410</v>
      </c>
      <c r="T26" s="182" t="s">
        <v>410</v>
      </c>
      <c r="U26" s="182" t="s">
        <v>410</v>
      </c>
      <c r="V26" s="182" t="s">
        <v>410</v>
      </c>
      <c r="W26" s="182" t="s">
        <v>410</v>
      </c>
      <c r="X26" s="182" t="s">
        <v>410</v>
      </c>
      <c r="Y26" s="182" t="s">
        <v>410</v>
      </c>
      <c r="Z26" s="182" t="s">
        <v>410</v>
      </c>
      <c r="AA26" s="182" t="s">
        <v>410</v>
      </c>
      <c r="AB26" s="182" t="s">
        <v>410</v>
      </c>
      <c r="AC26" s="182" t="s">
        <v>410</v>
      </c>
      <c r="AD26" s="182" t="s">
        <v>410</v>
      </c>
      <c r="AE26" s="182" t="s">
        <v>410</v>
      </c>
      <c r="AF26" s="182" t="s">
        <v>415</v>
      </c>
      <c r="AG26" s="182" t="s">
        <v>415</v>
      </c>
      <c r="AH26" s="182" t="s">
        <v>415</v>
      </c>
      <c r="AI26" s="182" t="s">
        <v>415</v>
      </c>
      <c r="AJ26" s="182" t="s">
        <v>415</v>
      </c>
      <c r="AK26" s="182" t="s">
        <v>415</v>
      </c>
      <c r="AL26" s="182" t="s">
        <v>415</v>
      </c>
      <c r="AM26" s="182" t="s">
        <v>415</v>
      </c>
      <c r="AN26" s="182" t="s">
        <v>415</v>
      </c>
      <c r="AO26" s="182" t="s">
        <v>415</v>
      </c>
      <c r="AP26" s="182" t="s">
        <v>410</v>
      </c>
      <c r="AQ26" s="182" t="s">
        <v>415</v>
      </c>
    </row>
    <row r="27" spans="1:43" ht="14.4" hidden="1" customHeight="1">
      <c r="A27" s="271"/>
      <c r="B27" s="188" t="s">
        <v>404</v>
      </c>
      <c r="C27" s="192" t="s">
        <v>485</v>
      </c>
      <c r="D27" s="182" t="s">
        <v>410</v>
      </c>
      <c r="E27" s="182" t="s">
        <v>410</v>
      </c>
      <c r="F27" s="182" t="s">
        <v>410</v>
      </c>
      <c r="G27" s="182" t="s">
        <v>410</v>
      </c>
      <c r="H27" s="182" t="s">
        <v>410</v>
      </c>
      <c r="I27" s="182" t="s">
        <v>415</v>
      </c>
      <c r="J27" s="182" t="s">
        <v>415</v>
      </c>
      <c r="K27" s="182" t="s">
        <v>410</v>
      </c>
      <c r="L27" s="182" t="s">
        <v>410</v>
      </c>
      <c r="M27" s="182" t="s">
        <v>410</v>
      </c>
      <c r="N27" s="182" t="s">
        <v>415</v>
      </c>
      <c r="O27" s="182" t="s">
        <v>410</v>
      </c>
      <c r="P27" s="182" t="s">
        <v>410</v>
      </c>
      <c r="Q27" s="182" t="s">
        <v>410</v>
      </c>
      <c r="R27" s="182" t="s">
        <v>410</v>
      </c>
      <c r="S27" s="182" t="s">
        <v>415</v>
      </c>
      <c r="T27" s="182" t="s">
        <v>415</v>
      </c>
      <c r="U27" s="182" t="s">
        <v>415</v>
      </c>
      <c r="V27" s="182" t="s">
        <v>415</v>
      </c>
      <c r="W27" s="182" t="s">
        <v>415</v>
      </c>
      <c r="X27" s="182" t="s">
        <v>415</v>
      </c>
      <c r="Y27" s="182" t="s">
        <v>415</v>
      </c>
      <c r="Z27" s="182" t="s">
        <v>415</v>
      </c>
      <c r="AA27" s="182" t="s">
        <v>415</v>
      </c>
      <c r="AB27" s="182" t="s">
        <v>415</v>
      </c>
      <c r="AC27" s="182" t="s">
        <v>415</v>
      </c>
      <c r="AD27" s="182" t="s">
        <v>415</v>
      </c>
      <c r="AE27" s="182" t="s">
        <v>415</v>
      </c>
      <c r="AF27" s="182" t="s">
        <v>410</v>
      </c>
      <c r="AG27" s="182" t="s">
        <v>410</v>
      </c>
      <c r="AH27" s="182" t="s">
        <v>410</v>
      </c>
      <c r="AI27" s="182" t="s">
        <v>410</v>
      </c>
      <c r="AJ27" s="182" t="s">
        <v>410</v>
      </c>
      <c r="AK27" s="182" t="s">
        <v>410</v>
      </c>
      <c r="AL27" s="182" t="s">
        <v>410</v>
      </c>
      <c r="AM27" s="182" t="s">
        <v>410</v>
      </c>
      <c r="AN27" s="182" t="s">
        <v>415</v>
      </c>
      <c r="AO27" s="182" t="s">
        <v>415</v>
      </c>
      <c r="AP27" s="182" t="s">
        <v>410</v>
      </c>
      <c r="AQ27" s="182" t="s">
        <v>415</v>
      </c>
    </row>
    <row r="28" spans="1:43" ht="14.4" hidden="1" customHeight="1">
      <c r="A28" s="271"/>
      <c r="B28" s="188" t="s">
        <v>404</v>
      </c>
      <c r="C28" s="192" t="s">
        <v>486</v>
      </c>
      <c r="D28" s="182" t="s">
        <v>410</v>
      </c>
      <c r="E28" s="182" t="s">
        <v>410</v>
      </c>
      <c r="F28" s="182" t="s">
        <v>415</v>
      </c>
      <c r="G28" s="182" t="s">
        <v>410</v>
      </c>
      <c r="H28" s="182" t="s">
        <v>410</v>
      </c>
      <c r="I28" s="182" t="s">
        <v>415</v>
      </c>
      <c r="J28" s="182" t="s">
        <v>410</v>
      </c>
      <c r="K28" s="182" t="s">
        <v>410</v>
      </c>
      <c r="L28" s="182" t="s">
        <v>410</v>
      </c>
      <c r="M28" s="182" t="s">
        <v>415</v>
      </c>
      <c r="N28" s="182" t="s">
        <v>415</v>
      </c>
      <c r="O28" s="182" t="s">
        <v>415</v>
      </c>
      <c r="P28" s="182" t="s">
        <v>415</v>
      </c>
      <c r="Q28" s="182" t="s">
        <v>415</v>
      </c>
      <c r="R28" s="182" t="s">
        <v>410</v>
      </c>
      <c r="S28" s="182" t="s">
        <v>410</v>
      </c>
      <c r="T28" s="182" t="s">
        <v>410</v>
      </c>
      <c r="U28" s="182" t="s">
        <v>410</v>
      </c>
      <c r="V28" s="182" t="s">
        <v>410</v>
      </c>
      <c r="W28" s="182" t="s">
        <v>410</v>
      </c>
      <c r="X28" s="182" t="s">
        <v>410</v>
      </c>
      <c r="Y28" s="182" t="s">
        <v>410</v>
      </c>
      <c r="Z28" s="182" t="s">
        <v>410</v>
      </c>
      <c r="AA28" s="182" t="s">
        <v>410</v>
      </c>
      <c r="AB28" s="182" t="s">
        <v>410</v>
      </c>
      <c r="AC28" s="182" t="s">
        <v>410</v>
      </c>
      <c r="AD28" s="182" t="s">
        <v>410</v>
      </c>
      <c r="AE28" s="182" t="s">
        <v>410</v>
      </c>
      <c r="AF28" s="182" t="s">
        <v>415</v>
      </c>
      <c r="AG28" s="182" t="s">
        <v>415</v>
      </c>
      <c r="AH28" s="182" t="s">
        <v>415</v>
      </c>
      <c r="AI28" s="182" t="s">
        <v>415</v>
      </c>
      <c r="AJ28" s="182" t="s">
        <v>415</v>
      </c>
      <c r="AK28" s="182" t="s">
        <v>415</v>
      </c>
      <c r="AL28" s="182" t="s">
        <v>415</v>
      </c>
      <c r="AM28" s="182" t="s">
        <v>415</v>
      </c>
      <c r="AN28" s="182" t="s">
        <v>415</v>
      </c>
      <c r="AO28" s="182" t="s">
        <v>415</v>
      </c>
      <c r="AP28" s="182" t="s">
        <v>410</v>
      </c>
      <c r="AQ28" s="182" t="s">
        <v>415</v>
      </c>
    </row>
    <row r="29" spans="1:43" ht="14.4" hidden="1" customHeight="1">
      <c r="A29" s="271"/>
      <c r="B29" s="188" t="s">
        <v>404</v>
      </c>
      <c r="C29" s="192" t="s">
        <v>487</v>
      </c>
      <c r="D29" s="182" t="s">
        <v>410</v>
      </c>
      <c r="E29" s="182" t="s">
        <v>410</v>
      </c>
      <c r="F29" s="182" t="s">
        <v>415</v>
      </c>
      <c r="G29" s="182" t="s">
        <v>410</v>
      </c>
      <c r="H29" s="182" t="s">
        <v>410</v>
      </c>
      <c r="I29" s="182" t="s">
        <v>415</v>
      </c>
      <c r="J29" s="182" t="s">
        <v>410</v>
      </c>
      <c r="K29" s="182" t="s">
        <v>410</v>
      </c>
      <c r="L29" s="182" t="s">
        <v>410</v>
      </c>
      <c r="M29" s="182" t="s">
        <v>410</v>
      </c>
      <c r="N29" s="182" t="s">
        <v>415</v>
      </c>
      <c r="O29" s="182" t="s">
        <v>410</v>
      </c>
      <c r="P29" s="182" t="s">
        <v>410</v>
      </c>
      <c r="Q29" s="182" t="s">
        <v>410</v>
      </c>
      <c r="R29" s="182" t="s">
        <v>410</v>
      </c>
      <c r="S29" s="182" t="s">
        <v>415</v>
      </c>
      <c r="T29" s="182" t="s">
        <v>415</v>
      </c>
      <c r="U29" s="182" t="s">
        <v>415</v>
      </c>
      <c r="V29" s="182" t="s">
        <v>415</v>
      </c>
      <c r="W29" s="182" t="s">
        <v>415</v>
      </c>
      <c r="X29" s="182" t="s">
        <v>415</v>
      </c>
      <c r="Y29" s="182" t="s">
        <v>415</v>
      </c>
      <c r="Z29" s="182" t="s">
        <v>415</v>
      </c>
      <c r="AA29" s="182" t="s">
        <v>415</v>
      </c>
      <c r="AB29" s="182" t="s">
        <v>415</v>
      </c>
      <c r="AC29" s="182" t="s">
        <v>415</v>
      </c>
      <c r="AD29" s="182" t="s">
        <v>415</v>
      </c>
      <c r="AE29" s="182" t="s">
        <v>415</v>
      </c>
      <c r="AF29" s="182" t="s">
        <v>410</v>
      </c>
      <c r="AG29" s="182" t="s">
        <v>410</v>
      </c>
      <c r="AH29" s="182" t="s">
        <v>410</v>
      </c>
      <c r="AI29" s="182" t="s">
        <v>410</v>
      </c>
      <c r="AJ29" s="182" t="s">
        <v>410</v>
      </c>
      <c r="AK29" s="182" t="s">
        <v>410</v>
      </c>
      <c r="AL29" s="182" t="s">
        <v>410</v>
      </c>
      <c r="AM29" s="182" t="s">
        <v>410</v>
      </c>
      <c r="AN29" s="182" t="s">
        <v>415</v>
      </c>
      <c r="AO29" s="182" t="s">
        <v>415</v>
      </c>
      <c r="AP29" s="182" t="s">
        <v>410</v>
      </c>
      <c r="AQ29" s="182" t="s">
        <v>415</v>
      </c>
    </row>
    <row r="30" spans="1:43">
      <c r="A30" s="272"/>
    </row>
    <row r="31" spans="1:43">
      <c r="A31" s="272"/>
    </row>
  </sheetData>
  <autoFilter ref="B3:AQ29">
    <filterColumn colId="0">
      <filters>
        <filter val="Production"/>
      </filters>
    </filterColumn>
  </autoFilter>
  <conditionalFormatting sqref="D4:AQ29">
    <cfRule type="containsText" dxfId="0" priority="1" operator="containsText" text="N">
      <formula>NOT(ISERROR(SEARCH("N",D4)))</formula>
    </cfRule>
  </conditionalFormatting>
  <dataValidations count="1">
    <dataValidation type="list" allowBlank="1" showInputMessage="1" showErrorMessage="1" sqref="B4:B29">
      <formula1>$BJ$3:$BJ$5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E2:L19"/>
  <sheetViews>
    <sheetView workbookViewId="0">
      <selection activeCell="G11" sqref="G11:H11"/>
    </sheetView>
  </sheetViews>
  <sheetFormatPr defaultRowHeight="14.4"/>
  <cols>
    <col min="5" max="5" width="24.109375" bestFit="1" customWidth="1"/>
    <col min="7" max="7" width="15.21875" bestFit="1" customWidth="1"/>
    <col min="8" max="8" width="8.77734375" style="178"/>
    <col min="12" max="12" width="31.21875" bestFit="1" customWidth="1"/>
  </cols>
  <sheetData>
    <row r="2" spans="5:12">
      <c r="E2" t="s">
        <v>460</v>
      </c>
      <c r="G2" s="175" t="s">
        <v>461</v>
      </c>
    </row>
    <row r="3" spans="5:12">
      <c r="E3" s="23" t="s">
        <v>442</v>
      </c>
      <c r="G3" s="176" t="s">
        <v>450</v>
      </c>
      <c r="H3" s="178" t="s">
        <v>410</v>
      </c>
    </row>
    <row r="4" spans="5:12">
      <c r="E4" s="170" t="s">
        <v>438</v>
      </c>
      <c r="G4" s="118" t="s">
        <v>449</v>
      </c>
      <c r="H4" s="178" t="s">
        <v>410</v>
      </c>
      <c r="K4" t="s">
        <v>312</v>
      </c>
      <c r="L4" t="s">
        <v>466</v>
      </c>
    </row>
    <row r="5" spans="5:12">
      <c r="E5" s="170" t="s">
        <v>439</v>
      </c>
      <c r="G5" s="176" t="s">
        <v>446</v>
      </c>
      <c r="H5" s="178" t="s">
        <v>410</v>
      </c>
      <c r="K5" t="s">
        <v>313</v>
      </c>
    </row>
    <row r="6" spans="5:12">
      <c r="E6" s="23" t="s">
        <v>443</v>
      </c>
      <c r="G6" s="118" t="s">
        <v>444</v>
      </c>
      <c r="H6" s="178" t="s">
        <v>410</v>
      </c>
      <c r="K6" t="s">
        <v>448</v>
      </c>
    </row>
    <row r="7" spans="5:12">
      <c r="E7" s="6" t="s">
        <v>437</v>
      </c>
      <c r="G7" s="170" t="s">
        <v>445</v>
      </c>
      <c r="H7" s="180" t="s">
        <v>410</v>
      </c>
    </row>
    <row r="8" spans="5:12">
      <c r="E8" s="9" t="s">
        <v>444</v>
      </c>
      <c r="G8" s="170" t="s">
        <v>312</v>
      </c>
      <c r="H8" s="180" t="s">
        <v>415</v>
      </c>
    </row>
    <row r="9" spans="5:12">
      <c r="E9" s="6" t="s">
        <v>453</v>
      </c>
      <c r="G9" s="23" t="s">
        <v>451</v>
      </c>
      <c r="H9" s="178" t="s">
        <v>410</v>
      </c>
    </row>
    <row r="10" spans="5:12">
      <c r="E10" s="6" t="s">
        <v>454</v>
      </c>
      <c r="G10" s="23" t="s">
        <v>452</v>
      </c>
      <c r="H10" s="180" t="s">
        <v>410</v>
      </c>
    </row>
    <row r="11" spans="5:12">
      <c r="E11" s="6" t="s">
        <v>455</v>
      </c>
      <c r="G11" s="177" t="s">
        <v>313</v>
      </c>
      <c r="H11" s="179" t="s">
        <v>459</v>
      </c>
    </row>
    <row r="12" spans="5:12">
      <c r="E12" s="6" t="s">
        <v>456</v>
      </c>
      <c r="G12" s="170" t="s">
        <v>394</v>
      </c>
      <c r="H12" s="178" t="s">
        <v>410</v>
      </c>
    </row>
    <row r="13" spans="5:12">
      <c r="E13" s="6" t="s">
        <v>441</v>
      </c>
      <c r="G13" s="23" t="s">
        <v>447</v>
      </c>
      <c r="H13" s="178" t="s">
        <v>410</v>
      </c>
    </row>
    <row r="14" spans="5:12">
      <c r="E14" s="6" t="s">
        <v>457</v>
      </c>
      <c r="G14" s="170" t="s">
        <v>395</v>
      </c>
      <c r="H14" s="180" t="s">
        <v>410</v>
      </c>
    </row>
    <row r="15" spans="5:12">
      <c r="E15" s="6" t="s">
        <v>458</v>
      </c>
      <c r="G15" s="23" t="s">
        <v>448</v>
      </c>
      <c r="H15" s="180" t="s">
        <v>415</v>
      </c>
    </row>
    <row r="16" spans="5:12">
      <c r="E16" s="6" t="s">
        <v>407</v>
      </c>
      <c r="G16" s="23" t="s">
        <v>396</v>
      </c>
      <c r="H16" s="180" t="s">
        <v>410</v>
      </c>
    </row>
    <row r="17" spans="5:5">
      <c r="E17" s="6" t="s">
        <v>416</v>
      </c>
    </row>
    <row r="18" spans="5:5">
      <c r="E18" s="6" t="s">
        <v>417</v>
      </c>
    </row>
    <row r="19" spans="5:5">
      <c r="E19" s="6" t="s">
        <v>436</v>
      </c>
    </row>
  </sheetData>
  <autoFilter ref="G2:G16">
    <sortState ref="G3:G16">
      <sortCondition ref="G2:G1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ROM</vt:lpstr>
      <vt:lpstr>UFO</vt:lpstr>
      <vt:lpstr>UC</vt:lpstr>
      <vt:lpstr>Production</vt:lpstr>
      <vt:lpstr>Dispatch</vt:lpstr>
      <vt:lpstr>Reporting Formats</vt:lpstr>
      <vt:lpstr>Summary1</vt:lpstr>
      <vt:lpstr>Sheet1</vt:lpstr>
      <vt:lpstr>Ore type</vt:lpstr>
      <vt:lpstr>Location</vt:lpstr>
      <vt:lpstr>PlantROM 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Chaithanya ChemLab</dc:creator>
  <cp:lastModifiedBy>Administrator</cp:lastModifiedBy>
  <dcterms:created xsi:type="dcterms:W3CDTF">2015-06-05T18:17:20Z</dcterms:created>
  <dcterms:modified xsi:type="dcterms:W3CDTF">2023-01-28T11:53:03Z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2023-01-25T08:17:42Z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95262c2c-1288-4a35-983d-f629930add05</vt:lpwstr>
  </property>
  <property fmtid="{D5CDD505-2E9C-101B-9397-08002B2CF9AE}" pid="8" name="MSIP_Label_915151c4-9ba3-4bb3-87e1-8c80f2cce93a_ContentBits">
    <vt:lpwstr>2</vt:lpwstr>
  </property>
</Properties>
</file>