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Data_Analyst\"/>
    </mc:Choice>
  </mc:AlternateContent>
  <xr:revisionPtr revIDLastSave="0" documentId="13_ncr:1_{42662F57-C774-497A-BF2E-FF56809C16A0}" xr6:coauthVersionLast="47" xr6:coauthVersionMax="47" xr10:uidLastSave="{00000000-0000-0000-0000-000000000000}"/>
  <bookViews>
    <workbookView xWindow="-108" yWindow="-108" windowWidth="23256" windowHeight="12456" xr2:uid="{098A483A-6D10-48B0-81DB-AF36614A0C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0" i="1" l="1"/>
  <c r="D3" i="1" s="1"/>
  <c r="N15" i="1"/>
  <c r="C28" i="1"/>
  <c r="C30" i="1" s="1"/>
  <c r="D28" i="1"/>
  <c r="D30" i="1" s="1"/>
  <c r="E28" i="1"/>
  <c r="E30" i="1" s="1"/>
  <c r="F28" i="1"/>
  <c r="F30" i="1" s="1"/>
  <c r="G28" i="1"/>
  <c r="G30" i="1" s="1"/>
  <c r="H28" i="1"/>
  <c r="H30" i="1" s="1"/>
  <c r="I28" i="1"/>
  <c r="I30" i="1" s="1"/>
  <c r="J28" i="1"/>
  <c r="J30" i="1" s="1"/>
  <c r="K28" i="1"/>
  <c r="K30" i="1" s="1"/>
  <c r="L28" i="1"/>
  <c r="L30" i="1" s="1"/>
  <c r="M28" i="1"/>
  <c r="M30" i="1" s="1"/>
  <c r="B28" i="1"/>
  <c r="B30" i="1" s="1"/>
  <c r="N16" i="1"/>
  <c r="N17" i="1"/>
  <c r="N19" i="1"/>
  <c r="N21" i="1"/>
  <c r="N22" i="1"/>
  <c r="N23" i="1"/>
  <c r="N25" i="1"/>
  <c r="N26" i="1"/>
  <c r="N27" i="1"/>
  <c r="N7" i="1"/>
  <c r="N8" i="1"/>
  <c r="N9" i="1"/>
  <c r="N10" i="1" s="1"/>
  <c r="C10" i="1"/>
  <c r="D10" i="1"/>
  <c r="E10" i="1"/>
  <c r="F10" i="1"/>
  <c r="G10" i="1"/>
  <c r="H10" i="1"/>
  <c r="I10" i="1"/>
  <c r="J10" i="1"/>
  <c r="K10" i="1"/>
  <c r="L10" i="1"/>
  <c r="M10" i="1"/>
  <c r="B10" i="1"/>
  <c r="N28" i="1" l="1"/>
</calcChain>
</file>

<file path=xl/sharedStrings.xml><?xml version="1.0" encoding="utf-8"?>
<sst xmlns="http://schemas.openxmlformats.org/spreadsheetml/2006/main" count="54" uniqueCount="44">
  <si>
    <t>Personal Income , Expense Tracker</t>
  </si>
  <si>
    <t>Income</t>
  </si>
  <si>
    <t>Item</t>
  </si>
  <si>
    <t>Jan</t>
  </si>
  <si>
    <t>Feb</t>
  </si>
  <si>
    <t>Mar</t>
  </si>
  <si>
    <t>Apr</t>
  </si>
  <si>
    <t>May</t>
  </si>
  <si>
    <t>Jun</t>
  </si>
  <si>
    <t>Jul</t>
  </si>
  <si>
    <t>Aug</t>
  </si>
  <si>
    <t xml:space="preserve">Sep </t>
  </si>
  <si>
    <t>Oct</t>
  </si>
  <si>
    <t xml:space="preserve">Nov </t>
  </si>
  <si>
    <t>Dec</t>
  </si>
  <si>
    <t>Year To Date</t>
  </si>
  <si>
    <t>Salary</t>
  </si>
  <si>
    <t>Freelancing</t>
  </si>
  <si>
    <t>Gardening</t>
  </si>
  <si>
    <t>Column1</t>
  </si>
  <si>
    <t>Total</t>
  </si>
  <si>
    <t>Expenses</t>
  </si>
  <si>
    <t xml:space="preserve">Mar </t>
  </si>
  <si>
    <t xml:space="preserve">Apr </t>
  </si>
  <si>
    <t xml:space="preserve"> Jun</t>
  </si>
  <si>
    <t xml:space="preserve">Jul </t>
  </si>
  <si>
    <t>Sep</t>
  </si>
  <si>
    <t>Housing</t>
  </si>
  <si>
    <t>Electricity Bill</t>
  </si>
  <si>
    <t>Gas</t>
  </si>
  <si>
    <t>Water Bill</t>
  </si>
  <si>
    <t>House Tax</t>
  </si>
  <si>
    <t>Other Maintenace</t>
  </si>
  <si>
    <t>Food</t>
  </si>
  <si>
    <t>Groceries</t>
  </si>
  <si>
    <t>Diner Out</t>
  </si>
  <si>
    <t>Milk</t>
  </si>
  <si>
    <t>Transportation</t>
  </si>
  <si>
    <t>Fuel for bike</t>
  </si>
  <si>
    <t xml:space="preserve">Bus </t>
  </si>
  <si>
    <t>Vechicle Maintence</t>
  </si>
  <si>
    <t>Total Expenses</t>
  </si>
  <si>
    <t>Saving/Deficit</t>
  </si>
  <si>
    <t>Yearly Saving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</si>
</sst>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5" borderId="0" xfId="0" applyFont="1" applyFill="1"/>
    <xf numFmtId="0" fontId="1" fillId="5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5" fillId="3" borderId="0" xfId="0" applyFont="1" applyFill="1"/>
    <xf numFmtId="0" fontId="6" fillId="0" borderId="0" xfId="0" applyFont="1" applyAlignment="1">
      <alignment horizontal="center"/>
    </xf>
    <xf numFmtId="0" fontId="6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0" tint="-0.34998626667073579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0" tint="-0.34998626667073579"/>
        </patternFill>
      </fill>
    </dxf>
  </dxfs>
  <tableStyles count="0" defaultTableStyle="TableStyleMedium2" defaultPivotStyle="PivotStyleLight16"/>
  <colors>
    <mruColors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ED519E-3B78-4D9E-B1CF-ED9E0C34DD0D}" name="Income" displayName="Income" ref="A6:O10" totalsRowCount="1" headerRowDxfId="10">
  <autoFilter ref="A6:O9" xr:uid="{70ED519E-3B78-4D9E-B1CF-ED9E0C34DD0D}"/>
  <tableColumns count="15">
    <tableColumn id="1" xr3:uid="{4177B465-22F6-4BD2-B3D4-045394F12451}" name="Item" totalsRowLabel="Total"/>
    <tableColumn id="2" xr3:uid="{D18C1E0C-3724-474A-889F-B26C7DD84BD6}" name="Jan" totalsRowFunction="sum"/>
    <tableColumn id="3" xr3:uid="{D89F9B9D-BD7D-4BF7-B441-F8E145DE21BF}" name="Feb" totalsRowFunction="sum"/>
    <tableColumn id="4" xr3:uid="{FE54B9A3-BA22-4EB4-997A-43215886274C}" name="Mar" totalsRowFunction="sum"/>
    <tableColumn id="5" xr3:uid="{84D2F9B7-C9E9-48A1-94B2-8005C1DE99D5}" name="Apr" totalsRowFunction="sum"/>
    <tableColumn id="6" xr3:uid="{7FBE64C1-ACD2-4D37-84EA-BBCBCAFCEECF}" name="May" totalsRowFunction="sum"/>
    <tableColumn id="7" xr3:uid="{D5B54973-DC51-41BC-8CBB-E1C4F26867F6}" name="Jun" totalsRowFunction="sum"/>
    <tableColumn id="8" xr3:uid="{306D2B3F-5F13-4041-9ACB-C6DB5DABE752}" name="Jul" totalsRowFunction="sum"/>
    <tableColumn id="9" xr3:uid="{B4C9EDE6-385C-4D6D-A305-1D7DB5A889BF}" name="Aug" totalsRowFunction="sum"/>
    <tableColumn id="10" xr3:uid="{F307EE45-CAD3-4A1D-AD91-56714D6B81FB}" name="Sep " totalsRowFunction="sum"/>
    <tableColumn id="11" xr3:uid="{E39AA867-FB03-481A-82AF-2EE24CCFB9CD}" name="Oct" totalsRowFunction="sum"/>
    <tableColumn id="12" xr3:uid="{5009A0C9-6D12-4541-B33F-8A82D50C8E28}" name="Nov " totalsRowFunction="sum"/>
    <tableColumn id="13" xr3:uid="{A218ACC9-AD52-4AD3-892C-C0546A77E8F7}" name="Dec" totalsRowFunction="sum"/>
    <tableColumn id="14" xr3:uid="{8EF9EBED-BFD3-49E5-BD6D-194F2435D908}" name="Year To Date" totalsRowFunction="sum" dataDxfId="9">
      <calculatedColumnFormula>SUM(Income[[#This Row],[Jan]:[Dec]])</calculatedColumnFormula>
    </tableColumn>
    <tableColumn id="15" xr3:uid="{CFF2C151-66FF-43BD-A391-93B078FCC785}" name="Column1" dataDxfId="8" totalsRow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7D216A9-EA3E-4015-9BDC-3E8BBB30982B}" name="Expenses" displayName="Expenses" ref="A13:O28" totalsRowCount="1" headerRowDxfId="6">
  <autoFilter ref="A13:O27" xr:uid="{E7D216A9-EA3E-4015-9BDC-3E8BBB30982B}"/>
  <tableColumns count="15">
    <tableColumn id="1" xr3:uid="{4D1513BE-6F43-494C-8721-BF72396D185F}" name="Item" totalsRowLabel="Total Expenses"/>
    <tableColumn id="2" xr3:uid="{5306076F-956D-4E9C-A602-3AB7EC04B63C}" name="Jan" totalsRowFunction="custom">
      <totalsRowFormula>SUM(Expenses[Jan])</totalsRowFormula>
    </tableColumn>
    <tableColumn id="3" xr3:uid="{C0B3EBA3-1787-4012-8425-E75A8BB6468F}" name="Feb" totalsRowFunction="custom">
      <totalsRowFormula>SUM(Expenses[Feb])</totalsRowFormula>
    </tableColumn>
    <tableColumn id="4" xr3:uid="{E197C411-63DB-4D4A-B912-896D3DB8CF13}" name="Mar " totalsRowFunction="custom">
      <totalsRowFormula>SUM(Expenses[[Mar ]])</totalsRowFormula>
    </tableColumn>
    <tableColumn id="5" xr3:uid="{19FA0A4D-6C6D-408F-839E-94BDB050BBFD}" name="Apr " totalsRowFunction="custom">
      <totalsRowFormula>SUM(Expenses[[Apr ]])</totalsRowFormula>
    </tableColumn>
    <tableColumn id="6" xr3:uid="{5BC52713-F1D0-481F-87CC-EB8811266CA9}" name="May" totalsRowFunction="custom">
      <totalsRowFormula>SUM(Expenses[May])</totalsRowFormula>
    </tableColumn>
    <tableColumn id="7" xr3:uid="{194715C3-2276-42DD-AD8B-711C1BE9931E}" name=" Jun" totalsRowFunction="custom">
      <totalsRowFormula>SUM(Expenses[[ Jun]])</totalsRowFormula>
    </tableColumn>
    <tableColumn id="8" xr3:uid="{0A9C4ACC-44D9-4494-AA60-A7D94AD470B5}" name="Jul " totalsRowFunction="custom">
      <totalsRowFormula>SUM(Expenses[[Jul ]])</totalsRowFormula>
    </tableColumn>
    <tableColumn id="9" xr3:uid="{653F9DC3-AA82-4C96-912D-A60243A29852}" name="Aug" totalsRowFunction="custom">
      <totalsRowFormula>SUM(Expenses[Aug])</totalsRowFormula>
    </tableColumn>
    <tableColumn id="10" xr3:uid="{7A50FC7A-559E-4F85-9548-C27AB8C06C5D}" name="Sep" totalsRowFunction="custom">
      <totalsRowFormula>SUM(Expenses[Sep])</totalsRowFormula>
    </tableColumn>
    <tableColumn id="11" xr3:uid="{E779B801-5B5D-4E2A-A1FA-993A6F3EF5BC}" name="Oct" totalsRowFunction="custom">
      <totalsRowFormula>SUM(Expenses[Oct])</totalsRowFormula>
    </tableColumn>
    <tableColumn id="12" xr3:uid="{DF6144AB-7CCC-446D-986C-EFB11DA89A26}" name="Nov " totalsRowFunction="custom">
      <totalsRowFormula>SUM(Expenses[[Nov ]])</totalsRowFormula>
    </tableColumn>
    <tableColumn id="13" xr3:uid="{CB5F3084-FCF4-4616-834C-03069E0C387C}" name="Dec" totalsRowFunction="custom">
      <totalsRowFormula>SUM(Expenses[Dec])</totalsRowFormula>
    </tableColumn>
    <tableColumn id="14" xr3:uid="{07E1C894-DD7F-431B-9D79-A300DDC2E40E}" name="Year To Date" totalsRowFunction="custom" dataDxfId="5">
      <calculatedColumnFormula>SUM(Expenses[[#This Row],[Jan]:[Dec]])</calculatedColumnFormula>
      <totalsRowFormula>SUM(Expenses[Year To Date])</totalsRowFormula>
    </tableColumn>
    <tableColumn id="15" xr3:uid="{3FD96B5D-4111-4DD0-9056-0B59164D9D43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E998F-DA1C-4982-8355-F9E402466055}">
  <dimension ref="A1:O30"/>
  <sheetViews>
    <sheetView tabSelected="1" topLeftCell="A10" workbookViewId="0">
      <selection activeCell="N28" sqref="N28"/>
    </sheetView>
  </sheetViews>
  <sheetFormatPr defaultRowHeight="14.4" x14ac:dyDescent="0.3"/>
  <cols>
    <col min="1" max="1" width="17.5546875" customWidth="1"/>
    <col min="14" max="14" width="13.44140625" customWidth="1"/>
    <col min="15" max="15" width="10.44140625" customWidth="1"/>
  </cols>
  <sheetData>
    <row r="1" spans="1:15" ht="33.6" x14ac:dyDescent="0.6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3" spans="1:15" ht="18" x14ac:dyDescent="0.35">
      <c r="A3" s="8" t="s">
        <v>43</v>
      </c>
      <c r="B3" s="8"/>
      <c r="C3" s="8"/>
      <c r="D3" s="6">
        <f>N30</f>
        <v>143160</v>
      </c>
      <c r="E3" s="6"/>
    </row>
    <row r="5" spans="1:15" ht="18" x14ac:dyDescent="0.35">
      <c r="A5" s="7" t="s">
        <v>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 x14ac:dyDescent="0.3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  <c r="L6" s="2" t="s">
        <v>13</v>
      </c>
      <c r="M6" s="2" t="s">
        <v>14</v>
      </c>
      <c r="N6" s="3" t="s">
        <v>15</v>
      </c>
      <c r="O6" s="3" t="s">
        <v>19</v>
      </c>
    </row>
    <row r="7" spans="1:15" x14ac:dyDescent="0.3">
      <c r="A7" t="s">
        <v>16</v>
      </c>
      <c r="B7">
        <v>10000</v>
      </c>
      <c r="C7">
        <v>10000</v>
      </c>
      <c r="D7">
        <v>10000</v>
      </c>
      <c r="E7">
        <v>10000</v>
      </c>
      <c r="F7">
        <v>15000</v>
      </c>
      <c r="G7">
        <v>15000</v>
      </c>
      <c r="H7">
        <v>15000</v>
      </c>
      <c r="I7">
        <v>15000</v>
      </c>
      <c r="J7">
        <v>20000</v>
      </c>
      <c r="K7">
        <v>20000</v>
      </c>
      <c r="L7">
        <v>20000</v>
      </c>
      <c r="M7">
        <v>20000</v>
      </c>
      <c r="N7" s="1">
        <f>SUM(Income[[#This Row],[Jan]:[Dec]])</f>
        <v>180000</v>
      </c>
      <c r="O7" s="1"/>
    </row>
    <row r="8" spans="1:15" x14ac:dyDescent="0.3">
      <c r="A8" t="s">
        <v>17</v>
      </c>
      <c r="B8">
        <v>2000</v>
      </c>
      <c r="C8">
        <v>2000</v>
      </c>
      <c r="D8">
        <v>2000</v>
      </c>
      <c r="E8">
        <v>2000</v>
      </c>
      <c r="F8">
        <v>5000</v>
      </c>
      <c r="G8">
        <v>5000</v>
      </c>
      <c r="H8">
        <v>5000</v>
      </c>
      <c r="I8">
        <v>5000</v>
      </c>
      <c r="J8">
        <v>5000</v>
      </c>
      <c r="K8">
        <v>5000</v>
      </c>
      <c r="L8">
        <v>5000</v>
      </c>
      <c r="M8">
        <v>5000</v>
      </c>
      <c r="N8" s="1">
        <f>SUM(Income[[#This Row],[Jan]:[Dec]])</f>
        <v>48000</v>
      </c>
      <c r="O8" s="1"/>
    </row>
    <row r="9" spans="1:15" x14ac:dyDescent="0.3">
      <c r="A9" t="s">
        <v>18</v>
      </c>
      <c r="B9">
        <v>2000</v>
      </c>
      <c r="C9">
        <v>2000</v>
      </c>
      <c r="D9">
        <v>2000</v>
      </c>
      <c r="E9">
        <v>2000</v>
      </c>
      <c r="F9">
        <v>2000</v>
      </c>
      <c r="G9">
        <v>2000</v>
      </c>
      <c r="H9">
        <v>2000</v>
      </c>
      <c r="I9">
        <v>2000</v>
      </c>
      <c r="J9">
        <v>2000</v>
      </c>
      <c r="K9">
        <v>2000</v>
      </c>
      <c r="L9">
        <v>2000</v>
      </c>
      <c r="M9">
        <v>2000</v>
      </c>
      <c r="N9" s="1">
        <f>SUM(Income[[#This Row],[Jan]:[Dec]])</f>
        <v>24000</v>
      </c>
      <c r="O9" s="1"/>
    </row>
    <row r="10" spans="1:15" x14ac:dyDescent="0.3">
      <c r="A10" t="s">
        <v>20</v>
      </c>
      <c r="B10">
        <f>SUBTOTAL(109,Income[Jan])</f>
        <v>14000</v>
      </c>
      <c r="C10">
        <f>SUBTOTAL(109,Income[Feb])</f>
        <v>14000</v>
      </c>
      <c r="D10">
        <f>SUBTOTAL(109,Income[Mar])</f>
        <v>14000</v>
      </c>
      <c r="E10">
        <f>SUBTOTAL(109,Income[Apr])</f>
        <v>14000</v>
      </c>
      <c r="F10">
        <f>SUBTOTAL(109,Income[May])</f>
        <v>22000</v>
      </c>
      <c r="G10">
        <f>SUBTOTAL(109,Income[Jun])</f>
        <v>22000</v>
      </c>
      <c r="H10">
        <f>SUBTOTAL(109,Income[Jul])</f>
        <v>22000</v>
      </c>
      <c r="I10">
        <f>SUBTOTAL(109,Income[Aug])</f>
        <v>22000</v>
      </c>
      <c r="J10">
        <f>SUBTOTAL(109,Income[[Sep ]])</f>
        <v>27000</v>
      </c>
      <c r="K10">
        <f>SUBTOTAL(109,Income[Oct])</f>
        <v>27000</v>
      </c>
      <c r="L10">
        <f>SUBTOTAL(109,Income[[Nov ]])</f>
        <v>27000</v>
      </c>
      <c r="M10">
        <f>SUBTOTAL(109,Income[Dec])</f>
        <v>27000</v>
      </c>
      <c r="N10">
        <f>SUBTOTAL(109,Income[Year To Date])</f>
        <v>252000</v>
      </c>
      <c r="O10" s="1"/>
    </row>
    <row r="12" spans="1:15" ht="18" x14ac:dyDescent="0.35">
      <c r="A12" s="7" t="s">
        <v>21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 x14ac:dyDescent="0.3">
      <c r="A13" s="2" t="s">
        <v>2</v>
      </c>
      <c r="B13" s="2" t="s">
        <v>3</v>
      </c>
      <c r="C13" s="2" t="s">
        <v>4</v>
      </c>
      <c r="D13" s="2" t="s">
        <v>22</v>
      </c>
      <c r="E13" s="2" t="s">
        <v>23</v>
      </c>
      <c r="F13" s="2" t="s">
        <v>7</v>
      </c>
      <c r="G13" s="2" t="s">
        <v>24</v>
      </c>
      <c r="H13" s="2" t="s">
        <v>25</v>
      </c>
      <c r="I13" s="2" t="s">
        <v>10</v>
      </c>
      <c r="J13" s="2" t="s">
        <v>26</v>
      </c>
      <c r="K13" s="2" t="s">
        <v>12</v>
      </c>
      <c r="L13" s="2" t="s">
        <v>13</v>
      </c>
      <c r="M13" s="2" t="s">
        <v>14</v>
      </c>
      <c r="N13" s="2" t="s">
        <v>15</v>
      </c>
      <c r="O13" s="2" t="s">
        <v>19</v>
      </c>
    </row>
    <row r="14" spans="1:15" x14ac:dyDescent="0.3">
      <c r="A14" s="4" t="s">
        <v>27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x14ac:dyDescent="0.3">
      <c r="A15" t="s">
        <v>28</v>
      </c>
      <c r="C15">
        <v>300</v>
      </c>
      <c r="E15">
        <v>300</v>
      </c>
      <c r="G15">
        <v>300</v>
      </c>
      <c r="I15">
        <v>300</v>
      </c>
      <c r="K15">
        <v>300</v>
      </c>
      <c r="M15">
        <v>300</v>
      </c>
      <c r="N15">
        <f>SUM(Expenses[[#This Row],[Jan]:[Dec]])</f>
        <v>1800</v>
      </c>
    </row>
    <row r="16" spans="1:15" x14ac:dyDescent="0.3">
      <c r="A16" t="s">
        <v>29</v>
      </c>
      <c r="B16">
        <v>1200</v>
      </c>
      <c r="C16">
        <v>1200</v>
      </c>
      <c r="D16">
        <v>1200</v>
      </c>
      <c r="E16">
        <v>1200</v>
      </c>
      <c r="F16">
        <v>1200</v>
      </c>
      <c r="G16">
        <v>1200</v>
      </c>
      <c r="H16">
        <v>1200</v>
      </c>
      <c r="I16">
        <v>1200</v>
      </c>
      <c r="J16">
        <v>1200</v>
      </c>
      <c r="K16">
        <v>1200</v>
      </c>
      <c r="L16">
        <v>1200</v>
      </c>
      <c r="M16">
        <v>1200</v>
      </c>
      <c r="N16">
        <f>SUM(Expenses[[#This Row],[Jan]:[Dec]])</f>
        <v>14400</v>
      </c>
    </row>
    <row r="17" spans="1:15" x14ac:dyDescent="0.3">
      <c r="A17" t="s">
        <v>30</v>
      </c>
      <c r="B17">
        <v>120</v>
      </c>
      <c r="C17">
        <v>120</v>
      </c>
      <c r="D17">
        <v>120</v>
      </c>
      <c r="E17">
        <v>120</v>
      </c>
      <c r="F17">
        <v>120</v>
      </c>
      <c r="G17">
        <v>120</v>
      </c>
      <c r="H17">
        <v>120</v>
      </c>
      <c r="I17">
        <v>120</v>
      </c>
      <c r="J17">
        <v>120</v>
      </c>
      <c r="K17">
        <v>120</v>
      </c>
      <c r="L17">
        <v>120</v>
      </c>
      <c r="M17">
        <v>120</v>
      </c>
      <c r="N17">
        <f>SUM(Expenses[[#This Row],[Jan]:[Dec]])</f>
        <v>1440</v>
      </c>
    </row>
    <row r="18" spans="1:15" x14ac:dyDescent="0.3">
      <c r="A18" t="s">
        <v>31</v>
      </c>
    </row>
    <row r="19" spans="1:15" x14ac:dyDescent="0.3">
      <c r="A19" t="s">
        <v>32</v>
      </c>
      <c r="B19">
        <v>500</v>
      </c>
      <c r="C19">
        <v>500</v>
      </c>
      <c r="D19">
        <v>500</v>
      </c>
      <c r="E19">
        <v>500</v>
      </c>
      <c r="F19">
        <v>500</v>
      </c>
      <c r="G19">
        <v>500</v>
      </c>
      <c r="H19">
        <v>500</v>
      </c>
      <c r="I19">
        <v>500</v>
      </c>
      <c r="J19">
        <v>500</v>
      </c>
      <c r="K19">
        <v>500</v>
      </c>
      <c r="L19">
        <v>500</v>
      </c>
      <c r="M19">
        <v>500</v>
      </c>
      <c r="N19">
        <f>SUM(Expenses[[#This Row],[Jan]:[Dec]])</f>
        <v>6000</v>
      </c>
    </row>
    <row r="20" spans="1:15" x14ac:dyDescent="0.3">
      <c r="A20" s="4" t="s">
        <v>33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x14ac:dyDescent="0.3">
      <c r="A21" t="s">
        <v>34</v>
      </c>
      <c r="B21">
        <v>2500</v>
      </c>
      <c r="C21">
        <v>2500</v>
      </c>
      <c r="D21">
        <v>2500</v>
      </c>
      <c r="E21">
        <v>2500</v>
      </c>
      <c r="F21">
        <v>2500</v>
      </c>
      <c r="G21">
        <v>2500</v>
      </c>
      <c r="H21">
        <v>2500</v>
      </c>
      <c r="I21">
        <v>2500</v>
      </c>
      <c r="J21">
        <v>2500</v>
      </c>
      <c r="K21">
        <v>2500</v>
      </c>
      <c r="L21">
        <v>2500</v>
      </c>
      <c r="M21">
        <v>2500</v>
      </c>
      <c r="N21">
        <f>SUM(Expenses[[#This Row],[Jan]:[Dec]])</f>
        <v>30000</v>
      </c>
    </row>
    <row r="22" spans="1:15" x14ac:dyDescent="0.3">
      <c r="A22" t="s">
        <v>35</v>
      </c>
      <c r="B22">
        <v>200</v>
      </c>
      <c r="C22">
        <v>200</v>
      </c>
      <c r="D22">
        <v>200</v>
      </c>
      <c r="E22">
        <v>200</v>
      </c>
      <c r="F22">
        <v>200</v>
      </c>
      <c r="G22">
        <v>200</v>
      </c>
      <c r="H22">
        <v>200</v>
      </c>
      <c r="I22">
        <v>200</v>
      </c>
      <c r="J22">
        <v>200</v>
      </c>
      <c r="K22">
        <v>200</v>
      </c>
      <c r="L22">
        <v>200</v>
      </c>
      <c r="M22">
        <v>200</v>
      </c>
      <c r="N22">
        <f>SUM(Expenses[[#This Row],[Jan]:[Dec]])</f>
        <v>2400</v>
      </c>
    </row>
    <row r="23" spans="1:15" x14ac:dyDescent="0.3">
      <c r="A23" t="s">
        <v>36</v>
      </c>
      <c r="B23">
        <v>700</v>
      </c>
      <c r="C23">
        <v>700</v>
      </c>
      <c r="D23">
        <v>700</v>
      </c>
      <c r="E23">
        <v>700</v>
      </c>
      <c r="F23">
        <v>700</v>
      </c>
      <c r="G23">
        <v>700</v>
      </c>
      <c r="H23">
        <v>700</v>
      </c>
      <c r="I23">
        <v>700</v>
      </c>
      <c r="J23">
        <v>700</v>
      </c>
      <c r="K23">
        <v>700</v>
      </c>
      <c r="L23">
        <v>700</v>
      </c>
      <c r="M23">
        <v>700</v>
      </c>
      <c r="N23">
        <f>SUM(Expenses[[#This Row],[Jan]:[Dec]])</f>
        <v>8400</v>
      </c>
    </row>
    <row r="24" spans="1:15" x14ac:dyDescent="0.3">
      <c r="A24" s="4" t="s">
        <v>37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x14ac:dyDescent="0.3">
      <c r="A25" t="s">
        <v>38</v>
      </c>
      <c r="B25">
        <v>3000</v>
      </c>
      <c r="C25">
        <v>3000</v>
      </c>
      <c r="D25">
        <v>3000</v>
      </c>
      <c r="E25">
        <v>3000</v>
      </c>
      <c r="F25">
        <v>3000</v>
      </c>
      <c r="G25">
        <v>3000</v>
      </c>
      <c r="H25">
        <v>3000</v>
      </c>
      <c r="I25">
        <v>3000</v>
      </c>
      <c r="J25">
        <v>3000</v>
      </c>
      <c r="K25">
        <v>3000</v>
      </c>
      <c r="L25">
        <v>3000</v>
      </c>
      <c r="M25">
        <v>3000</v>
      </c>
      <c r="N25">
        <f>SUM(Expenses[[#This Row],[Jan]:[Dec]])</f>
        <v>36000</v>
      </c>
    </row>
    <row r="26" spans="1:15" x14ac:dyDescent="0.3">
      <c r="A26" t="s">
        <v>39</v>
      </c>
      <c r="B26">
        <v>200</v>
      </c>
      <c r="C26">
        <v>200</v>
      </c>
      <c r="D26">
        <v>200</v>
      </c>
      <c r="E26">
        <v>200</v>
      </c>
      <c r="F26">
        <v>200</v>
      </c>
      <c r="G26">
        <v>200</v>
      </c>
      <c r="H26">
        <v>200</v>
      </c>
      <c r="I26">
        <v>200</v>
      </c>
      <c r="J26">
        <v>200</v>
      </c>
      <c r="K26">
        <v>200</v>
      </c>
      <c r="L26">
        <v>200</v>
      </c>
      <c r="M26">
        <v>200</v>
      </c>
      <c r="N26">
        <f>SUM(Expenses[[#This Row],[Jan]:[Dec]])</f>
        <v>2400</v>
      </c>
    </row>
    <row r="27" spans="1:15" x14ac:dyDescent="0.3">
      <c r="A27" t="s">
        <v>40</v>
      </c>
      <c r="B27">
        <v>500</v>
      </c>
      <c r="C27">
        <v>500</v>
      </c>
      <c r="D27">
        <v>500</v>
      </c>
      <c r="E27">
        <v>500</v>
      </c>
      <c r="F27">
        <v>500</v>
      </c>
      <c r="G27">
        <v>500</v>
      </c>
      <c r="H27">
        <v>500</v>
      </c>
      <c r="I27">
        <v>500</v>
      </c>
      <c r="J27">
        <v>500</v>
      </c>
      <c r="K27">
        <v>500</v>
      </c>
      <c r="L27">
        <v>500</v>
      </c>
      <c r="M27">
        <v>500</v>
      </c>
      <c r="N27">
        <f>SUM(Expenses[[#This Row],[Jan]:[Dec]])</f>
        <v>6000</v>
      </c>
    </row>
    <row r="28" spans="1:15" x14ac:dyDescent="0.3">
      <c r="A28" t="s">
        <v>41</v>
      </c>
      <c r="B28">
        <f>SUM(Expenses[Jan])</f>
        <v>8920</v>
      </c>
      <c r="C28">
        <f>SUM(Expenses[Feb])</f>
        <v>9220</v>
      </c>
      <c r="D28">
        <f>SUM(Expenses[[Mar ]])</f>
        <v>8920</v>
      </c>
      <c r="E28">
        <f>SUM(Expenses[[Apr ]])</f>
        <v>9220</v>
      </c>
      <c r="F28">
        <f>SUM(Expenses[May])</f>
        <v>8920</v>
      </c>
      <c r="G28">
        <f>SUM(Expenses[[ Jun]])</f>
        <v>9220</v>
      </c>
      <c r="H28">
        <f>SUM(Expenses[[Jul ]])</f>
        <v>8920</v>
      </c>
      <c r="I28">
        <f>SUM(Expenses[Aug])</f>
        <v>9220</v>
      </c>
      <c r="J28">
        <f>SUM(Expenses[Sep])</f>
        <v>8920</v>
      </c>
      <c r="K28">
        <f>SUM(Expenses[Oct])</f>
        <v>9220</v>
      </c>
      <c r="L28">
        <f>SUM(Expenses[[Nov ]])</f>
        <v>8920</v>
      </c>
      <c r="M28">
        <f>SUM(Expenses[Dec])</f>
        <v>9220</v>
      </c>
      <c r="N28">
        <f>SUM(Expenses[Year To Date])</f>
        <v>108840</v>
      </c>
    </row>
    <row r="30" spans="1:15" ht="15.6" x14ac:dyDescent="0.3">
      <c r="A30" s="5" t="s">
        <v>42</v>
      </c>
      <c r="B30" s="5">
        <f>Income[[#Totals],[Jan]]-Expenses[[#Totals],[Jan]]</f>
        <v>5080</v>
      </c>
      <c r="C30" s="5">
        <f>Income[[#Totals],[Feb]]-Expenses[[#Totals],[Feb]]</f>
        <v>4780</v>
      </c>
      <c r="D30" s="5">
        <f>Income[[#Totals],[Mar]]-Expenses[[#Totals],[Mar ]]</f>
        <v>5080</v>
      </c>
      <c r="E30" s="5">
        <f>Income[[#Totals],[Apr]]-Expenses[[#Totals],[Apr ]]</f>
        <v>4780</v>
      </c>
      <c r="F30" s="5">
        <f>Income[[#Totals],[May]]-Expenses[[#Totals],[May]]</f>
        <v>13080</v>
      </c>
      <c r="G30" s="5">
        <f>Income[[#Totals],[Jun]]-Expenses[[#Totals],[ Jun]]</f>
        <v>12780</v>
      </c>
      <c r="H30" s="5">
        <f>Income[[#Totals],[Jul]]-Expenses[[#Totals],[Jul ]]</f>
        <v>13080</v>
      </c>
      <c r="I30" s="5">
        <f>Income[[#Totals],[Aug]]-Expenses[[#Totals],[Aug]]</f>
        <v>12780</v>
      </c>
      <c r="J30" s="5">
        <f>Income[[#Totals],[Sep ]]-Expenses[[#Totals],[Sep]]</f>
        <v>18080</v>
      </c>
      <c r="K30" s="5">
        <f>Income[[#Totals],[Oct]]-Expenses[[#Totals],[Oct]]</f>
        <v>17780</v>
      </c>
      <c r="L30" s="5">
        <f>Income[[#Totals],[Nov ]]-Expenses[[#Totals],[Nov ]]</f>
        <v>18080</v>
      </c>
      <c r="M30" s="5">
        <f>Income[[#Totals],[Dec]]-Expenses[[#Totals],[Dec]]</f>
        <v>17780</v>
      </c>
      <c r="N30" s="5">
        <f>Income[[#Totals],[Year To Date]]-Expenses[[#Totals],[Year To Date]]</f>
        <v>143160</v>
      </c>
      <c r="O30" s="5"/>
    </row>
  </sheetData>
  <mergeCells count="5">
    <mergeCell ref="D3:E3"/>
    <mergeCell ref="A12:O12"/>
    <mergeCell ref="A3:C3"/>
    <mergeCell ref="A5:O5"/>
    <mergeCell ref="A1:O1"/>
  </mergeCells>
  <conditionalFormatting sqref="B15:M27">
    <cfRule type="cellIs" dxfId="4" priority="2" operator="greaterThan">
      <formula>1000</formula>
    </cfRule>
    <cfRule type="cellIs" dxfId="3" priority="3" operator="greaterThan">
      <formula>1000</formula>
    </cfRule>
  </conditionalFormatting>
  <conditionalFormatting sqref="B28:M28">
    <cfRule type="cellIs" dxfId="0" priority="1" operator="lessThan">
      <formula>9000</formula>
    </cfRule>
  </conditionalFormatting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Pandi Durai</dc:creator>
  <cp:lastModifiedBy>Pandi Durai</cp:lastModifiedBy>
  <dcterms:created xsi:type="dcterms:W3CDTF">2023-11-06T09:35:20Z</dcterms:created>
  <dcterms:modified xsi:type="dcterms:W3CDTF">2023-11-07T03:27:37Z</dcterms:modified>
</cp:coreProperties>
</file>