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15\"/>
    </mc:Choice>
  </mc:AlternateContent>
  <xr:revisionPtr revIDLastSave="0" documentId="13_ncr:1_{6E10FAE1-5D9C-48C4-98BE-60E22006E81A}" xr6:coauthVersionLast="47" xr6:coauthVersionMax="47" xr10:uidLastSave="{00000000-0000-0000-0000-000000000000}"/>
  <bookViews>
    <workbookView xWindow="15264" yWindow="0" windowWidth="15552" windowHeight="16656" activeTab="4" xr2:uid="{6447093F-EBB8-4A19-BF4C-FCDCBD30CC88}"/>
  </bookViews>
  <sheets>
    <sheet name="zd51" sheetId="3" r:id="rId1"/>
    <sheet name="zd52" sheetId="4" r:id="rId2"/>
    <sheet name="Arkusz5" sheetId="6" r:id="rId3"/>
    <sheet name="kraina" sheetId="2" r:id="rId4"/>
    <sheet name="wyniki" sheetId="1" r:id="rId5"/>
  </sheets>
  <definedNames>
    <definedName name="ExternalData_1" localSheetId="3" hidden="1">kraina!$A$1:$E$51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9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2" i="2"/>
  <c r="U56" i="2"/>
  <c r="U54" i="2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K4" i="2"/>
  <c r="L4" i="2" s="1"/>
  <c r="M4" i="2" s="1"/>
  <c r="N4" i="2" s="1"/>
  <c r="O4" i="2" s="1"/>
  <c r="P4" i="2" s="1"/>
  <c r="Q4" i="2" s="1"/>
  <c r="R4" i="2" s="1"/>
  <c r="S4" i="2" s="1"/>
  <c r="T4" i="2" s="1"/>
  <c r="U4" i="2" s="1"/>
  <c r="K5" i="2"/>
  <c r="L5" i="2"/>
  <c r="M5" i="2" s="1"/>
  <c r="N5" i="2" s="1"/>
  <c r="O5" i="2" s="1"/>
  <c r="P5" i="2" s="1"/>
  <c r="Q5" i="2" s="1"/>
  <c r="R5" i="2" s="1"/>
  <c r="S5" i="2" s="1"/>
  <c r="T5" i="2" s="1"/>
  <c r="U5" i="2" s="1"/>
  <c r="K6" i="2"/>
  <c r="L6" i="2" s="1"/>
  <c r="M6" i="2" s="1"/>
  <c r="N6" i="2" s="1"/>
  <c r="O6" i="2" s="1"/>
  <c r="P6" i="2" s="1"/>
  <c r="Q6" i="2" s="1"/>
  <c r="R6" i="2" s="1"/>
  <c r="S6" i="2" s="1"/>
  <c r="T6" i="2" s="1"/>
  <c r="U6" i="2" s="1"/>
  <c r="K7" i="2"/>
  <c r="L7" i="2"/>
  <c r="M7" i="2" s="1"/>
  <c r="N7" i="2" s="1"/>
  <c r="O7" i="2" s="1"/>
  <c r="P7" i="2" s="1"/>
  <c r="Q7" i="2" s="1"/>
  <c r="R7" i="2" s="1"/>
  <c r="S7" i="2" s="1"/>
  <c r="T7" i="2" s="1"/>
  <c r="U7" i="2" s="1"/>
  <c r="K8" i="2"/>
  <c r="L8" i="2" s="1"/>
  <c r="M8" i="2" s="1"/>
  <c r="N8" i="2" s="1"/>
  <c r="O8" i="2" s="1"/>
  <c r="P8" i="2" s="1"/>
  <c r="Q8" i="2" s="1"/>
  <c r="R8" i="2" s="1"/>
  <c r="S8" i="2" s="1"/>
  <c r="T8" i="2" s="1"/>
  <c r="U8" i="2" s="1"/>
  <c r="K9" i="2"/>
  <c r="L9" i="2"/>
  <c r="M9" i="2" s="1"/>
  <c r="N9" i="2" s="1"/>
  <c r="O9" i="2" s="1"/>
  <c r="P9" i="2" s="1"/>
  <c r="Q9" i="2" s="1"/>
  <c r="R9" i="2" s="1"/>
  <c r="S9" i="2" s="1"/>
  <c r="T9" i="2" s="1"/>
  <c r="U9" i="2" s="1"/>
  <c r="K10" i="2"/>
  <c r="L10" i="2"/>
  <c r="M10" i="2"/>
  <c r="N10" i="2" s="1"/>
  <c r="O10" i="2" s="1"/>
  <c r="P10" i="2" s="1"/>
  <c r="Q10" i="2" s="1"/>
  <c r="R10" i="2" s="1"/>
  <c r="S10" i="2" s="1"/>
  <c r="T10" i="2" s="1"/>
  <c r="U10" i="2" s="1"/>
  <c r="K11" i="2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K12" i="2"/>
  <c r="L12" i="2"/>
  <c r="M12" i="2" s="1"/>
  <c r="N12" i="2" s="1"/>
  <c r="O12" i="2" s="1"/>
  <c r="P12" i="2" s="1"/>
  <c r="Q12" i="2" s="1"/>
  <c r="R12" i="2" s="1"/>
  <c r="S12" i="2" s="1"/>
  <c r="T12" i="2" s="1"/>
  <c r="U12" i="2" s="1"/>
  <c r="K13" i="2"/>
  <c r="L13" i="2"/>
  <c r="M13" i="2"/>
  <c r="N13" i="2" s="1"/>
  <c r="O13" i="2" s="1"/>
  <c r="P13" i="2" s="1"/>
  <c r="Q13" i="2" s="1"/>
  <c r="R13" i="2" s="1"/>
  <c r="S13" i="2" s="1"/>
  <c r="T13" i="2" s="1"/>
  <c r="U13" i="2" s="1"/>
  <c r="K14" i="2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K15" i="2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K16" i="2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K17" i="2"/>
  <c r="L17" i="2"/>
  <c r="M17" i="2" s="1"/>
  <c r="N17" i="2" s="1"/>
  <c r="O17" i="2" s="1"/>
  <c r="P17" i="2" s="1"/>
  <c r="Q17" i="2" s="1"/>
  <c r="R17" i="2" s="1"/>
  <c r="S17" i="2" s="1"/>
  <c r="T17" i="2" s="1"/>
  <c r="U17" i="2" s="1"/>
  <c r="K18" i="2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K19" i="2"/>
  <c r="L19" i="2"/>
  <c r="M19" i="2" s="1"/>
  <c r="N19" i="2" s="1"/>
  <c r="O19" i="2" s="1"/>
  <c r="P19" i="2" s="1"/>
  <c r="Q19" i="2" s="1"/>
  <c r="R19" i="2" s="1"/>
  <c r="S19" i="2" s="1"/>
  <c r="T19" i="2" s="1"/>
  <c r="U19" i="2" s="1"/>
  <c r="K20" i="2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K21" i="2"/>
  <c r="L21" i="2"/>
  <c r="M21" i="2" s="1"/>
  <c r="N21" i="2" s="1"/>
  <c r="O21" i="2" s="1"/>
  <c r="P21" i="2" s="1"/>
  <c r="Q21" i="2" s="1"/>
  <c r="R21" i="2" s="1"/>
  <c r="S21" i="2" s="1"/>
  <c r="T21" i="2" s="1"/>
  <c r="U21" i="2" s="1"/>
  <c r="K22" i="2"/>
  <c r="L22" i="2"/>
  <c r="M22" i="2"/>
  <c r="N22" i="2" s="1"/>
  <c r="O22" i="2" s="1"/>
  <c r="P22" i="2" s="1"/>
  <c r="Q22" i="2" s="1"/>
  <c r="R22" i="2" s="1"/>
  <c r="S22" i="2" s="1"/>
  <c r="T22" i="2" s="1"/>
  <c r="U22" i="2" s="1"/>
  <c r="K23" i="2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K24" i="2"/>
  <c r="L24" i="2"/>
  <c r="M24" i="2" s="1"/>
  <c r="N24" i="2" s="1"/>
  <c r="O24" i="2" s="1"/>
  <c r="P24" i="2" s="1"/>
  <c r="Q24" i="2" s="1"/>
  <c r="R24" i="2" s="1"/>
  <c r="S24" i="2" s="1"/>
  <c r="T24" i="2" s="1"/>
  <c r="U24" i="2" s="1"/>
  <c r="K25" i="2"/>
  <c r="L25" i="2"/>
  <c r="M25" i="2"/>
  <c r="N25" i="2" s="1"/>
  <c r="O25" i="2" s="1"/>
  <c r="P25" i="2" s="1"/>
  <c r="Q25" i="2" s="1"/>
  <c r="R25" i="2" s="1"/>
  <c r="S25" i="2" s="1"/>
  <c r="T25" i="2" s="1"/>
  <c r="U25" i="2" s="1"/>
  <c r="K26" i="2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K27" i="2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K28" i="2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K29" i="2"/>
  <c r="L29" i="2"/>
  <c r="M29" i="2" s="1"/>
  <c r="N29" i="2" s="1"/>
  <c r="O29" i="2" s="1"/>
  <c r="P29" i="2" s="1"/>
  <c r="Q29" i="2" s="1"/>
  <c r="R29" i="2" s="1"/>
  <c r="S29" i="2" s="1"/>
  <c r="T29" i="2" s="1"/>
  <c r="U29" i="2" s="1"/>
  <c r="K30" i="2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K31" i="2"/>
  <c r="L31" i="2"/>
  <c r="M31" i="2" s="1"/>
  <c r="N31" i="2" s="1"/>
  <c r="O31" i="2" s="1"/>
  <c r="P31" i="2" s="1"/>
  <c r="Q31" i="2" s="1"/>
  <c r="R31" i="2" s="1"/>
  <c r="S31" i="2" s="1"/>
  <c r="T31" i="2" s="1"/>
  <c r="U31" i="2" s="1"/>
  <c r="K32" i="2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K33" i="2"/>
  <c r="L33" i="2"/>
  <c r="M33" i="2" s="1"/>
  <c r="N33" i="2" s="1"/>
  <c r="O33" i="2" s="1"/>
  <c r="P33" i="2" s="1"/>
  <c r="Q33" i="2" s="1"/>
  <c r="R33" i="2" s="1"/>
  <c r="S33" i="2" s="1"/>
  <c r="T33" i="2" s="1"/>
  <c r="U33" i="2" s="1"/>
  <c r="K34" i="2"/>
  <c r="L34" i="2"/>
  <c r="M34" i="2"/>
  <c r="N34" i="2" s="1"/>
  <c r="O34" i="2" s="1"/>
  <c r="P34" i="2" s="1"/>
  <c r="Q34" i="2" s="1"/>
  <c r="R34" i="2" s="1"/>
  <c r="S34" i="2" s="1"/>
  <c r="T34" i="2" s="1"/>
  <c r="U34" i="2" s="1"/>
  <c r="K35" i="2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K36" i="2"/>
  <c r="L36" i="2"/>
  <c r="M36" i="2" s="1"/>
  <c r="N36" i="2" s="1"/>
  <c r="O36" i="2" s="1"/>
  <c r="P36" i="2" s="1"/>
  <c r="Q36" i="2" s="1"/>
  <c r="R36" i="2" s="1"/>
  <c r="S36" i="2" s="1"/>
  <c r="T36" i="2" s="1"/>
  <c r="U36" i="2" s="1"/>
  <c r="K37" i="2"/>
  <c r="L37" i="2"/>
  <c r="M37" i="2"/>
  <c r="N37" i="2" s="1"/>
  <c r="O37" i="2" s="1"/>
  <c r="P37" i="2" s="1"/>
  <c r="Q37" i="2" s="1"/>
  <c r="R37" i="2" s="1"/>
  <c r="S37" i="2" s="1"/>
  <c r="T37" i="2" s="1"/>
  <c r="U37" i="2" s="1"/>
  <c r="K38" i="2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K39" i="2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K40" i="2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K41" i="2"/>
  <c r="L41" i="2"/>
  <c r="M41" i="2" s="1"/>
  <c r="N41" i="2" s="1"/>
  <c r="O41" i="2" s="1"/>
  <c r="P41" i="2" s="1"/>
  <c r="Q41" i="2" s="1"/>
  <c r="R41" i="2" s="1"/>
  <c r="S41" i="2" s="1"/>
  <c r="T41" i="2" s="1"/>
  <c r="U41" i="2" s="1"/>
  <c r="K42" i="2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K43" i="2"/>
  <c r="L43" i="2"/>
  <c r="M43" i="2" s="1"/>
  <c r="N43" i="2" s="1"/>
  <c r="O43" i="2" s="1"/>
  <c r="P43" i="2" s="1"/>
  <c r="Q43" i="2" s="1"/>
  <c r="R43" i="2" s="1"/>
  <c r="S43" i="2" s="1"/>
  <c r="T43" i="2" s="1"/>
  <c r="U43" i="2" s="1"/>
  <c r="K44" i="2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K45" i="2"/>
  <c r="L45" i="2"/>
  <c r="M45" i="2" s="1"/>
  <c r="N45" i="2" s="1"/>
  <c r="O45" i="2" s="1"/>
  <c r="P45" i="2" s="1"/>
  <c r="Q45" i="2" s="1"/>
  <c r="R45" i="2" s="1"/>
  <c r="S45" i="2" s="1"/>
  <c r="T45" i="2" s="1"/>
  <c r="U45" i="2" s="1"/>
  <c r="K46" i="2"/>
  <c r="L46" i="2"/>
  <c r="M46" i="2"/>
  <c r="N46" i="2" s="1"/>
  <c r="O46" i="2" s="1"/>
  <c r="P46" i="2" s="1"/>
  <c r="Q46" i="2" s="1"/>
  <c r="R46" i="2" s="1"/>
  <c r="S46" i="2" s="1"/>
  <c r="T46" i="2" s="1"/>
  <c r="U46" i="2" s="1"/>
  <c r="K47" i="2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K48" i="2"/>
  <c r="L48" i="2"/>
  <c r="M48" i="2" s="1"/>
  <c r="N48" i="2" s="1"/>
  <c r="O48" i="2" s="1"/>
  <c r="P48" i="2" s="1"/>
  <c r="Q48" i="2" s="1"/>
  <c r="R48" i="2" s="1"/>
  <c r="S48" i="2" s="1"/>
  <c r="T48" i="2" s="1"/>
  <c r="U48" i="2" s="1"/>
  <c r="K49" i="2"/>
  <c r="L49" i="2"/>
  <c r="M49" i="2"/>
  <c r="N49" i="2" s="1"/>
  <c r="O49" i="2" s="1"/>
  <c r="P49" i="2" s="1"/>
  <c r="Q49" i="2" s="1"/>
  <c r="R49" i="2" s="1"/>
  <c r="S49" i="2" s="1"/>
  <c r="T49" i="2" s="1"/>
  <c r="U49" i="2" s="1"/>
  <c r="K50" i="2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K51" i="2"/>
  <c r="L51" i="2"/>
  <c r="M51" i="2" s="1"/>
  <c r="N51" i="2" s="1"/>
  <c r="O51" i="2" s="1"/>
  <c r="P51" i="2" s="1"/>
  <c r="Q51" i="2" s="1"/>
  <c r="R51" i="2" s="1"/>
  <c r="S51" i="2" s="1"/>
  <c r="T51" i="2" s="1"/>
  <c r="U51" i="2" s="1"/>
  <c r="L2" i="2"/>
  <c r="M2" i="2" s="1"/>
  <c r="N2" i="2" s="1"/>
  <c r="O2" i="2" s="1"/>
  <c r="P2" i="2" s="1"/>
  <c r="Q2" i="2" s="1"/>
  <c r="R2" i="2" s="1"/>
  <c r="S2" i="2" s="1"/>
  <c r="T2" i="2" s="1"/>
  <c r="U2" i="2" s="1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H20" i="2" s="1"/>
  <c r="I21" i="2"/>
  <c r="I22" i="2"/>
  <c r="I23" i="2"/>
  <c r="I24" i="2"/>
  <c r="I25" i="2"/>
  <c r="I26" i="2"/>
  <c r="I27" i="2"/>
  <c r="I28" i="2"/>
  <c r="I29" i="2"/>
  <c r="I30" i="2"/>
  <c r="I31" i="2"/>
  <c r="I32" i="2"/>
  <c r="H32" i="2" s="1"/>
  <c r="I33" i="2"/>
  <c r="I34" i="2"/>
  <c r="I35" i="2"/>
  <c r="I36" i="2"/>
  <c r="I37" i="2"/>
  <c r="I38" i="2"/>
  <c r="I39" i="2"/>
  <c r="I40" i="2"/>
  <c r="I41" i="2"/>
  <c r="I42" i="2"/>
  <c r="I43" i="2"/>
  <c r="I44" i="2"/>
  <c r="H44" i="2" s="1"/>
  <c r="I45" i="2"/>
  <c r="I46" i="2"/>
  <c r="I47" i="2"/>
  <c r="I48" i="2"/>
  <c r="I49" i="2"/>
  <c r="I50" i="2"/>
  <c r="I51" i="2"/>
  <c r="J2" i="2"/>
  <c r="I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D17" i="3"/>
  <c r="D18" i="3"/>
  <c r="D19" i="3"/>
  <c r="D16" i="3"/>
  <c r="H50" i="2" l="1"/>
  <c r="H38" i="2"/>
  <c r="H26" i="2"/>
  <c r="H14" i="2"/>
  <c r="H46" i="2"/>
  <c r="H34" i="2"/>
  <c r="H22" i="2"/>
  <c r="H10" i="2"/>
  <c r="H45" i="2"/>
  <c r="H33" i="2"/>
  <c r="H21" i="2"/>
  <c r="H9" i="2"/>
  <c r="H8" i="2"/>
  <c r="H43" i="2"/>
  <c r="H31" i="2"/>
  <c r="H19" i="2"/>
  <c r="H7" i="2"/>
  <c r="H42" i="2"/>
  <c r="H30" i="2"/>
  <c r="H18" i="2"/>
  <c r="H6" i="2"/>
  <c r="H2" i="2"/>
  <c r="H41" i="2"/>
  <c r="H29" i="2"/>
  <c r="H17" i="2"/>
  <c r="H5" i="2"/>
  <c r="H40" i="2"/>
  <c r="H28" i="2"/>
  <c r="H16" i="2"/>
  <c r="H4" i="2"/>
  <c r="H51" i="2"/>
  <c r="H39" i="2"/>
  <c r="H27" i="2"/>
  <c r="H15" i="2"/>
  <c r="H3" i="2"/>
  <c r="H49" i="2"/>
  <c r="H37" i="2"/>
  <c r="H25" i="2"/>
  <c r="H13" i="2"/>
  <c r="H48" i="2"/>
  <c r="H36" i="2"/>
  <c r="H24" i="2"/>
  <c r="H12" i="2"/>
  <c r="H47" i="2"/>
  <c r="H35" i="2"/>
  <c r="H23" i="2"/>
  <c r="H11" i="2"/>
  <c r="Y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8EBF9-2F7B-4280-96FA-A860B145D3AC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<sst xmlns="http://schemas.openxmlformats.org/spreadsheetml/2006/main" count="148" uniqueCount="93">
  <si>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</si>
  <si>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</si>
  <si>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</si>
  <si>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</si>
  <si>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</si>
  <si>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</si>
  <si>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</si>
  <si>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</si>
  <si>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</si>
  <si>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</si>
  <si>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</si>
  <si>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</si>
  <si>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</si>
  <si>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</si>
  <si>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</si>
  <si>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</si>
  <si>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</si>
  <si>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</si>
  <si>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</si>
  <si>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</si>
  <si>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</si>
  <si>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</si>
  <si>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</si>
  <si>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</si>
  <si>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</si>
  <si>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</si>
  <si>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</si>
  <si>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</si>
  <si>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</si>
  <si>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</si>
  <si>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</si>
  <si>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</si>
  <si>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</si>
  <si>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</si>
  <si>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</si>
  <si>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</si>
  <si>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</si>
  <si>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</si>
  <si>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</si>
  <si>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</si>
  <si>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</si>
  <si>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</si>
  <si>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</si>
  <si>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</si>
  <si>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</si>
  <si>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</si>
  <si>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</si>
  <si>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</si>
  <si>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</si>
  <si>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</si>
  <si>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</si>
  <si>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liczba kobiet w 2013</t>
  </si>
  <si>
    <t>liczba mężczyzn 2013</t>
  </si>
  <si>
    <t>liczba kobiet w 2014</t>
  </si>
  <si>
    <t>liczba mężczyzn w 2014</t>
  </si>
  <si>
    <t>region</t>
  </si>
  <si>
    <t>Etykiety wierszy</t>
  </si>
  <si>
    <t>A</t>
  </si>
  <si>
    <t>B</t>
  </si>
  <si>
    <t>C</t>
  </si>
  <si>
    <t>D</t>
  </si>
  <si>
    <t>Suma końcowa</t>
  </si>
  <si>
    <t>Suma z liczba kobiet w 2013</t>
  </si>
  <si>
    <t>Suma z liczba mężczyzn 2013</t>
  </si>
  <si>
    <t>Suma</t>
  </si>
  <si>
    <t>Kolumna2</t>
  </si>
  <si>
    <t>Region</t>
  </si>
  <si>
    <t>łączna liczba mieszkańców</t>
  </si>
  <si>
    <t>zd52</t>
  </si>
  <si>
    <t>Suma z zd52</t>
  </si>
  <si>
    <t>zd5.1</t>
  </si>
  <si>
    <t>zd5.2</t>
  </si>
  <si>
    <t>w całym kraju</t>
  </si>
  <si>
    <t>zd5.3</t>
  </si>
  <si>
    <t>liczba mężczyzn w 2013</t>
  </si>
  <si>
    <t>Suma ludności 2013</t>
  </si>
  <si>
    <t>Suma ludnośći 2014</t>
  </si>
  <si>
    <t>Tempo wzrostu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</si>
  <si>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</si>
  <si>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</si>
  <si>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</si>
  <si>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</si>
  <si>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</si>
  <si>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</si>
  <si>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</si>
  <si>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</si>
  <si>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</si>
  <si>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</si>
  <si>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</si>
  <si>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 xml:space="preserve">Max </t>
  </si>
  <si>
    <t>Woj max</t>
  </si>
  <si>
    <t>Czy wystąpi przeludnienie?</t>
  </si>
  <si>
    <t>Ilość Przeludnień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</si>
</sst>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0" xfId="0" applyFont="1" applyFill="1" applyBorder="1"/>
    <xf numFmtId="2" fontId="0" fillId="0" borderId="0" xfId="0" applyNumberFormat="1"/>
    <xf numFmtId="0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ny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'zd51'!$C$22</c:f>
              <c:strCache>
                <c:ptCount val="1"/>
                <c:pt idx="0">
                  <c:v>łączna liczba mieszkańców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'zd51'!$B$23:$B$26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'zd51'!$C$23:$C$26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1-4C1A-B8DE-0B1C88B2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86416"/>
        <c:axId val="1199420512"/>
      </c:barChart>
      <c:catAx>
        <c:axId val="2390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420512"/>
        <c:crosses val="autoZero"/>
        <c:auto val="1"/>
        <c:lblAlgn val="ctr"/>
        <c:lblOffset val="100"/>
        <c:noMultiLvlLbl val="0"/>
      </c:catAx>
      <c:valAx>
        <c:axId val="11994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mieszkańców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90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'zd51'!$C$22</c:f>
              <c:strCache>
                <c:ptCount val="1"/>
                <c:pt idx="0">
                  <c:v>łączna liczba mieszkańców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'zd51'!$B$23:$B$26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'zd51'!$C$23:$C$26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4095-BAA3-CB60DBDA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86416"/>
        <c:axId val="1199420512"/>
      </c:barChart>
      <c:catAx>
        <c:axId val="2390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420512"/>
        <c:crosses val="autoZero"/>
        <c:auto val="1"/>
        <c:lblAlgn val="ctr"/>
        <c:lblOffset val="100"/>
        <c:noMultiLvlLbl val="0"/>
      </c:catAx>
      <c:valAx>
        <c:axId val="11994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mieszkańców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90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9512A8-4649-9310-3CBB-5884B06AE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129091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B2C31D-34FA-49F4-91A0-6B9A4D3E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79.962590625" createdVersion="8" refreshedVersion="8" minRefreshableVersion="3" recordCount="50" xr:uid="{888BB8FE-6A1F-421E-A4EC-5B832BB2817A}">
  <cacheSource type="worksheet">
    <worksheetSource name="kraina"/>
  </cacheSource>
  <cacheFields count="7">
    <cacheField name="województwo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liczba kobiet w 2013" numFmtId="0">
      <sharedItems containsSemiMixedTypes="0" containsString="0" containsNumber="1" containsInteger="1" minValue="76648" maxValue="3997724"/>
    </cacheField>
    <cacheField name="liczba mężczyzn 2013" numFmtId="0">
      <sharedItems containsSemiMixedTypes="0" containsString="0" containsNumber="1" containsInteger="1" minValue="81385" maxValue="3848394"/>
    </cacheField>
    <cacheField name="liczba kobiet w 2014" numFmtId="0">
      <sharedItems containsSemiMixedTypes="0" containsString="0" containsNumber="1" containsInteger="1" minValue="15339" maxValue="4339393"/>
    </cacheField>
    <cacheField name="liczba mężczyzn w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zd52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415007"/>
    <n v="1397195"/>
    <n v="1499070"/>
    <n v="1481105"/>
    <x v="0"/>
    <x v="0"/>
  </r>
  <r>
    <x v="1"/>
    <n v="1711390"/>
    <n v="1641773"/>
    <n v="1522030"/>
    <n v="1618733"/>
    <x v="0"/>
    <x v="1"/>
  </r>
  <r>
    <x v="2"/>
    <n v="1165105"/>
    <n v="1278732"/>
    <n v="1299953"/>
    <n v="1191621"/>
    <x v="1"/>
    <x v="1"/>
  </r>
  <r>
    <x v="3"/>
    <n v="949065"/>
    <n v="1026050"/>
    <n v="688027"/>
    <n v="723233"/>
    <x v="0"/>
    <x v="1"/>
  </r>
  <r>
    <x v="4"/>
    <n v="2436107"/>
    <n v="2228622"/>
    <n v="1831600"/>
    <n v="1960624"/>
    <x v="2"/>
    <x v="1"/>
  </r>
  <r>
    <x v="5"/>
    <n v="1846928"/>
    <n v="1851433"/>
    <n v="2125113"/>
    <n v="2028635"/>
    <x v="0"/>
    <x v="0"/>
  </r>
  <r>
    <x v="6"/>
    <n v="3841577"/>
    <n v="3848394"/>
    <n v="3595975"/>
    <n v="3123039"/>
    <x v="3"/>
    <x v="1"/>
  </r>
  <r>
    <x v="7"/>
    <n v="679557"/>
    <n v="655500"/>
    <n v="1012012"/>
    <n v="1067022"/>
    <x v="2"/>
    <x v="0"/>
  </r>
  <r>
    <x v="8"/>
    <n v="1660998"/>
    <n v="1630345"/>
    <n v="1130119"/>
    <n v="1080238"/>
    <x v="1"/>
    <x v="1"/>
  </r>
  <r>
    <x v="9"/>
    <n v="1157622"/>
    <n v="1182345"/>
    <n v="830785"/>
    <n v="833779"/>
    <x v="1"/>
    <x v="1"/>
  </r>
  <r>
    <x v="10"/>
    <n v="1987047"/>
    <n v="1996208"/>
    <n v="2053892"/>
    <n v="1697247"/>
    <x v="0"/>
    <x v="1"/>
  </r>
  <r>
    <x v="11"/>
    <n v="3997724"/>
    <n v="3690756"/>
    <n v="4339393"/>
    <n v="4639643"/>
    <x v="1"/>
    <x v="0"/>
  </r>
  <r>
    <x v="12"/>
    <n v="996113"/>
    <n v="964279"/>
    <n v="1012487"/>
    <n v="1128940"/>
    <x v="2"/>
    <x v="0"/>
  </r>
  <r>
    <x v="13"/>
    <n v="1143634"/>
    <n v="1033836"/>
    <n v="909534"/>
    <n v="856349"/>
    <x v="2"/>
    <x v="1"/>
  </r>
  <r>
    <x v="14"/>
    <n v="2549276"/>
    <n v="2584751"/>
    <n v="2033079"/>
    <n v="2066918"/>
    <x v="2"/>
    <x v="1"/>
  </r>
  <r>
    <x v="15"/>
    <n v="1367212"/>
    <n v="1361389"/>
    <n v="1572320"/>
    <n v="1836258"/>
    <x v="1"/>
    <x v="0"/>
  </r>
  <r>
    <x v="16"/>
    <n v="2567464"/>
    <n v="2441857"/>
    <n v="1524132"/>
    <n v="1496810"/>
    <x v="2"/>
    <x v="1"/>
  </r>
  <r>
    <x v="17"/>
    <n v="1334060"/>
    <n v="1395231"/>
    <n v="578655"/>
    <n v="677663"/>
    <x v="0"/>
    <x v="1"/>
  </r>
  <r>
    <x v="18"/>
    <n v="2976209"/>
    <n v="3199665"/>
    <n v="1666477"/>
    <n v="1759240"/>
    <x v="1"/>
    <x v="1"/>
  </r>
  <r>
    <x v="19"/>
    <n v="1443351"/>
    <n v="1565539"/>
    <n v="1355276"/>
    <n v="1423414"/>
    <x v="1"/>
    <x v="1"/>
  </r>
  <r>
    <x v="20"/>
    <n v="2486640"/>
    <n v="2265936"/>
    <n v="297424"/>
    <n v="274759"/>
    <x v="2"/>
    <x v="1"/>
  </r>
  <r>
    <x v="21"/>
    <n v="685438"/>
    <n v="749124"/>
    <n v="2697677"/>
    <n v="2821550"/>
    <x v="3"/>
    <x v="0"/>
  </r>
  <r>
    <x v="22"/>
    <n v="2166753"/>
    <n v="2338698"/>
    <n v="1681433"/>
    <n v="1592443"/>
    <x v="3"/>
    <x v="1"/>
  </r>
  <r>
    <x v="23"/>
    <n v="643177"/>
    <n v="684187"/>
    <n v="796213"/>
    <n v="867904"/>
    <x v="1"/>
    <x v="0"/>
  </r>
  <r>
    <x v="24"/>
    <n v="450192"/>
    <n v="434755"/>
    <n v="1656446"/>
    <n v="1691000"/>
    <x v="3"/>
    <x v="0"/>
  </r>
  <r>
    <x v="25"/>
    <n v="1037774"/>
    <n v="1113789"/>
    <n v="877464"/>
    <n v="990837"/>
    <x v="1"/>
    <x v="1"/>
  </r>
  <r>
    <x v="26"/>
    <n v="2351213"/>
    <n v="2358482"/>
    <n v="1098384"/>
    <n v="1121488"/>
    <x v="1"/>
    <x v="1"/>
  </r>
  <r>
    <x v="27"/>
    <n v="2613354"/>
    <n v="2837241"/>
    <n v="431144"/>
    <n v="434113"/>
    <x v="0"/>
    <x v="1"/>
  </r>
  <r>
    <x v="28"/>
    <n v="1859691"/>
    <n v="1844250"/>
    <n v="1460134"/>
    <n v="1585258"/>
    <x v="2"/>
    <x v="1"/>
  </r>
  <r>
    <x v="29"/>
    <n v="2478386"/>
    <n v="2562144"/>
    <n v="30035"/>
    <n v="29396"/>
    <x v="1"/>
    <x v="1"/>
  </r>
  <r>
    <x v="30"/>
    <n v="1938122"/>
    <n v="1816647"/>
    <n v="1602356"/>
    <n v="1875221"/>
    <x v="1"/>
    <x v="1"/>
  </r>
  <r>
    <x v="31"/>
    <n v="992523"/>
    <n v="1028501"/>
    <n v="1995446"/>
    <n v="1860524"/>
    <x v="0"/>
    <x v="0"/>
  </r>
  <r>
    <x v="32"/>
    <n v="2966291"/>
    <n v="2889963"/>
    <n v="462453"/>
    <n v="486354"/>
    <x v="3"/>
    <x v="1"/>
  </r>
  <r>
    <x v="33"/>
    <n v="76648"/>
    <n v="81385"/>
    <n v="1374708"/>
    <n v="1379567"/>
    <x v="1"/>
    <x v="0"/>
  </r>
  <r>
    <x v="34"/>
    <n v="2574432"/>
    <n v="2409710"/>
    <n v="987486"/>
    <n v="999043"/>
    <x v="1"/>
    <x v="1"/>
  </r>
  <r>
    <x v="35"/>
    <n v="1778590"/>
    <n v="1874844"/>
    <n v="111191"/>
    <n v="117846"/>
    <x v="3"/>
    <x v="1"/>
  </r>
  <r>
    <x v="36"/>
    <n v="1506541"/>
    <n v="1414887"/>
    <n v="1216612"/>
    <n v="1166775"/>
    <x v="2"/>
    <x v="1"/>
  </r>
  <r>
    <x v="37"/>
    <n v="1598886"/>
    <n v="1687917"/>
    <n v="449788"/>
    <n v="427615"/>
    <x v="3"/>
    <x v="1"/>
  </r>
  <r>
    <x v="38"/>
    <n v="548989"/>
    <n v="514636"/>
    <n v="2770344"/>
    <n v="3187897"/>
    <x v="0"/>
    <x v="0"/>
  </r>
  <r>
    <x v="39"/>
    <n v="1175198"/>
    <n v="1095440"/>
    <n v="2657174"/>
    <n v="2491947"/>
    <x v="2"/>
    <x v="0"/>
  </r>
  <r>
    <x v="40"/>
    <n v="2115336"/>
    <n v="2202769"/>
    <n v="15339"/>
    <n v="14652"/>
    <x v="0"/>
    <x v="1"/>
  </r>
  <r>
    <x v="41"/>
    <n v="2346640"/>
    <n v="2197559"/>
    <n v="373470"/>
    <n v="353365"/>
    <x v="3"/>
    <x v="1"/>
  </r>
  <r>
    <x v="42"/>
    <n v="2548438"/>
    <n v="2577213"/>
    <n v="37986"/>
    <n v="37766"/>
    <x v="0"/>
    <x v="1"/>
  </r>
  <r>
    <x v="43"/>
    <n v="835495"/>
    <n v="837746"/>
    <n v="1106177"/>
    <n v="917781"/>
    <x v="1"/>
    <x v="0"/>
  </r>
  <r>
    <x v="44"/>
    <n v="1187448"/>
    <n v="1070426"/>
    <n v="1504608"/>
    <n v="1756990"/>
    <x v="3"/>
    <x v="0"/>
  </r>
  <r>
    <x v="45"/>
    <n v="140026"/>
    <n v="146354"/>
    <n v="2759991"/>
    <n v="2742120"/>
    <x v="1"/>
    <x v="0"/>
  </r>
  <r>
    <x v="46"/>
    <n v="1198765"/>
    <n v="1304945"/>
    <n v="2786493"/>
    <n v="2602643"/>
    <x v="3"/>
    <x v="0"/>
  </r>
  <r>
    <x v="47"/>
    <n v="2619776"/>
    <n v="2749623"/>
    <n v="2888215"/>
    <n v="2800174"/>
    <x v="1"/>
    <x v="0"/>
  </r>
  <r>
    <x v="48"/>
    <n v="248398"/>
    <n v="268511"/>
    <n v="3110853"/>
    <n v="2986411"/>
    <x v="1"/>
    <x v="0"/>
  </r>
  <r>
    <x v="49"/>
    <n v="2494207"/>
    <n v="2625207"/>
    <n v="1796293"/>
    <n v="1853602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F09EE-7C10-4EE1-A1B8-4058BA65216F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8" firstHeaderRow="0" firstDataRow="1" firstDataCol="1"/>
  <pivotFields count="7">
    <pivotField showAll="0"/>
    <pivotField dataField="1" showAll="0"/>
    <pivotField dataField="1"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liczba kobiet w 2013" fld="1" baseField="0" baseItem="0"/>
    <dataField name="Suma z liczba mężczyzn 201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F3920-6866-4BDC-820B-270B4B949E43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3" firstHeaderRow="1" firstDataRow="1" firstDataCol="1" rowPageCount="1" colPageCount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20">
    <i>
      <x/>
    </i>
    <i>
      <x v="5"/>
    </i>
    <i>
      <x v="7"/>
    </i>
    <i>
      <x v="11"/>
    </i>
    <i>
      <x v="12"/>
    </i>
    <i>
      <x v="15"/>
    </i>
    <i>
      <x v="21"/>
    </i>
    <i>
      <x v="23"/>
    </i>
    <i>
      <x v="24"/>
    </i>
    <i>
      <x v="31"/>
    </i>
    <i>
      <x v="33"/>
    </i>
    <i>
      <x v="38"/>
    </i>
    <i>
      <x v="39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03028-3609-42D3-85BE-5CF0A57009C6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zd5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4522A6-E160-4AF2-903F-EFBCC7EFEACB}" autoFormatId="16" applyNumberFormats="0" applyBorderFormats="0" applyFontFormats="0" applyPatternFormats="0" applyAlignmentFormats="0" applyWidthHeightFormats="0">
  <queryTableRefresh nextId="25" unboundColumnsRight="18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10" dataBound="0" tableColumnId="10"/>
      <queryTableField id="8" dataBound="0" tableColumnId="8"/>
      <queryTableField id="9" dataBound="0" tableColumnId="9"/>
      <queryTableField id="12" dataBound="0" tableColumnId="11"/>
      <queryTableField id="13" dataBound="0" tableColumnId="12"/>
      <queryTableField id="14" dataBound="0" tableColumnId="13"/>
      <queryTableField id="15" dataBound="0" tableColumnId="14"/>
      <queryTableField id="16" dataBound="0" tableColumnId="15"/>
      <queryTableField id="17" dataBound="0" tableColumnId="16"/>
      <queryTableField id="18" dataBound="0" tableColumnId="17"/>
      <queryTableField id="19" dataBound="0" tableColumnId="18"/>
      <queryTableField id="20" dataBound="0" tableColumnId="19"/>
      <queryTableField id="21" dataBound="0" tableColumnId="20"/>
      <queryTableField id="22" dataBound="0" tableColumnId="21"/>
      <queryTableField id="23" dataBound="0" tableColumnId="22"/>
      <queryTableField id="24" dataBound="0" tableColumnId="2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5BFD02-163F-44A1-8538-C42BE0116492}" name="Tabela2" displayName="Tabela2" ref="B22:C26" totalsRowShown="0">
  <autoFilter ref="B22:C26" xr:uid="{F45BFD02-163F-44A1-8538-C42BE0116492}"/>
  <tableColumns count="2">
    <tableColumn id="1" xr3:uid="{DFAAFA19-D64C-4C41-85B0-BFAE30CB5149}" name="Region" dataDxfId="15"/>
    <tableColumn id="2" xr3:uid="{31795506-8F99-45FC-8D6C-0D9BBC444D29}" name="łączna liczba mieszkańcó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BDDD4E-65E6-4C04-80E8-7BDC5881FB86}" name="kraina" displayName="kraina" ref="A1:W51" tableType="queryTable" totalsRowShown="0">
  <autoFilter ref="A1:W51" xr:uid="{3BBDDD4E-65E6-4C04-80E8-7BDC5881FB86}"/>
  <tableColumns count="23">
    <tableColumn id="1" xr3:uid="{980DF893-51E3-4414-B81B-A1B9ECC1B0B0}" uniqueName="1" name="województwo" queryTableFieldId="1" dataDxfId="13"/>
    <tableColumn id="2" xr3:uid="{59631468-AFEF-4FB8-8561-578811733CDD}" uniqueName="2" name="liczba kobiet w 2013" queryTableFieldId="2"/>
    <tableColumn id="3" xr3:uid="{665CE105-BC8C-4BCB-B34C-546AAEDAEE79}" uniqueName="3" name="liczba mężczyzn w 2013" queryTableFieldId="3"/>
    <tableColumn id="4" xr3:uid="{62AF5027-F55C-48FB-BFF8-3A25E5F23230}" uniqueName="4" name="liczba kobiet w 2014" queryTableFieldId="4"/>
    <tableColumn id="5" xr3:uid="{BC201720-C8F0-4C22-AD95-8F9923526B7D}" uniqueName="5" name="liczba mężczyzn w 2014" queryTableFieldId="5"/>
    <tableColumn id="6" xr3:uid="{FC54E4AF-619C-4772-BCE7-0E0AF2E124AC}" uniqueName="6" name="region" queryTableFieldId="6">
      <calculatedColumnFormula>RIGHT(kraina[[#This Row],[województwo]],1)</calculatedColumnFormula>
    </tableColumn>
    <tableColumn id="7" xr3:uid="{BE608A82-513F-4C04-82AC-FF4C2A447E37}" uniqueName="7" name="zd52" queryTableFieldId="7">
      <calculatedColumnFormula>IF(AND(kraina[[#This Row],[liczba kobiet w 2014]]&gt;kraina[[#This Row],[liczba kobiet w 2013]],kraina[[#This Row],[liczba mężczyzn w 2014]]&gt;kraina[[#This Row],[liczba mężczyzn w 2013]]),1,0)</calculatedColumnFormula>
    </tableColumn>
    <tableColumn id="10" xr3:uid="{E57FE48C-1F36-4AB0-881E-44E618F3B21B}" uniqueName="10" name="Tempo wzrostu" queryTableFieldId="10">
      <calculatedColumnFormula>ROUNDDOWN(kraina[[#This Row],[Suma ludnośći 2014]]/kraina[[#This Row],[Suma ludności 2013]],4)</calculatedColumnFormula>
    </tableColumn>
    <tableColumn id="8" xr3:uid="{42F26D07-A844-4248-B85D-70B300FC735F}" uniqueName="8" name="Suma ludności 2013" queryTableFieldId="8">
      <calculatedColumnFormula>kraina[[#This Row],[liczba kobiet w 2013]] + kraina[[#This Row],[liczba mężczyzn w 2013]]</calculatedColumnFormula>
    </tableColumn>
    <tableColumn id="9" xr3:uid="{07F7F677-9F54-4A5C-8C68-F5DEA9AD3483}" uniqueName="9" name="Suma ludnośći 2014" queryTableFieldId="9">
      <calculatedColumnFormula>kraina[[#This Row],[liczba kobiet w 2014]]+kraina[[#This Row],[liczba mężczyzn w 2014]]</calculatedColumnFormula>
    </tableColumn>
    <tableColumn id="11" xr3:uid="{3E9B01B4-6B13-4BA5-8351-B8DE663DDF63}" uniqueName="11" name="2015" queryTableFieldId="12" dataDxfId="12">
      <calculatedColumnFormula>IF(J2 &gt; 2 * $I2, J2,ROUNDDOWN(J2 * $H2,0))</calculatedColumnFormula>
    </tableColumn>
    <tableColumn id="12" xr3:uid="{9991F5E6-5941-4985-876F-972D53510D9F}" uniqueName="12" name="2016" queryTableFieldId="13" dataDxfId="11">
      <calculatedColumnFormula>IF(K2 &gt; 2 * $I2, K2,ROUNDDOWN(K2 * $H2,0))</calculatedColumnFormula>
    </tableColumn>
    <tableColumn id="13" xr3:uid="{F02C727C-2CDD-41C9-A220-C965F0869FA0}" uniqueName="13" name="2017" queryTableFieldId="14" dataDxfId="10">
      <calculatedColumnFormula>IF(L2 &gt; 2 * $I2, L2,ROUNDDOWN(L2 * $H2,0))</calculatedColumnFormula>
    </tableColumn>
    <tableColumn id="14" xr3:uid="{CB650F5D-C577-4310-BB11-60FD63864CD9}" uniqueName="14" name="2018" queryTableFieldId="15" dataDxfId="9">
      <calculatedColumnFormula>IF(M2 &gt; 2 * $I2, M2,ROUNDDOWN(M2 * $H2,0))</calculatedColumnFormula>
    </tableColumn>
    <tableColumn id="15" xr3:uid="{C6B0461A-320B-4097-B990-B6FF4E00F514}" uniqueName="15" name="2019" queryTableFieldId="16" dataDxfId="8">
      <calculatedColumnFormula>IF(N2 &gt; 2 * $I2, N2,ROUNDDOWN(N2 * $H2,0))</calculatedColumnFormula>
    </tableColumn>
    <tableColumn id="16" xr3:uid="{59D18C7F-497F-4070-947C-52DC2E3F1CC6}" uniqueName="16" name="2020" queryTableFieldId="17" dataDxfId="7">
      <calculatedColumnFormula>IF(O2 &gt; 2 * $I2, O2,ROUNDDOWN(O2 * $H2,0))</calculatedColumnFormula>
    </tableColumn>
    <tableColumn id="17" xr3:uid="{E526DD57-19D4-4058-8956-B1A32E13A5B8}" uniqueName="17" name="2021" queryTableFieldId="18" dataDxfId="6">
      <calculatedColumnFormula>IF(P2 &gt; 2 * $I2, P2,ROUNDDOWN(P2 * $H2,0))</calculatedColumnFormula>
    </tableColumn>
    <tableColumn id="18" xr3:uid="{36AAE81F-9832-438F-89FD-A76473F32F22}" uniqueName="18" name="2022" queryTableFieldId="19" dataDxfId="5">
      <calculatedColumnFormula>IF(Q2 &gt; 2 * $I2, Q2,ROUNDDOWN(Q2 * $H2,0))</calculatedColumnFormula>
    </tableColumn>
    <tableColumn id="19" xr3:uid="{B15C6CAC-4C71-4AF9-849E-15EFF65A6E24}" uniqueName="19" name="2023" queryTableFieldId="20" dataDxfId="4">
      <calculatedColumnFormula>IF(R2 &gt; 2 * $I2, R2,ROUNDDOWN(R2 * $H2,0))</calculatedColumnFormula>
    </tableColumn>
    <tableColumn id="20" xr3:uid="{65BA882B-CF0B-4E80-A78C-F52B8653C9FA}" uniqueName="20" name="2024" queryTableFieldId="21" dataDxfId="3">
      <calculatedColumnFormula>IF(S2 &gt; 2 * $I2, S2,ROUNDDOWN(S2 * $H2,0))</calculatedColumnFormula>
    </tableColumn>
    <tableColumn id="21" xr3:uid="{E9E9B2BF-5B1B-4163-8C48-F7AA0AC15866}" uniqueName="21" name="2025" queryTableFieldId="22" dataDxfId="2">
      <calculatedColumnFormula>IF(T2 &gt; 2 * $I2, T2,ROUNDDOWN(T2 * $H2,0))</calculatedColumnFormula>
    </tableColumn>
    <tableColumn id="22" xr3:uid="{7D3A0DD5-6805-475F-AEFC-46D7939EA9B3}" uniqueName="22" name="Czy wystąpi przeludnienie?" queryTableFieldId="23" dataDxfId="1">
      <calculatedColumnFormula>IF($U2 &gt; 2*$I2, 1,0)</calculatedColumnFormula>
    </tableColumn>
    <tableColumn id="23" xr3:uid="{2268A57D-9AFA-4564-800D-A65CE3B3258B}" uniqueName="23" name="Kolumna2" queryTableFieldId="24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6996E-3264-472A-97D3-847E09BC52E7}" name="Tabela24" displayName="Tabela24" ref="A2:B6" totalsRowShown="0">
  <autoFilter ref="A2:B6" xr:uid="{AB76996E-3264-472A-97D3-847E09BC52E7}"/>
  <tableColumns count="2">
    <tableColumn id="1" xr3:uid="{89C5867E-2178-4248-8ECF-7283CB1044AF}" name="Region" dataDxfId="14"/>
    <tableColumn id="2" xr3:uid="{27A0ACC8-DCC5-4ED2-B919-A2A300118E34}" name="łączna liczba mieszkańcó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C65B-EAB9-4056-817E-E7CD7B122679}">
  <dimension ref="A3:D26"/>
  <sheetViews>
    <sheetView zoomScale="85" zoomScaleNormal="85" workbookViewId="0">
      <selection activeCell="C26" sqref="B22:C26"/>
    </sheetView>
  </sheetViews>
  <sheetFormatPr defaultRowHeight="14.4" x14ac:dyDescent="0.3"/>
  <cols>
    <col min="1" max="1" width="18" bestFit="1" customWidth="1"/>
    <col min="2" max="2" width="26.109375" bestFit="1" customWidth="1"/>
    <col min="3" max="3" width="26.6640625" bestFit="1" customWidth="1"/>
  </cols>
  <sheetData>
    <row r="3" spans="1:4" x14ac:dyDescent="0.3">
      <c r="A3" s="2" t="s">
        <v>56</v>
      </c>
      <c r="B3" t="s">
        <v>62</v>
      </c>
      <c r="C3" t="s">
        <v>63</v>
      </c>
    </row>
    <row r="4" spans="1:4" x14ac:dyDescent="0.3">
      <c r="A4" s="3" t="s">
        <v>57</v>
      </c>
      <c r="B4" s="1">
        <v>17400221</v>
      </c>
      <c r="C4" s="1">
        <v>16529358</v>
      </c>
    </row>
    <row r="5" spans="1:4" x14ac:dyDescent="0.3">
      <c r="A5" s="3" t="s">
        <v>58</v>
      </c>
      <c r="B5" s="1">
        <v>20714787</v>
      </c>
      <c r="C5" s="1">
        <v>21021832</v>
      </c>
    </row>
    <row r="6" spans="1:4" x14ac:dyDescent="0.3">
      <c r="A6" s="3" t="s">
        <v>59</v>
      </c>
      <c r="B6" s="1">
        <v>28711668</v>
      </c>
      <c r="C6" s="1">
        <v>28937349</v>
      </c>
    </row>
    <row r="7" spans="1:4" x14ac:dyDescent="0.3">
      <c r="A7" s="3" t="s">
        <v>60</v>
      </c>
      <c r="B7" s="1">
        <v>18062137</v>
      </c>
      <c r="C7" s="1">
        <v>18468250</v>
      </c>
    </row>
    <row r="8" spans="1:4" x14ac:dyDescent="0.3">
      <c r="A8" s="3" t="s">
        <v>61</v>
      </c>
      <c r="B8" s="1">
        <v>84888813</v>
      </c>
      <c r="C8" s="1">
        <v>84956789</v>
      </c>
    </row>
    <row r="15" spans="1:4" x14ac:dyDescent="0.3">
      <c r="A15" s="4" t="s">
        <v>55</v>
      </c>
      <c r="B15" s="4" t="s">
        <v>51</v>
      </c>
      <c r="C15" s="4" t="s">
        <v>52</v>
      </c>
      <c r="D15" s="5" t="s">
        <v>64</v>
      </c>
    </row>
    <row r="16" spans="1:4" x14ac:dyDescent="0.3">
      <c r="A16" s="3" t="s">
        <v>57</v>
      </c>
      <c r="B16" s="1">
        <v>17400221</v>
      </c>
      <c r="C16" s="1">
        <v>16529358</v>
      </c>
      <c r="D16">
        <f>SUM(B16:C16)</f>
        <v>33929579</v>
      </c>
    </row>
    <row r="17" spans="1:4" x14ac:dyDescent="0.3">
      <c r="A17" s="3" t="s">
        <v>58</v>
      </c>
      <c r="B17" s="1">
        <v>20714787</v>
      </c>
      <c r="C17" s="1">
        <v>21021832</v>
      </c>
      <c r="D17">
        <f t="shared" ref="D17:D19" si="0">SUM(B17:C17)</f>
        <v>41736619</v>
      </c>
    </row>
    <row r="18" spans="1:4" x14ac:dyDescent="0.3">
      <c r="A18" s="3" t="s">
        <v>59</v>
      </c>
      <c r="B18" s="1">
        <v>28711668</v>
      </c>
      <c r="C18" s="1">
        <v>28937349</v>
      </c>
      <c r="D18">
        <f t="shared" si="0"/>
        <v>57649017</v>
      </c>
    </row>
    <row r="19" spans="1:4" x14ac:dyDescent="0.3">
      <c r="A19" s="3" t="s">
        <v>60</v>
      </c>
      <c r="B19" s="1">
        <v>18062137</v>
      </c>
      <c r="C19" s="1">
        <v>18468250</v>
      </c>
      <c r="D19">
        <f t="shared" si="0"/>
        <v>36530387</v>
      </c>
    </row>
    <row r="22" spans="1:4" x14ac:dyDescent="0.3">
      <c r="B22" s="3" t="s">
        <v>66</v>
      </c>
      <c r="C22" t="s">
        <v>67</v>
      </c>
    </row>
    <row r="23" spans="1:4" x14ac:dyDescent="0.3">
      <c r="B23" s="3" t="s">
        <v>57</v>
      </c>
      <c r="C23">
        <v>33929579</v>
      </c>
    </row>
    <row r="24" spans="1:4" x14ac:dyDescent="0.3">
      <c r="B24" s="3" t="s">
        <v>58</v>
      </c>
      <c r="C24">
        <v>41736619</v>
      </c>
    </row>
    <row r="25" spans="1:4" x14ac:dyDescent="0.3">
      <c r="B25" s="3" t="s">
        <v>59</v>
      </c>
      <c r="C25">
        <v>57649017</v>
      </c>
    </row>
    <row r="26" spans="1:4" x14ac:dyDescent="0.3">
      <c r="B26" s="3" t="s">
        <v>60</v>
      </c>
      <c r="C26">
        <v>36530387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4BFA-2148-4370-B419-EBA9810E794A}">
  <dimension ref="A1:B23"/>
  <sheetViews>
    <sheetView workbookViewId="0">
      <selection activeCell="A22" sqref="A4:A22"/>
    </sheetView>
  </sheetViews>
  <sheetFormatPr defaultRowHeight="14.4" x14ac:dyDescent="0.3"/>
  <cols>
    <col min="1" max="1" width="16.6640625" bestFit="1" customWidth="1"/>
    <col min="2" max="2" width="4.21875" bestFit="1" customWidth="1"/>
    <col min="3" max="3" width="25.44140625" bestFit="1" customWidth="1"/>
  </cols>
  <sheetData>
    <row r="1" spans="1:2" x14ac:dyDescent="0.3">
      <c r="A1" s="2" t="s">
        <v>68</v>
      </c>
      <c r="B1" s="3">
        <v>1</v>
      </c>
    </row>
    <row r="3" spans="1:2" x14ac:dyDescent="0.3">
      <c r="A3" s="2" t="s">
        <v>56</v>
      </c>
    </row>
    <row r="4" spans="1:2" x14ac:dyDescent="0.3">
      <c r="A4" s="3" t="s">
        <v>0</v>
      </c>
    </row>
    <row r="5" spans="1:2" x14ac:dyDescent="0.3">
      <c r="A5" s="3" t="s">
        <v>5</v>
      </c>
    </row>
    <row r="6" spans="1:2" x14ac:dyDescent="0.3">
      <c r="A6" s="3" t="s">
        <v>7</v>
      </c>
    </row>
    <row r="7" spans="1:2" x14ac:dyDescent="0.3">
      <c r="A7" s="3" t="s">
        <v>11</v>
      </c>
    </row>
    <row r="8" spans="1:2" x14ac:dyDescent="0.3">
      <c r="A8" s="3" t="s">
        <v>12</v>
      </c>
    </row>
    <row r="9" spans="1:2" x14ac:dyDescent="0.3">
      <c r="A9" s="3" t="s">
        <v>15</v>
      </c>
    </row>
    <row r="10" spans="1:2" x14ac:dyDescent="0.3">
      <c r="A10" s="3" t="s">
        <v>21</v>
      </c>
    </row>
    <row r="11" spans="1:2" x14ac:dyDescent="0.3">
      <c r="A11" s="3" t="s">
        <v>23</v>
      </c>
    </row>
    <row r="12" spans="1:2" x14ac:dyDescent="0.3">
      <c r="A12" s="3" t="s">
        <v>24</v>
      </c>
    </row>
    <row r="13" spans="1:2" x14ac:dyDescent="0.3">
      <c r="A13" s="3" t="s">
        <v>31</v>
      </c>
    </row>
    <row r="14" spans="1:2" x14ac:dyDescent="0.3">
      <c r="A14" s="3" t="s">
        <v>33</v>
      </c>
    </row>
    <row r="15" spans="1:2" x14ac:dyDescent="0.3">
      <c r="A15" s="3" t="s">
        <v>38</v>
      </c>
    </row>
    <row r="16" spans="1:2" x14ac:dyDescent="0.3">
      <c r="A16" s="3" t="s">
        <v>39</v>
      </c>
    </row>
    <row r="17" spans="1:1" x14ac:dyDescent="0.3">
      <c r="A17" s="3" t="s">
        <v>43</v>
      </c>
    </row>
    <row r="18" spans="1:1" x14ac:dyDescent="0.3">
      <c r="A18" s="3" t="s">
        <v>44</v>
      </c>
    </row>
    <row r="19" spans="1:1" x14ac:dyDescent="0.3">
      <c r="A19" s="3" t="s">
        <v>45</v>
      </c>
    </row>
    <row r="20" spans="1:1" x14ac:dyDescent="0.3">
      <c r="A20" s="3" t="s">
        <v>46</v>
      </c>
    </row>
    <row r="21" spans="1:1" x14ac:dyDescent="0.3">
      <c r="A21" s="3" t="s">
        <v>47</v>
      </c>
    </row>
    <row r="22" spans="1:1" x14ac:dyDescent="0.3">
      <c r="A22" s="3" t="s">
        <v>48</v>
      </c>
    </row>
    <row r="23" spans="1:1" x14ac:dyDescent="0.3">
      <c r="A23" s="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5BE1-7C38-4954-B954-24F8F2ACB82A}">
  <dimension ref="A3:B8"/>
  <sheetViews>
    <sheetView workbookViewId="0">
      <selection activeCell="B8" sqref="A4:B8"/>
    </sheetView>
  </sheetViews>
  <sheetFormatPr defaultRowHeight="14.4" x14ac:dyDescent="0.3"/>
  <cols>
    <col min="1" max="1" width="16.6640625" bestFit="1" customWidth="1"/>
    <col min="2" max="2" width="11.33203125" bestFit="1" customWidth="1"/>
  </cols>
  <sheetData>
    <row r="3" spans="1:2" x14ac:dyDescent="0.3">
      <c r="A3" s="2" t="s">
        <v>56</v>
      </c>
      <c r="B3" t="s">
        <v>69</v>
      </c>
    </row>
    <row r="4" spans="1:2" x14ac:dyDescent="0.3">
      <c r="A4" s="3" t="s">
        <v>57</v>
      </c>
      <c r="B4" s="1">
        <v>3</v>
      </c>
    </row>
    <row r="5" spans="1:2" x14ac:dyDescent="0.3">
      <c r="A5" s="3" t="s">
        <v>58</v>
      </c>
      <c r="B5" s="1">
        <v>4</v>
      </c>
    </row>
    <row r="6" spans="1:2" x14ac:dyDescent="0.3">
      <c r="A6" s="3" t="s">
        <v>59</v>
      </c>
      <c r="B6" s="1">
        <v>8</v>
      </c>
    </row>
    <row r="7" spans="1:2" x14ac:dyDescent="0.3">
      <c r="A7" s="3" t="s">
        <v>60</v>
      </c>
      <c r="B7" s="1">
        <v>4</v>
      </c>
    </row>
    <row r="8" spans="1:2" x14ac:dyDescent="0.3">
      <c r="A8" s="3" t="s">
        <v>61</v>
      </c>
      <c r="B8" s="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5FD-E586-483E-8C97-5B219EC4C54E}">
  <dimension ref="A1:Y59"/>
  <sheetViews>
    <sheetView topLeftCell="R1" zoomScale="70" zoomScaleNormal="70" workbookViewId="0">
      <selection activeCell="U59" sqref="T54:U59"/>
    </sheetView>
  </sheetViews>
  <sheetFormatPr defaultRowHeight="14.4" x14ac:dyDescent="0.3"/>
  <cols>
    <col min="1" max="2" width="10.77734375" bestFit="1" customWidth="1"/>
    <col min="3" max="3" width="22.88671875" bestFit="1" customWidth="1"/>
    <col min="4" max="4" width="28.44140625" bestFit="1" customWidth="1"/>
    <col min="5" max="5" width="32.44140625" bestFit="1" customWidth="1"/>
    <col min="6" max="6" width="12.88671875" bestFit="1" customWidth="1"/>
    <col min="7" max="7" width="7.109375" bestFit="1" customWidth="1"/>
    <col min="8" max="8" width="22.5546875" bestFit="1" customWidth="1"/>
    <col min="9" max="10" width="20.109375" bestFit="1" customWidth="1"/>
    <col min="11" max="11" width="14.88671875" style="6" bestFit="1" customWidth="1"/>
    <col min="12" max="12" width="16.6640625" style="6" bestFit="1" customWidth="1"/>
    <col min="13" max="13" width="17.44140625" style="6" bestFit="1" customWidth="1"/>
    <col min="14" max="14" width="18.33203125" style="6" bestFit="1" customWidth="1"/>
    <col min="15" max="15" width="20.33203125" style="6" bestFit="1" customWidth="1"/>
    <col min="16" max="16" width="22.88671875" style="6" bestFit="1" customWidth="1"/>
    <col min="17" max="17" width="23.77734375" style="6" bestFit="1" customWidth="1"/>
    <col min="18" max="18" width="25" style="6" bestFit="1" customWidth="1"/>
    <col min="19" max="19" width="27.21875" style="6" bestFit="1" customWidth="1"/>
    <col min="20" max="20" width="28.77734375" style="6" bestFit="1" customWidth="1"/>
    <col min="21" max="21" width="30" style="6" bestFit="1" customWidth="1"/>
    <col min="22" max="22" width="28" bestFit="1" customWidth="1"/>
  </cols>
  <sheetData>
    <row r="1" spans="1:25" x14ac:dyDescent="0.3">
      <c r="A1" t="s">
        <v>50</v>
      </c>
      <c r="B1" t="s">
        <v>51</v>
      </c>
      <c r="C1" t="s">
        <v>74</v>
      </c>
      <c r="D1" t="s">
        <v>53</v>
      </c>
      <c r="E1" t="s">
        <v>54</v>
      </c>
      <c r="F1" t="s">
        <v>55</v>
      </c>
      <c r="G1" t="s">
        <v>68</v>
      </c>
      <c r="H1" t="s">
        <v>77</v>
      </c>
      <c r="I1" t="s">
        <v>75</v>
      </c>
      <c r="J1" t="s">
        <v>76</v>
      </c>
      <c r="K1" s="6" t="s">
        <v>78</v>
      </c>
      <c r="L1" s="6" t="s">
        <v>79</v>
      </c>
      <c r="M1" s="6" t="s">
        <v>80</v>
      </c>
      <c r="N1" s="6" t="s">
        <v>81</v>
      </c>
      <c r="O1" s="6" t="s">
        <v>82</v>
      </c>
      <c r="P1" s="6" t="s">
        <v>83</v>
      </c>
      <c r="Q1" s="6" t="s">
        <v>84</v>
      </c>
      <c r="R1" s="6" t="s">
        <v>85</v>
      </c>
      <c r="S1" s="6" t="s">
        <v>86</v>
      </c>
      <c r="T1" s="6" t="s">
        <v>87</v>
      </c>
      <c r="U1" s="6" t="s">
        <v>88</v>
      </c>
      <c r="V1" t="s">
        <v>91</v>
      </c>
      <c r="W1" t="s">
        <v>65</v>
      </c>
    </row>
    <row r="2" spans="1:25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RIGHT(kraina[[#This Row],[województwo]],1)</f>
        <v>D</v>
      </c>
      <c r="G2">
        <f>IF(AND(kraina[[#This Row],[liczba kobiet w 2014]]&gt;kraina[[#This Row],[liczba kobiet w 2013]],kraina[[#This Row],[liczba mężczyzn w 2014]]&gt;kraina[[#This Row],[liczba mężczyzn w 2013]]),1,0)</f>
        <v>1</v>
      </c>
      <c r="H2">
        <f>ROUNDDOWN(kraina[[#This Row],[Suma ludnośći 2014]]/kraina[[#This Row],[Suma ludności 2013]],4)</f>
        <v>1.0597000000000001</v>
      </c>
      <c r="I2">
        <f>kraina[[#This Row],[liczba kobiet w 2013]] + kraina[[#This Row],[liczba mężczyzn w 2013]]</f>
        <v>2812202</v>
      </c>
      <c r="J2">
        <f>kraina[[#This Row],[liczba kobiet w 2014]]+kraina[[#This Row],[liczba mężczyzn w 2014]]</f>
        <v>2980175</v>
      </c>
      <c r="K2" s="6">
        <f>IF(J2 &gt; 2 * $I2, J2,ROUNDDOWN(J2 * $H2,0))</f>
        <v>3158091</v>
      </c>
      <c r="L2" s="6">
        <f t="shared" ref="L2:U2" si="0">IF(K2 &gt; 2 * $I2, K2,ROUNDDOWN(K2 * $H2,0))</f>
        <v>3346629</v>
      </c>
      <c r="M2" s="6">
        <f t="shared" si="0"/>
        <v>3546422</v>
      </c>
      <c r="N2" s="6">
        <f t="shared" si="0"/>
        <v>3758143</v>
      </c>
      <c r="O2" s="6">
        <f t="shared" si="0"/>
        <v>3982504</v>
      </c>
      <c r="P2" s="6">
        <f t="shared" si="0"/>
        <v>4220259</v>
      </c>
      <c r="Q2" s="6">
        <f t="shared" si="0"/>
        <v>4472208</v>
      </c>
      <c r="R2" s="6">
        <f t="shared" si="0"/>
        <v>4739198</v>
      </c>
      <c r="S2" s="6">
        <f t="shared" si="0"/>
        <v>5022128</v>
      </c>
      <c r="T2" s="6">
        <f t="shared" si="0"/>
        <v>5321949</v>
      </c>
      <c r="U2" s="6">
        <f t="shared" si="0"/>
        <v>5639669</v>
      </c>
      <c r="V2" s="6">
        <f>IF($U2 &gt; 2*$I2, 1,0)</f>
        <v>1</v>
      </c>
      <c r="W2" s="6"/>
    </row>
    <row r="3" spans="1:25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>RIGHT(kraina[[#This Row],[województwo]],1)</f>
        <v>D</v>
      </c>
      <c r="G3">
        <f>IF(AND(kraina[[#This Row],[liczba kobiet w 2014]]&gt;kraina[[#This Row],[liczba kobiet w 2013]],kraina[[#This Row],[liczba mężczyzn w 2014]]&gt;kraina[[#This Row],[liczba mężczyzn w 2013]]),1,0)</f>
        <v>0</v>
      </c>
      <c r="H3">
        <f>ROUNDDOWN(kraina[[#This Row],[Suma ludnośći 2014]]/kraina[[#This Row],[Suma ludności 2013]],4)</f>
        <v>0.93659999999999999</v>
      </c>
      <c r="I3">
        <f>kraina[[#This Row],[liczba kobiet w 2013]] + kraina[[#This Row],[liczba mężczyzn w 2013]]</f>
        <v>3353163</v>
      </c>
      <c r="J3">
        <f>kraina[[#This Row],[liczba kobiet w 2014]]+kraina[[#This Row],[liczba mężczyzn w 2014]]</f>
        <v>3140763</v>
      </c>
      <c r="K3" s="6">
        <f t="shared" ref="K3:U3" si="1">IF(J3 &gt; 2 * $I3, J3,ROUNDDOWN(J3 * $H3,0))</f>
        <v>2941638</v>
      </c>
      <c r="L3" s="6">
        <f t="shared" si="1"/>
        <v>2755138</v>
      </c>
      <c r="M3" s="6">
        <f t="shared" si="1"/>
        <v>2580462</v>
      </c>
      <c r="N3" s="6">
        <f t="shared" si="1"/>
        <v>2416860</v>
      </c>
      <c r="O3" s="6">
        <f t="shared" si="1"/>
        <v>2263631</v>
      </c>
      <c r="P3" s="6">
        <f t="shared" si="1"/>
        <v>2120116</v>
      </c>
      <c r="Q3" s="6">
        <f t="shared" si="1"/>
        <v>1985700</v>
      </c>
      <c r="R3" s="6">
        <f t="shared" si="1"/>
        <v>1859806</v>
      </c>
      <c r="S3" s="6">
        <f t="shared" si="1"/>
        <v>1741894</v>
      </c>
      <c r="T3" s="6">
        <f t="shared" si="1"/>
        <v>1631457</v>
      </c>
      <c r="U3" s="6">
        <f t="shared" si="1"/>
        <v>1528022</v>
      </c>
      <c r="V3" s="6">
        <f t="shared" ref="V3:V51" si="2">IF($U3 &gt; 2*$I3, 1,0)</f>
        <v>0</v>
      </c>
      <c r="W3" s="6"/>
      <c r="Y3">
        <f xml:space="preserve"> U2 / I2</f>
        <v>2.005428130696159</v>
      </c>
    </row>
    <row r="4" spans="1:25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>RIGHT(kraina[[#This Row],[województwo]],1)</f>
        <v>C</v>
      </c>
      <c r="G4">
        <f>IF(AND(kraina[[#This Row],[liczba kobiet w 2014]]&gt;kraina[[#This Row],[liczba kobiet w 2013]],kraina[[#This Row],[liczba mężczyzn w 2014]]&gt;kraina[[#This Row],[liczba mężczyzn w 2013]]),1,0)</f>
        <v>0</v>
      </c>
      <c r="H4">
        <f>ROUNDDOWN(kraina[[#This Row],[Suma ludnośći 2014]]/kraina[[#This Row],[Suma ludności 2013]],4)</f>
        <v>1.0195000000000001</v>
      </c>
      <c r="I4">
        <f>kraina[[#This Row],[liczba kobiet w 2013]] + kraina[[#This Row],[liczba mężczyzn w 2013]]</f>
        <v>2443837</v>
      </c>
      <c r="J4">
        <f>kraina[[#This Row],[liczba kobiet w 2014]]+kraina[[#This Row],[liczba mężczyzn w 2014]]</f>
        <v>2491574</v>
      </c>
      <c r="K4" s="6">
        <f t="shared" ref="K4:U4" si="3">IF(J4 &gt; 2 * $I4, J4,ROUNDDOWN(J4 * $H4,0))</f>
        <v>2540159</v>
      </c>
      <c r="L4" s="6">
        <f t="shared" si="3"/>
        <v>2589692</v>
      </c>
      <c r="M4" s="6">
        <f t="shared" si="3"/>
        <v>2640190</v>
      </c>
      <c r="N4" s="6">
        <f t="shared" si="3"/>
        <v>2691673</v>
      </c>
      <c r="O4" s="6">
        <f t="shared" si="3"/>
        <v>2744160</v>
      </c>
      <c r="P4" s="6">
        <f t="shared" si="3"/>
        <v>2797671</v>
      </c>
      <c r="Q4" s="6">
        <f t="shared" si="3"/>
        <v>2852225</v>
      </c>
      <c r="R4" s="6">
        <f t="shared" si="3"/>
        <v>2907843</v>
      </c>
      <c r="S4" s="6">
        <f t="shared" si="3"/>
        <v>2964545</v>
      </c>
      <c r="T4" s="6">
        <f t="shared" si="3"/>
        <v>3022353</v>
      </c>
      <c r="U4" s="6">
        <f t="shared" si="3"/>
        <v>3081288</v>
      </c>
      <c r="V4" s="6">
        <f t="shared" si="2"/>
        <v>0</v>
      </c>
      <c r="W4" s="6"/>
    </row>
    <row r="5" spans="1:25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>RIGHT(kraina[[#This Row],[województwo]],1)</f>
        <v>D</v>
      </c>
      <c r="G5">
        <f>IF(AND(kraina[[#This Row],[liczba kobiet w 2014]]&gt;kraina[[#This Row],[liczba kobiet w 2013]],kraina[[#This Row],[liczba mężczyzn w 2014]]&gt;kraina[[#This Row],[liczba mężczyzn w 2013]]),1,0)</f>
        <v>0</v>
      </c>
      <c r="H5">
        <f>ROUNDDOWN(kraina[[#This Row],[Suma ludnośći 2014]]/kraina[[#This Row],[Suma ludności 2013]],4)</f>
        <v>0.71450000000000002</v>
      </c>
      <c r="I5">
        <f>kraina[[#This Row],[liczba kobiet w 2013]] + kraina[[#This Row],[liczba mężczyzn w 2013]]</f>
        <v>1975115</v>
      </c>
      <c r="J5">
        <f>kraina[[#This Row],[liczba kobiet w 2014]]+kraina[[#This Row],[liczba mężczyzn w 2014]]</f>
        <v>1411260</v>
      </c>
      <c r="K5" s="6">
        <f t="shared" ref="K5:U5" si="4">IF(J5 &gt; 2 * $I5, J5,ROUNDDOWN(J5 * $H5,0))</f>
        <v>1008345</v>
      </c>
      <c r="L5" s="6">
        <f t="shared" si="4"/>
        <v>720462</v>
      </c>
      <c r="M5" s="6">
        <f t="shared" si="4"/>
        <v>514770</v>
      </c>
      <c r="N5" s="6">
        <f t="shared" si="4"/>
        <v>367803</v>
      </c>
      <c r="O5" s="6">
        <f t="shared" si="4"/>
        <v>262795</v>
      </c>
      <c r="P5" s="6">
        <f t="shared" si="4"/>
        <v>187767</v>
      </c>
      <c r="Q5" s="6">
        <f t="shared" si="4"/>
        <v>134159</v>
      </c>
      <c r="R5" s="6">
        <f t="shared" si="4"/>
        <v>95856</v>
      </c>
      <c r="S5" s="6">
        <f t="shared" si="4"/>
        <v>68489</v>
      </c>
      <c r="T5" s="6">
        <f t="shared" si="4"/>
        <v>48935</v>
      </c>
      <c r="U5" s="6">
        <f t="shared" si="4"/>
        <v>34964</v>
      </c>
      <c r="V5" s="6">
        <f t="shared" si="2"/>
        <v>0</v>
      </c>
      <c r="W5" s="6"/>
    </row>
    <row r="6" spans="1:25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>RIGHT(kraina[[#This Row],[województwo]],1)</f>
        <v>A</v>
      </c>
      <c r="G6">
        <f>IF(AND(kraina[[#This Row],[liczba kobiet w 2014]]&gt;kraina[[#This Row],[liczba kobiet w 2013]],kraina[[#This Row],[liczba mężczyzn w 2014]]&gt;kraina[[#This Row],[liczba mężczyzn w 2013]]),1,0)</f>
        <v>0</v>
      </c>
      <c r="H6">
        <f>ROUNDDOWN(kraina[[#This Row],[Suma ludnośći 2014]]/kraina[[#This Row],[Suma ludności 2013]],4)</f>
        <v>0.81289999999999996</v>
      </c>
      <c r="I6">
        <f>kraina[[#This Row],[liczba kobiet w 2013]] + kraina[[#This Row],[liczba mężczyzn w 2013]]</f>
        <v>4664729</v>
      </c>
      <c r="J6">
        <f>kraina[[#This Row],[liczba kobiet w 2014]]+kraina[[#This Row],[liczba mężczyzn w 2014]]</f>
        <v>3792224</v>
      </c>
      <c r="K6" s="6">
        <f t="shared" ref="K6:U6" si="5">IF(J6 &gt; 2 * $I6, J6,ROUNDDOWN(J6 * $H6,0))</f>
        <v>3082698</v>
      </c>
      <c r="L6" s="6">
        <f t="shared" si="5"/>
        <v>2505925</v>
      </c>
      <c r="M6" s="6">
        <f t="shared" si="5"/>
        <v>2037066</v>
      </c>
      <c r="N6" s="6">
        <f t="shared" si="5"/>
        <v>1655930</v>
      </c>
      <c r="O6" s="6">
        <f t="shared" si="5"/>
        <v>1346105</v>
      </c>
      <c r="P6" s="6">
        <f t="shared" si="5"/>
        <v>1094248</v>
      </c>
      <c r="Q6" s="6">
        <f t="shared" si="5"/>
        <v>889514</v>
      </c>
      <c r="R6" s="6">
        <f t="shared" si="5"/>
        <v>723085</v>
      </c>
      <c r="S6" s="6">
        <f t="shared" si="5"/>
        <v>587795</v>
      </c>
      <c r="T6" s="6">
        <f t="shared" si="5"/>
        <v>477818</v>
      </c>
      <c r="U6" s="6">
        <f t="shared" si="5"/>
        <v>388418</v>
      </c>
      <c r="V6" s="6">
        <f t="shared" si="2"/>
        <v>0</v>
      </c>
      <c r="W6" s="6"/>
    </row>
    <row r="7" spans="1:25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>RIGHT(kraina[[#This Row],[województwo]],1)</f>
        <v>D</v>
      </c>
      <c r="G7">
        <f>IF(AND(kraina[[#This Row],[liczba kobiet w 2014]]&gt;kraina[[#This Row],[liczba kobiet w 2013]],kraina[[#This Row],[liczba mężczyzn w 2014]]&gt;kraina[[#This Row],[liczba mężczyzn w 2013]]),1,0)</f>
        <v>1</v>
      </c>
      <c r="H7">
        <f>ROUNDDOWN(kraina[[#This Row],[Suma ludnośći 2014]]/kraina[[#This Row],[Suma ludności 2013]],4)</f>
        <v>1.1231</v>
      </c>
      <c r="I7">
        <f>kraina[[#This Row],[liczba kobiet w 2013]] + kraina[[#This Row],[liczba mężczyzn w 2013]]</f>
        <v>3698361</v>
      </c>
      <c r="J7">
        <f>kraina[[#This Row],[liczba kobiet w 2014]]+kraina[[#This Row],[liczba mężczyzn w 2014]]</f>
        <v>4153748</v>
      </c>
      <c r="K7" s="6">
        <f t="shared" ref="K7:U7" si="6">IF(J7 &gt; 2 * $I7, J7,ROUNDDOWN(J7 * $H7,0))</f>
        <v>4665074</v>
      </c>
      <c r="L7" s="6">
        <f t="shared" si="6"/>
        <v>5239344</v>
      </c>
      <c r="M7" s="6">
        <f t="shared" si="6"/>
        <v>5884307</v>
      </c>
      <c r="N7" s="6">
        <f t="shared" si="6"/>
        <v>6608665</v>
      </c>
      <c r="O7" s="6">
        <f t="shared" si="6"/>
        <v>7422191</v>
      </c>
      <c r="P7" s="6">
        <f t="shared" si="6"/>
        <v>7422191</v>
      </c>
      <c r="Q7" s="6">
        <f t="shared" si="6"/>
        <v>7422191</v>
      </c>
      <c r="R7" s="6">
        <f t="shared" si="6"/>
        <v>7422191</v>
      </c>
      <c r="S7" s="6">
        <f t="shared" si="6"/>
        <v>7422191</v>
      </c>
      <c r="T7" s="6">
        <f t="shared" si="6"/>
        <v>7422191</v>
      </c>
      <c r="U7" s="6">
        <f t="shared" si="6"/>
        <v>7422191</v>
      </c>
      <c r="V7" s="6">
        <f t="shared" si="2"/>
        <v>1</v>
      </c>
      <c r="W7" s="6"/>
    </row>
    <row r="8" spans="1:25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>RIGHT(kraina[[#This Row],[województwo]],1)</f>
        <v>B</v>
      </c>
      <c r="G8">
        <f>IF(AND(kraina[[#This Row],[liczba kobiet w 2014]]&gt;kraina[[#This Row],[liczba kobiet w 2013]],kraina[[#This Row],[liczba mężczyzn w 2014]]&gt;kraina[[#This Row],[liczba mężczyzn w 2013]]),1,0)</f>
        <v>0</v>
      </c>
      <c r="H8">
        <f>ROUNDDOWN(kraina[[#This Row],[Suma ludnośći 2014]]/kraina[[#This Row],[Suma ludności 2013]],4)</f>
        <v>0.87370000000000003</v>
      </c>
      <c r="I8">
        <f>kraina[[#This Row],[liczba kobiet w 2013]] + kraina[[#This Row],[liczba mężczyzn w 2013]]</f>
        <v>7689971</v>
      </c>
      <c r="J8">
        <f>kraina[[#This Row],[liczba kobiet w 2014]]+kraina[[#This Row],[liczba mężczyzn w 2014]]</f>
        <v>6719014</v>
      </c>
      <c r="K8" s="6">
        <f t="shared" ref="K8:U8" si="7">IF(J8 &gt; 2 * $I8, J8,ROUNDDOWN(J8 * $H8,0))</f>
        <v>5870402</v>
      </c>
      <c r="L8" s="6">
        <f t="shared" si="7"/>
        <v>5128970</v>
      </c>
      <c r="M8" s="6">
        <f t="shared" si="7"/>
        <v>4481181</v>
      </c>
      <c r="N8" s="6">
        <f t="shared" si="7"/>
        <v>3915207</v>
      </c>
      <c r="O8" s="6">
        <f t="shared" si="7"/>
        <v>3420716</v>
      </c>
      <c r="P8" s="6">
        <f t="shared" si="7"/>
        <v>2988679</v>
      </c>
      <c r="Q8" s="6">
        <f t="shared" si="7"/>
        <v>2611208</v>
      </c>
      <c r="R8" s="6">
        <f t="shared" si="7"/>
        <v>2281412</v>
      </c>
      <c r="S8" s="6">
        <f t="shared" si="7"/>
        <v>1993269</v>
      </c>
      <c r="T8" s="6">
        <f t="shared" si="7"/>
        <v>1741519</v>
      </c>
      <c r="U8" s="6">
        <f t="shared" si="7"/>
        <v>1521565</v>
      </c>
      <c r="V8" s="6">
        <f t="shared" si="2"/>
        <v>0</v>
      </c>
      <c r="W8" s="6"/>
    </row>
    <row r="9" spans="1:25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>RIGHT(kraina[[#This Row],[województwo]],1)</f>
        <v>A</v>
      </c>
      <c r="G9">
        <f>IF(AND(kraina[[#This Row],[liczba kobiet w 2014]]&gt;kraina[[#This Row],[liczba kobiet w 2013]],kraina[[#This Row],[liczba mężczyzn w 2014]]&gt;kraina[[#This Row],[liczba mężczyzn w 2013]]),1,0)</f>
        <v>1</v>
      </c>
      <c r="H9">
        <f>ROUNDDOWN(kraina[[#This Row],[Suma ludnośći 2014]]/kraina[[#This Row],[Suma ludności 2013]],4)</f>
        <v>1.5571999999999999</v>
      </c>
      <c r="I9">
        <f>kraina[[#This Row],[liczba kobiet w 2013]] + kraina[[#This Row],[liczba mężczyzn w 2013]]</f>
        <v>1335057</v>
      </c>
      <c r="J9">
        <f>kraina[[#This Row],[liczba kobiet w 2014]]+kraina[[#This Row],[liczba mężczyzn w 2014]]</f>
        <v>2079034</v>
      </c>
      <c r="K9" s="6">
        <f t="shared" ref="K9:U9" si="8">IF(J9 &gt; 2 * $I9, J9,ROUNDDOWN(J9 * $H9,0))</f>
        <v>3237471</v>
      </c>
      <c r="L9" s="6">
        <f t="shared" si="8"/>
        <v>3237471</v>
      </c>
      <c r="M9" s="6">
        <f t="shared" si="8"/>
        <v>3237471</v>
      </c>
      <c r="N9" s="6">
        <f t="shared" si="8"/>
        <v>3237471</v>
      </c>
      <c r="O9" s="6">
        <f t="shared" si="8"/>
        <v>3237471</v>
      </c>
      <c r="P9" s="6">
        <f t="shared" si="8"/>
        <v>3237471</v>
      </c>
      <c r="Q9" s="6">
        <f t="shared" si="8"/>
        <v>3237471</v>
      </c>
      <c r="R9" s="6">
        <f t="shared" si="8"/>
        <v>3237471</v>
      </c>
      <c r="S9" s="6">
        <f t="shared" si="8"/>
        <v>3237471</v>
      </c>
      <c r="T9" s="6">
        <f t="shared" si="8"/>
        <v>3237471</v>
      </c>
      <c r="U9" s="6">
        <f t="shared" si="8"/>
        <v>3237471</v>
      </c>
      <c r="V9" s="6">
        <f t="shared" si="2"/>
        <v>1</v>
      </c>
      <c r="W9" s="6"/>
    </row>
    <row r="10" spans="1:25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>RIGHT(kraina[[#This Row],[województwo]],1)</f>
        <v>C</v>
      </c>
      <c r="G10">
        <f>IF(AND(kraina[[#This Row],[liczba kobiet w 2014]]&gt;kraina[[#This Row],[liczba kobiet w 2013]],kraina[[#This Row],[liczba mężczyzn w 2014]]&gt;kraina[[#This Row],[liczba mężczyzn w 2013]]),1,0)</f>
        <v>0</v>
      </c>
      <c r="H10">
        <f>ROUNDDOWN(kraina[[#This Row],[Suma ludnośći 2014]]/kraina[[#This Row],[Suma ludności 2013]],4)</f>
        <v>0.67149999999999999</v>
      </c>
      <c r="I10">
        <f>kraina[[#This Row],[liczba kobiet w 2013]] + kraina[[#This Row],[liczba mężczyzn w 2013]]</f>
        <v>3291343</v>
      </c>
      <c r="J10">
        <f>kraina[[#This Row],[liczba kobiet w 2014]]+kraina[[#This Row],[liczba mężczyzn w 2014]]</f>
        <v>2210357</v>
      </c>
      <c r="K10" s="6">
        <f t="shared" ref="K10:U10" si="9">IF(J10 &gt; 2 * $I10, J10,ROUNDDOWN(J10 * $H10,0))</f>
        <v>1484254</v>
      </c>
      <c r="L10" s="6">
        <f t="shared" si="9"/>
        <v>996676</v>
      </c>
      <c r="M10" s="6">
        <f t="shared" si="9"/>
        <v>669267</v>
      </c>
      <c r="N10" s="6">
        <f t="shared" si="9"/>
        <v>449412</v>
      </c>
      <c r="O10" s="6">
        <f t="shared" si="9"/>
        <v>301780</v>
      </c>
      <c r="P10" s="6">
        <f t="shared" si="9"/>
        <v>202645</v>
      </c>
      <c r="Q10" s="6">
        <f t="shared" si="9"/>
        <v>136076</v>
      </c>
      <c r="R10" s="6">
        <f t="shared" si="9"/>
        <v>91375</v>
      </c>
      <c r="S10" s="6">
        <f t="shared" si="9"/>
        <v>61358</v>
      </c>
      <c r="T10" s="6">
        <f t="shared" si="9"/>
        <v>41201</v>
      </c>
      <c r="U10" s="6">
        <f t="shared" si="9"/>
        <v>27666</v>
      </c>
      <c r="V10" s="6">
        <f t="shared" si="2"/>
        <v>0</v>
      </c>
      <c r="W10" s="6"/>
    </row>
    <row r="11" spans="1:25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>RIGHT(kraina[[#This Row],[województwo]],1)</f>
        <v>C</v>
      </c>
      <c r="G11">
        <f>IF(AND(kraina[[#This Row],[liczba kobiet w 2014]]&gt;kraina[[#This Row],[liczba kobiet w 2013]],kraina[[#This Row],[liczba mężczyzn w 2014]]&gt;kraina[[#This Row],[liczba mężczyzn w 2013]]),1,0)</f>
        <v>0</v>
      </c>
      <c r="H11">
        <f>ROUNDDOWN(kraina[[#This Row],[Suma ludnośći 2014]]/kraina[[#This Row],[Suma ludności 2013]],4)</f>
        <v>0.71130000000000004</v>
      </c>
      <c r="I11">
        <f>kraina[[#This Row],[liczba kobiet w 2013]] + kraina[[#This Row],[liczba mężczyzn w 2013]]</f>
        <v>2339967</v>
      </c>
      <c r="J11">
        <f>kraina[[#This Row],[liczba kobiet w 2014]]+kraina[[#This Row],[liczba mężczyzn w 2014]]</f>
        <v>1664564</v>
      </c>
      <c r="K11" s="6">
        <f t="shared" ref="K11:U11" si="10">IF(J11 &gt; 2 * $I11, J11,ROUNDDOWN(J11 * $H11,0))</f>
        <v>1184004</v>
      </c>
      <c r="L11" s="6">
        <f t="shared" si="10"/>
        <v>842182</v>
      </c>
      <c r="M11" s="6">
        <f t="shared" si="10"/>
        <v>599044</v>
      </c>
      <c r="N11" s="6">
        <f t="shared" si="10"/>
        <v>426099</v>
      </c>
      <c r="O11" s="6">
        <f t="shared" si="10"/>
        <v>303084</v>
      </c>
      <c r="P11" s="6">
        <f t="shared" si="10"/>
        <v>215583</v>
      </c>
      <c r="Q11" s="6">
        <f t="shared" si="10"/>
        <v>153344</v>
      </c>
      <c r="R11" s="6">
        <f t="shared" si="10"/>
        <v>109073</v>
      </c>
      <c r="S11" s="6">
        <f t="shared" si="10"/>
        <v>77583</v>
      </c>
      <c r="T11" s="6">
        <f t="shared" si="10"/>
        <v>55184</v>
      </c>
      <c r="U11" s="6">
        <f t="shared" si="10"/>
        <v>39252</v>
      </c>
      <c r="V11" s="6">
        <f t="shared" si="2"/>
        <v>0</v>
      </c>
      <c r="W11" s="6"/>
    </row>
    <row r="12" spans="1:25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>RIGHT(kraina[[#This Row],[województwo]],1)</f>
        <v>D</v>
      </c>
      <c r="G12">
        <f>IF(AND(kraina[[#This Row],[liczba kobiet w 2014]]&gt;kraina[[#This Row],[liczba kobiet w 2013]],kraina[[#This Row],[liczba mężczyzn w 2014]]&gt;kraina[[#This Row],[liczba mężczyzn w 2013]]),1,0)</f>
        <v>0</v>
      </c>
      <c r="H12">
        <f>ROUNDDOWN(kraina[[#This Row],[Suma ludnośći 2014]]/kraina[[#This Row],[Suma ludności 2013]],4)</f>
        <v>0.94169999999999998</v>
      </c>
      <c r="I12">
        <f>kraina[[#This Row],[liczba kobiet w 2013]] + kraina[[#This Row],[liczba mężczyzn w 2013]]</f>
        <v>3983255</v>
      </c>
      <c r="J12">
        <f>kraina[[#This Row],[liczba kobiet w 2014]]+kraina[[#This Row],[liczba mężczyzn w 2014]]</f>
        <v>3751139</v>
      </c>
      <c r="K12" s="6">
        <f t="shared" ref="K12:U12" si="11">IF(J12 &gt; 2 * $I12, J12,ROUNDDOWN(J12 * $H12,0))</f>
        <v>3532447</v>
      </c>
      <c r="L12" s="6">
        <f t="shared" si="11"/>
        <v>3326505</v>
      </c>
      <c r="M12" s="6">
        <f t="shared" si="11"/>
        <v>3132569</v>
      </c>
      <c r="N12" s="6">
        <f t="shared" si="11"/>
        <v>2949940</v>
      </c>
      <c r="O12" s="6">
        <f t="shared" si="11"/>
        <v>2777958</v>
      </c>
      <c r="P12" s="6">
        <f t="shared" si="11"/>
        <v>2616003</v>
      </c>
      <c r="Q12" s="6">
        <f t="shared" si="11"/>
        <v>2463490</v>
      </c>
      <c r="R12" s="6">
        <f t="shared" si="11"/>
        <v>2319868</v>
      </c>
      <c r="S12" s="6">
        <f t="shared" si="11"/>
        <v>2184619</v>
      </c>
      <c r="T12" s="6">
        <f t="shared" si="11"/>
        <v>2057255</v>
      </c>
      <c r="U12" s="6">
        <f t="shared" si="11"/>
        <v>1937317</v>
      </c>
      <c r="V12" s="6">
        <f t="shared" si="2"/>
        <v>0</v>
      </c>
      <c r="W12" s="6"/>
    </row>
    <row r="13" spans="1:25" x14ac:dyDescent="0.3">
      <c r="A13" s="7" t="s">
        <v>11</v>
      </c>
      <c r="B13" s="8">
        <v>3997724</v>
      </c>
      <c r="C13" s="8">
        <v>3690756</v>
      </c>
      <c r="D13" s="8">
        <v>4339393</v>
      </c>
      <c r="E13" s="8">
        <v>4639643</v>
      </c>
      <c r="F13" s="8" t="str">
        <f>RIGHT(kraina[[#This Row],[województwo]],1)</f>
        <v>C</v>
      </c>
      <c r="G13" s="8">
        <f>IF(AND(kraina[[#This Row],[liczba kobiet w 2014]]&gt;kraina[[#This Row],[liczba kobiet w 2013]],kraina[[#This Row],[liczba mężczyzn w 2014]]&gt;kraina[[#This Row],[liczba mężczyzn w 2013]]),1,0)</f>
        <v>1</v>
      </c>
      <c r="H13" s="8">
        <f>ROUNDDOWN(kraina[[#This Row],[Suma ludnośći 2014]]/kraina[[#This Row],[Suma ludności 2013]],4)</f>
        <v>1.1677999999999999</v>
      </c>
      <c r="I13" s="8">
        <f>kraina[[#This Row],[liczba kobiet w 2013]] + kraina[[#This Row],[liczba mężczyzn w 2013]]</f>
        <v>7688480</v>
      </c>
      <c r="J13" s="8">
        <f>kraina[[#This Row],[liczba kobiet w 2014]]+kraina[[#This Row],[liczba mężczyzn w 2014]]</f>
        <v>8979036</v>
      </c>
      <c r="K13" s="9">
        <f t="shared" ref="K13:U13" si="12">IF(J13 &gt; 2 * $I13, J13,ROUNDDOWN(J13 * $H13,0))</f>
        <v>10485718</v>
      </c>
      <c r="L13" s="9">
        <f t="shared" si="12"/>
        <v>12245221</v>
      </c>
      <c r="M13" s="9">
        <f t="shared" si="12"/>
        <v>14299969</v>
      </c>
      <c r="N13" s="9">
        <f t="shared" si="12"/>
        <v>16699503</v>
      </c>
      <c r="O13" s="9">
        <f t="shared" si="12"/>
        <v>16699503</v>
      </c>
      <c r="P13" s="9">
        <f t="shared" si="12"/>
        <v>16699503</v>
      </c>
      <c r="Q13" s="9">
        <f t="shared" si="12"/>
        <v>16699503</v>
      </c>
      <c r="R13" s="9">
        <f t="shared" si="12"/>
        <v>16699503</v>
      </c>
      <c r="S13" s="9">
        <f t="shared" si="12"/>
        <v>16699503</v>
      </c>
      <c r="T13" s="9">
        <f t="shared" si="12"/>
        <v>16699503</v>
      </c>
      <c r="U13" s="9">
        <f t="shared" si="12"/>
        <v>16699503</v>
      </c>
      <c r="V13" s="6">
        <f t="shared" si="2"/>
        <v>1</v>
      </c>
      <c r="W13" s="6"/>
    </row>
    <row r="14" spans="1:25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>RIGHT(kraina[[#This Row],[województwo]],1)</f>
        <v>A</v>
      </c>
      <c r="G14">
        <f>IF(AND(kraina[[#This Row],[liczba kobiet w 2014]]&gt;kraina[[#This Row],[liczba kobiet w 2013]],kraina[[#This Row],[liczba mężczyzn w 2014]]&gt;kraina[[#This Row],[liczba mężczyzn w 2013]]),1,0)</f>
        <v>1</v>
      </c>
      <c r="H14">
        <f>ROUNDDOWN(kraina[[#This Row],[Suma ludnośći 2014]]/kraina[[#This Row],[Suma ludności 2013]],4)</f>
        <v>1.0923</v>
      </c>
      <c r="I14">
        <f>kraina[[#This Row],[liczba kobiet w 2013]] + kraina[[#This Row],[liczba mężczyzn w 2013]]</f>
        <v>1960392</v>
      </c>
      <c r="J14">
        <f>kraina[[#This Row],[liczba kobiet w 2014]]+kraina[[#This Row],[liczba mężczyzn w 2014]]</f>
        <v>2141427</v>
      </c>
      <c r="K14" s="6">
        <f t="shared" ref="K14:U14" si="13">IF(J14 &gt; 2 * $I14, J14,ROUNDDOWN(J14 * $H14,0))</f>
        <v>2339080</v>
      </c>
      <c r="L14" s="6">
        <f t="shared" si="13"/>
        <v>2554977</v>
      </c>
      <c r="M14" s="6">
        <f t="shared" si="13"/>
        <v>2790801</v>
      </c>
      <c r="N14" s="6">
        <f t="shared" si="13"/>
        <v>3048391</v>
      </c>
      <c r="O14" s="6">
        <f t="shared" si="13"/>
        <v>3329757</v>
      </c>
      <c r="P14" s="6">
        <f t="shared" si="13"/>
        <v>3637093</v>
      </c>
      <c r="Q14" s="6">
        <f t="shared" si="13"/>
        <v>3972796</v>
      </c>
      <c r="R14" s="6">
        <f t="shared" si="13"/>
        <v>3972796</v>
      </c>
      <c r="S14" s="6">
        <f t="shared" si="13"/>
        <v>3972796</v>
      </c>
      <c r="T14" s="6">
        <f t="shared" si="13"/>
        <v>3972796</v>
      </c>
      <c r="U14" s="6">
        <f t="shared" si="13"/>
        <v>3972796</v>
      </c>
      <c r="V14" s="6">
        <f t="shared" si="2"/>
        <v>1</v>
      </c>
      <c r="W14" s="6"/>
    </row>
    <row r="15" spans="1:25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>RIGHT(kraina[[#This Row],[województwo]],1)</f>
        <v>A</v>
      </c>
      <c r="G15">
        <f>IF(AND(kraina[[#This Row],[liczba kobiet w 2014]]&gt;kraina[[#This Row],[liczba kobiet w 2013]],kraina[[#This Row],[liczba mężczyzn w 2014]]&gt;kraina[[#This Row],[liczba mężczyzn w 2013]]),1,0)</f>
        <v>0</v>
      </c>
      <c r="H15">
        <f>ROUNDDOWN(kraina[[#This Row],[Suma ludnośći 2014]]/kraina[[#This Row],[Suma ludności 2013]],4)</f>
        <v>0.81089999999999995</v>
      </c>
      <c r="I15">
        <f>kraina[[#This Row],[liczba kobiet w 2013]] + kraina[[#This Row],[liczba mężczyzn w 2013]]</f>
        <v>2177470</v>
      </c>
      <c r="J15">
        <f>kraina[[#This Row],[liczba kobiet w 2014]]+kraina[[#This Row],[liczba mężczyzn w 2014]]</f>
        <v>1765883</v>
      </c>
      <c r="K15" s="6">
        <f t="shared" ref="K15:U15" si="14">IF(J15 &gt; 2 * $I15, J15,ROUNDDOWN(J15 * $H15,0))</f>
        <v>1431954</v>
      </c>
      <c r="L15" s="6">
        <f t="shared" si="14"/>
        <v>1161171</v>
      </c>
      <c r="M15" s="6">
        <f t="shared" si="14"/>
        <v>941593</v>
      </c>
      <c r="N15" s="6">
        <f t="shared" si="14"/>
        <v>763537</v>
      </c>
      <c r="O15" s="6">
        <f t="shared" si="14"/>
        <v>619152</v>
      </c>
      <c r="P15" s="6">
        <f t="shared" si="14"/>
        <v>502070</v>
      </c>
      <c r="Q15" s="6">
        <f t="shared" si="14"/>
        <v>407128</v>
      </c>
      <c r="R15" s="6">
        <f t="shared" si="14"/>
        <v>330140</v>
      </c>
      <c r="S15" s="6">
        <f t="shared" si="14"/>
        <v>267710</v>
      </c>
      <c r="T15" s="6">
        <f t="shared" si="14"/>
        <v>217086</v>
      </c>
      <c r="U15" s="6">
        <f t="shared" si="14"/>
        <v>176035</v>
      </c>
      <c r="V15" s="6">
        <f t="shared" si="2"/>
        <v>0</v>
      </c>
      <c r="W15" s="6"/>
    </row>
    <row r="16" spans="1:25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>RIGHT(kraina[[#This Row],[województwo]],1)</f>
        <v>A</v>
      </c>
      <c r="G16">
        <f>IF(AND(kraina[[#This Row],[liczba kobiet w 2014]]&gt;kraina[[#This Row],[liczba kobiet w 2013]],kraina[[#This Row],[liczba mężczyzn w 2014]]&gt;kraina[[#This Row],[liczba mężczyzn w 2013]]),1,0)</f>
        <v>0</v>
      </c>
      <c r="H16">
        <f>ROUNDDOWN(kraina[[#This Row],[Suma ludnośći 2014]]/kraina[[#This Row],[Suma ludności 2013]],4)</f>
        <v>0.79849999999999999</v>
      </c>
      <c r="I16">
        <f>kraina[[#This Row],[liczba kobiet w 2013]] + kraina[[#This Row],[liczba mężczyzn w 2013]]</f>
        <v>5134027</v>
      </c>
      <c r="J16">
        <f>kraina[[#This Row],[liczba kobiet w 2014]]+kraina[[#This Row],[liczba mężczyzn w 2014]]</f>
        <v>4099997</v>
      </c>
      <c r="K16" s="6">
        <f t="shared" ref="K16:U16" si="15">IF(J16 &gt; 2 * $I16, J16,ROUNDDOWN(J16 * $H16,0))</f>
        <v>3273847</v>
      </c>
      <c r="L16" s="6">
        <f t="shared" si="15"/>
        <v>2614166</v>
      </c>
      <c r="M16" s="6">
        <f t="shared" si="15"/>
        <v>2087411</v>
      </c>
      <c r="N16" s="6">
        <f t="shared" si="15"/>
        <v>1666797</v>
      </c>
      <c r="O16" s="6">
        <f t="shared" si="15"/>
        <v>1330937</v>
      </c>
      <c r="P16" s="6">
        <f t="shared" si="15"/>
        <v>1062753</v>
      </c>
      <c r="Q16" s="6">
        <f t="shared" si="15"/>
        <v>848608</v>
      </c>
      <c r="R16" s="6">
        <f t="shared" si="15"/>
        <v>677613</v>
      </c>
      <c r="S16" s="6">
        <f t="shared" si="15"/>
        <v>541073</v>
      </c>
      <c r="T16" s="6">
        <f t="shared" si="15"/>
        <v>432046</v>
      </c>
      <c r="U16" s="6">
        <f t="shared" si="15"/>
        <v>344988</v>
      </c>
      <c r="V16" s="6">
        <f t="shared" si="2"/>
        <v>0</v>
      </c>
      <c r="W16" s="6"/>
    </row>
    <row r="17" spans="1:23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>RIGHT(kraina[[#This Row],[województwo]],1)</f>
        <v>C</v>
      </c>
      <c r="G17">
        <f>IF(AND(kraina[[#This Row],[liczba kobiet w 2014]]&gt;kraina[[#This Row],[liczba kobiet w 2013]],kraina[[#This Row],[liczba mężczyzn w 2014]]&gt;kraina[[#This Row],[liczba mężczyzn w 2013]]),1,0)</f>
        <v>1</v>
      </c>
      <c r="H17">
        <f>ROUNDDOWN(kraina[[#This Row],[Suma ludnośći 2014]]/kraina[[#This Row],[Suma ludności 2013]],4)</f>
        <v>1.2492000000000001</v>
      </c>
      <c r="I17">
        <f>kraina[[#This Row],[liczba kobiet w 2013]] + kraina[[#This Row],[liczba mężczyzn w 2013]]</f>
        <v>2728601</v>
      </c>
      <c r="J17">
        <f>kraina[[#This Row],[liczba kobiet w 2014]]+kraina[[#This Row],[liczba mężczyzn w 2014]]</f>
        <v>3408578</v>
      </c>
      <c r="K17" s="6">
        <f t="shared" ref="K17:U17" si="16">IF(J17 &gt; 2 * $I17, J17,ROUNDDOWN(J17 * $H17,0))</f>
        <v>4257995</v>
      </c>
      <c r="L17" s="6">
        <f t="shared" si="16"/>
        <v>5319087</v>
      </c>
      <c r="M17" s="6">
        <f t="shared" si="16"/>
        <v>6644603</v>
      </c>
      <c r="N17" s="6">
        <f t="shared" si="16"/>
        <v>6644603</v>
      </c>
      <c r="O17" s="6">
        <f t="shared" si="16"/>
        <v>6644603</v>
      </c>
      <c r="P17" s="6">
        <f t="shared" si="16"/>
        <v>6644603</v>
      </c>
      <c r="Q17" s="6">
        <f t="shared" si="16"/>
        <v>6644603</v>
      </c>
      <c r="R17" s="6">
        <f t="shared" si="16"/>
        <v>6644603</v>
      </c>
      <c r="S17" s="6">
        <f t="shared" si="16"/>
        <v>6644603</v>
      </c>
      <c r="T17" s="6">
        <f t="shared" si="16"/>
        <v>6644603</v>
      </c>
      <c r="U17" s="6">
        <f t="shared" si="16"/>
        <v>6644603</v>
      </c>
      <c r="V17" s="6">
        <f t="shared" si="2"/>
        <v>1</v>
      </c>
      <c r="W17" s="6"/>
    </row>
    <row r="18" spans="1:23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>RIGHT(kraina[[#This Row],[województwo]],1)</f>
        <v>A</v>
      </c>
      <c r="G18">
        <f>IF(AND(kraina[[#This Row],[liczba kobiet w 2014]]&gt;kraina[[#This Row],[liczba kobiet w 2013]],kraina[[#This Row],[liczba mężczyzn w 2014]]&gt;kraina[[#This Row],[liczba mężczyzn w 2013]]),1,0)</f>
        <v>0</v>
      </c>
      <c r="H18">
        <f>ROUNDDOWN(kraina[[#This Row],[Suma ludnośći 2014]]/kraina[[#This Row],[Suma ludności 2013]],4)</f>
        <v>0.60299999999999998</v>
      </c>
      <c r="I18">
        <f>kraina[[#This Row],[liczba kobiet w 2013]] + kraina[[#This Row],[liczba mężczyzn w 2013]]</f>
        <v>5009321</v>
      </c>
      <c r="J18">
        <f>kraina[[#This Row],[liczba kobiet w 2014]]+kraina[[#This Row],[liczba mężczyzn w 2014]]</f>
        <v>3020942</v>
      </c>
      <c r="K18" s="6">
        <f t="shared" ref="K18:U18" si="17">IF(J18 &gt; 2 * $I18, J18,ROUNDDOWN(J18 * $H18,0))</f>
        <v>1821628</v>
      </c>
      <c r="L18" s="6">
        <f t="shared" si="17"/>
        <v>1098441</v>
      </c>
      <c r="M18" s="6">
        <f t="shared" si="17"/>
        <v>662359</v>
      </c>
      <c r="N18" s="6">
        <f t="shared" si="17"/>
        <v>399402</v>
      </c>
      <c r="O18" s="6">
        <f t="shared" si="17"/>
        <v>240839</v>
      </c>
      <c r="P18" s="6">
        <f t="shared" si="17"/>
        <v>145225</v>
      </c>
      <c r="Q18" s="6">
        <f t="shared" si="17"/>
        <v>87570</v>
      </c>
      <c r="R18" s="6">
        <f t="shared" si="17"/>
        <v>52804</v>
      </c>
      <c r="S18" s="6">
        <f t="shared" si="17"/>
        <v>31840</v>
      </c>
      <c r="T18" s="6">
        <f t="shared" si="17"/>
        <v>19199</v>
      </c>
      <c r="U18" s="6">
        <f t="shared" si="17"/>
        <v>11576</v>
      </c>
      <c r="V18" s="6">
        <f t="shared" si="2"/>
        <v>0</v>
      </c>
      <c r="W18" s="6"/>
    </row>
    <row r="19" spans="1:23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>RIGHT(kraina[[#This Row],[województwo]],1)</f>
        <v>D</v>
      </c>
      <c r="G19">
        <f>IF(AND(kraina[[#This Row],[liczba kobiet w 2014]]&gt;kraina[[#This Row],[liczba kobiet w 2013]],kraina[[#This Row],[liczba mężczyzn w 2014]]&gt;kraina[[#This Row],[liczba mężczyzn w 2013]]),1,0)</f>
        <v>0</v>
      </c>
      <c r="H19">
        <f>ROUNDDOWN(kraina[[#This Row],[Suma ludnośći 2014]]/kraina[[#This Row],[Suma ludności 2013]],4)</f>
        <v>0.46029999999999999</v>
      </c>
      <c r="I19">
        <f>kraina[[#This Row],[liczba kobiet w 2013]] + kraina[[#This Row],[liczba mężczyzn w 2013]]</f>
        <v>2729291</v>
      </c>
      <c r="J19">
        <f>kraina[[#This Row],[liczba kobiet w 2014]]+kraina[[#This Row],[liczba mężczyzn w 2014]]</f>
        <v>1256318</v>
      </c>
      <c r="K19" s="6">
        <f t="shared" ref="K19:U19" si="18">IF(J19 &gt; 2 * $I19, J19,ROUNDDOWN(J19 * $H19,0))</f>
        <v>578283</v>
      </c>
      <c r="L19" s="6">
        <f t="shared" si="18"/>
        <v>266183</v>
      </c>
      <c r="M19" s="6">
        <f t="shared" si="18"/>
        <v>122524</v>
      </c>
      <c r="N19" s="6">
        <f t="shared" si="18"/>
        <v>56397</v>
      </c>
      <c r="O19" s="6">
        <f t="shared" si="18"/>
        <v>25959</v>
      </c>
      <c r="P19" s="6">
        <f t="shared" si="18"/>
        <v>11948</v>
      </c>
      <c r="Q19" s="6">
        <f t="shared" si="18"/>
        <v>5499</v>
      </c>
      <c r="R19" s="6">
        <f t="shared" si="18"/>
        <v>2531</v>
      </c>
      <c r="S19" s="6">
        <f t="shared" si="18"/>
        <v>1165</v>
      </c>
      <c r="T19" s="6">
        <f t="shared" si="18"/>
        <v>536</v>
      </c>
      <c r="U19" s="6">
        <f t="shared" si="18"/>
        <v>246</v>
      </c>
      <c r="V19" s="6">
        <f t="shared" si="2"/>
        <v>0</v>
      </c>
      <c r="W19" s="6"/>
    </row>
    <row r="20" spans="1:23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>RIGHT(kraina[[#This Row],[województwo]],1)</f>
        <v>C</v>
      </c>
      <c r="G20">
        <f>IF(AND(kraina[[#This Row],[liczba kobiet w 2014]]&gt;kraina[[#This Row],[liczba kobiet w 2013]],kraina[[#This Row],[liczba mężczyzn w 2014]]&gt;kraina[[#This Row],[liczba mężczyzn w 2013]]),1,0)</f>
        <v>0</v>
      </c>
      <c r="H20">
        <f>ROUNDDOWN(kraina[[#This Row],[Suma ludnośći 2014]]/kraina[[#This Row],[Suma ludności 2013]],4)</f>
        <v>0.55459999999999998</v>
      </c>
      <c r="I20">
        <f>kraina[[#This Row],[liczba kobiet w 2013]] + kraina[[#This Row],[liczba mężczyzn w 2013]]</f>
        <v>6175874</v>
      </c>
      <c r="J20">
        <f>kraina[[#This Row],[liczba kobiet w 2014]]+kraina[[#This Row],[liczba mężczyzn w 2014]]</f>
        <v>3425717</v>
      </c>
      <c r="K20" s="6">
        <f t="shared" ref="K20:U20" si="19">IF(J20 &gt; 2 * $I20, J20,ROUNDDOWN(J20 * $H20,0))</f>
        <v>1899902</v>
      </c>
      <c r="L20" s="6">
        <f t="shared" si="19"/>
        <v>1053685</v>
      </c>
      <c r="M20" s="6">
        <f t="shared" si="19"/>
        <v>584373</v>
      </c>
      <c r="N20" s="6">
        <f t="shared" si="19"/>
        <v>324093</v>
      </c>
      <c r="O20" s="6">
        <f t="shared" si="19"/>
        <v>179741</v>
      </c>
      <c r="P20" s="6">
        <f t="shared" si="19"/>
        <v>99684</v>
      </c>
      <c r="Q20" s="6">
        <f t="shared" si="19"/>
        <v>55284</v>
      </c>
      <c r="R20" s="6">
        <f t="shared" si="19"/>
        <v>30660</v>
      </c>
      <c r="S20" s="6">
        <f t="shared" si="19"/>
        <v>17004</v>
      </c>
      <c r="T20" s="6">
        <f t="shared" si="19"/>
        <v>9430</v>
      </c>
      <c r="U20" s="6">
        <f t="shared" si="19"/>
        <v>5229</v>
      </c>
      <c r="V20" s="6">
        <f t="shared" si="2"/>
        <v>0</v>
      </c>
      <c r="W20" s="6"/>
    </row>
    <row r="21" spans="1:23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>RIGHT(kraina[[#This Row],[województwo]],1)</f>
        <v>C</v>
      </c>
      <c r="G21">
        <f>IF(AND(kraina[[#This Row],[liczba kobiet w 2014]]&gt;kraina[[#This Row],[liczba kobiet w 2013]],kraina[[#This Row],[liczba mężczyzn w 2014]]&gt;kraina[[#This Row],[liczba mężczyzn w 2013]]),1,0)</f>
        <v>0</v>
      </c>
      <c r="H21">
        <f>ROUNDDOWN(kraina[[#This Row],[Suma ludnośći 2014]]/kraina[[#This Row],[Suma ludności 2013]],4)</f>
        <v>0.9234</v>
      </c>
      <c r="I21">
        <f>kraina[[#This Row],[liczba kobiet w 2013]] + kraina[[#This Row],[liczba mężczyzn w 2013]]</f>
        <v>3008890</v>
      </c>
      <c r="J21">
        <f>kraina[[#This Row],[liczba kobiet w 2014]]+kraina[[#This Row],[liczba mężczyzn w 2014]]</f>
        <v>2778690</v>
      </c>
      <c r="K21" s="6">
        <f t="shared" ref="K21:U21" si="20">IF(J21 &gt; 2 * $I21, J21,ROUNDDOWN(J21 * $H21,0))</f>
        <v>2565842</v>
      </c>
      <c r="L21" s="6">
        <f t="shared" si="20"/>
        <v>2369298</v>
      </c>
      <c r="M21" s="6">
        <f t="shared" si="20"/>
        <v>2187809</v>
      </c>
      <c r="N21" s="6">
        <f t="shared" si="20"/>
        <v>2020222</v>
      </c>
      <c r="O21" s="6">
        <f t="shared" si="20"/>
        <v>1865472</v>
      </c>
      <c r="P21" s="6">
        <f t="shared" si="20"/>
        <v>1722576</v>
      </c>
      <c r="Q21" s="6">
        <f t="shared" si="20"/>
        <v>1590626</v>
      </c>
      <c r="R21" s="6">
        <f t="shared" si="20"/>
        <v>1468784</v>
      </c>
      <c r="S21" s="6">
        <f t="shared" si="20"/>
        <v>1356275</v>
      </c>
      <c r="T21" s="6">
        <f t="shared" si="20"/>
        <v>1252384</v>
      </c>
      <c r="U21" s="6">
        <f t="shared" si="20"/>
        <v>1156451</v>
      </c>
      <c r="V21" s="6">
        <f t="shared" si="2"/>
        <v>0</v>
      </c>
      <c r="W21" s="6"/>
    </row>
    <row r="22" spans="1:23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>RIGHT(kraina[[#This Row],[województwo]],1)</f>
        <v>A</v>
      </c>
      <c r="G22">
        <f>IF(AND(kraina[[#This Row],[liczba kobiet w 2014]]&gt;kraina[[#This Row],[liczba kobiet w 2013]],kraina[[#This Row],[liczba mężczyzn w 2014]]&gt;kraina[[#This Row],[liczba mężczyzn w 2013]]),1,0)</f>
        <v>0</v>
      </c>
      <c r="H22">
        <f>ROUNDDOWN(kraina[[#This Row],[Suma ludnośći 2014]]/kraina[[#This Row],[Suma ludności 2013]],4)</f>
        <v>0.1203</v>
      </c>
      <c r="I22">
        <f>kraina[[#This Row],[liczba kobiet w 2013]] + kraina[[#This Row],[liczba mężczyzn w 2013]]</f>
        <v>4752576</v>
      </c>
      <c r="J22">
        <f>kraina[[#This Row],[liczba kobiet w 2014]]+kraina[[#This Row],[liczba mężczyzn w 2014]]</f>
        <v>572183</v>
      </c>
      <c r="K22" s="6">
        <f t="shared" ref="K22:U22" si="21">IF(J22 &gt; 2 * $I22, J22,ROUNDDOWN(J22 * $H22,0))</f>
        <v>68833</v>
      </c>
      <c r="L22" s="6">
        <f t="shared" si="21"/>
        <v>8280</v>
      </c>
      <c r="M22" s="6">
        <f t="shared" si="21"/>
        <v>996</v>
      </c>
      <c r="N22" s="6">
        <f t="shared" si="21"/>
        <v>119</v>
      </c>
      <c r="O22" s="6">
        <f t="shared" si="21"/>
        <v>14</v>
      </c>
      <c r="P22" s="6">
        <f t="shared" si="21"/>
        <v>1</v>
      </c>
      <c r="Q22" s="6">
        <f t="shared" si="21"/>
        <v>0</v>
      </c>
      <c r="R22" s="6">
        <f t="shared" si="21"/>
        <v>0</v>
      </c>
      <c r="S22" s="6">
        <f t="shared" si="21"/>
        <v>0</v>
      </c>
      <c r="T22" s="6">
        <f t="shared" si="21"/>
        <v>0</v>
      </c>
      <c r="U22" s="6">
        <f t="shared" si="21"/>
        <v>0</v>
      </c>
      <c r="V22" s="6">
        <f t="shared" si="2"/>
        <v>0</v>
      </c>
      <c r="W22" s="6"/>
    </row>
    <row r="23" spans="1:23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>RIGHT(kraina[[#This Row],[województwo]],1)</f>
        <v>B</v>
      </c>
      <c r="G23">
        <f>IF(AND(kraina[[#This Row],[liczba kobiet w 2014]]&gt;kraina[[#This Row],[liczba kobiet w 2013]],kraina[[#This Row],[liczba mężczyzn w 2014]]&gt;kraina[[#This Row],[liczba mężczyzn w 2013]]),1,0)</f>
        <v>1</v>
      </c>
      <c r="H23">
        <f>ROUNDDOWN(kraina[[#This Row],[Suma ludnośći 2014]]/kraina[[#This Row],[Suma ludności 2013]],4)</f>
        <v>3.8473000000000002</v>
      </c>
      <c r="I23">
        <f>kraina[[#This Row],[liczba kobiet w 2013]] + kraina[[#This Row],[liczba mężczyzn w 2013]]</f>
        <v>1434562</v>
      </c>
      <c r="J23">
        <f>kraina[[#This Row],[liczba kobiet w 2014]]+kraina[[#This Row],[liczba mężczyzn w 2014]]</f>
        <v>5519227</v>
      </c>
      <c r="K23" s="6">
        <f t="shared" ref="K23:U23" si="22">IF(J23 &gt; 2 * $I23, J23,ROUNDDOWN(J23 * $H23,0))</f>
        <v>5519227</v>
      </c>
      <c r="L23" s="6">
        <f t="shared" si="22"/>
        <v>5519227</v>
      </c>
      <c r="M23" s="6">
        <f t="shared" si="22"/>
        <v>5519227</v>
      </c>
      <c r="N23" s="6">
        <f t="shared" si="22"/>
        <v>5519227</v>
      </c>
      <c r="O23" s="6">
        <f t="shared" si="22"/>
        <v>5519227</v>
      </c>
      <c r="P23" s="6">
        <f t="shared" si="22"/>
        <v>5519227</v>
      </c>
      <c r="Q23" s="6">
        <f t="shared" si="22"/>
        <v>5519227</v>
      </c>
      <c r="R23" s="6">
        <f t="shared" si="22"/>
        <v>5519227</v>
      </c>
      <c r="S23" s="6">
        <f t="shared" si="22"/>
        <v>5519227</v>
      </c>
      <c r="T23" s="6">
        <f t="shared" si="22"/>
        <v>5519227</v>
      </c>
      <c r="U23" s="6">
        <f t="shared" si="22"/>
        <v>5519227</v>
      </c>
      <c r="V23" s="6">
        <f t="shared" si="2"/>
        <v>1</v>
      </c>
      <c r="W23" s="6"/>
    </row>
    <row r="24" spans="1:23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>RIGHT(kraina[[#This Row],[województwo]],1)</f>
        <v>B</v>
      </c>
      <c r="G24">
        <f>IF(AND(kraina[[#This Row],[liczba kobiet w 2014]]&gt;kraina[[#This Row],[liczba kobiet w 2013]],kraina[[#This Row],[liczba mężczyzn w 2014]]&gt;kraina[[#This Row],[liczba mężczyzn w 2013]]),1,0)</f>
        <v>0</v>
      </c>
      <c r="H24">
        <f>ROUNDDOWN(kraina[[#This Row],[Suma ludnośći 2014]]/kraina[[#This Row],[Suma ludności 2013]],4)</f>
        <v>0.72660000000000002</v>
      </c>
      <c r="I24">
        <f>kraina[[#This Row],[liczba kobiet w 2013]] + kraina[[#This Row],[liczba mężczyzn w 2013]]</f>
        <v>4505451</v>
      </c>
      <c r="J24">
        <f>kraina[[#This Row],[liczba kobiet w 2014]]+kraina[[#This Row],[liczba mężczyzn w 2014]]</f>
        <v>3273876</v>
      </c>
      <c r="K24" s="6">
        <f t="shared" ref="K24:U24" si="23">IF(J24 &gt; 2 * $I24, J24,ROUNDDOWN(J24 * $H24,0))</f>
        <v>2378798</v>
      </c>
      <c r="L24" s="6">
        <f t="shared" si="23"/>
        <v>1728434</v>
      </c>
      <c r="M24" s="6">
        <f t="shared" si="23"/>
        <v>1255880</v>
      </c>
      <c r="N24" s="6">
        <f t="shared" si="23"/>
        <v>912522</v>
      </c>
      <c r="O24" s="6">
        <f t="shared" si="23"/>
        <v>663038</v>
      </c>
      <c r="P24" s="6">
        <f t="shared" si="23"/>
        <v>481763</v>
      </c>
      <c r="Q24" s="6">
        <f t="shared" si="23"/>
        <v>350048</v>
      </c>
      <c r="R24" s="6">
        <f t="shared" si="23"/>
        <v>254344</v>
      </c>
      <c r="S24" s="6">
        <f t="shared" si="23"/>
        <v>184806</v>
      </c>
      <c r="T24" s="6">
        <f t="shared" si="23"/>
        <v>134280</v>
      </c>
      <c r="U24" s="6">
        <f t="shared" si="23"/>
        <v>97567</v>
      </c>
      <c r="V24" s="6">
        <f t="shared" si="2"/>
        <v>0</v>
      </c>
      <c r="W24" s="6"/>
    </row>
    <row r="25" spans="1:23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>RIGHT(kraina[[#This Row],[województwo]],1)</f>
        <v>C</v>
      </c>
      <c r="G25">
        <f>IF(AND(kraina[[#This Row],[liczba kobiet w 2014]]&gt;kraina[[#This Row],[liczba kobiet w 2013]],kraina[[#This Row],[liczba mężczyzn w 2014]]&gt;kraina[[#This Row],[liczba mężczyzn w 2013]]),1,0)</f>
        <v>1</v>
      </c>
      <c r="H25">
        <f>ROUNDDOWN(kraina[[#This Row],[Suma ludnośći 2014]]/kraina[[#This Row],[Suma ludności 2013]],4)</f>
        <v>1.2537</v>
      </c>
      <c r="I25">
        <f>kraina[[#This Row],[liczba kobiet w 2013]] + kraina[[#This Row],[liczba mężczyzn w 2013]]</f>
        <v>1327364</v>
      </c>
      <c r="J25">
        <f>kraina[[#This Row],[liczba kobiet w 2014]]+kraina[[#This Row],[liczba mężczyzn w 2014]]</f>
        <v>1664117</v>
      </c>
      <c r="K25" s="6">
        <f t="shared" ref="K25:U25" si="24">IF(J25 &gt; 2 * $I25, J25,ROUNDDOWN(J25 * $H25,0))</f>
        <v>2086303</v>
      </c>
      <c r="L25" s="6">
        <f t="shared" si="24"/>
        <v>2615598</v>
      </c>
      <c r="M25" s="6">
        <f t="shared" si="24"/>
        <v>3279175</v>
      </c>
      <c r="N25" s="6">
        <f t="shared" si="24"/>
        <v>3279175</v>
      </c>
      <c r="O25" s="6">
        <f t="shared" si="24"/>
        <v>3279175</v>
      </c>
      <c r="P25" s="6">
        <f t="shared" si="24"/>
        <v>3279175</v>
      </c>
      <c r="Q25" s="6">
        <f t="shared" si="24"/>
        <v>3279175</v>
      </c>
      <c r="R25" s="6">
        <f t="shared" si="24"/>
        <v>3279175</v>
      </c>
      <c r="S25" s="6">
        <f t="shared" si="24"/>
        <v>3279175</v>
      </c>
      <c r="T25" s="6">
        <f t="shared" si="24"/>
        <v>3279175</v>
      </c>
      <c r="U25" s="6">
        <f t="shared" si="24"/>
        <v>3279175</v>
      </c>
      <c r="V25" s="6">
        <f t="shared" si="2"/>
        <v>1</v>
      </c>
      <c r="W25" s="6"/>
    </row>
    <row r="26" spans="1:23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>RIGHT(kraina[[#This Row],[województwo]],1)</f>
        <v>B</v>
      </c>
      <c r="G26">
        <f>IF(AND(kraina[[#This Row],[liczba kobiet w 2014]]&gt;kraina[[#This Row],[liczba kobiet w 2013]],kraina[[#This Row],[liczba mężczyzn w 2014]]&gt;kraina[[#This Row],[liczba mężczyzn w 2013]]),1,0)</f>
        <v>1</v>
      </c>
      <c r="H26">
        <f>ROUNDDOWN(kraina[[#This Row],[Suma ludnośći 2014]]/kraina[[#This Row],[Suma ludności 2013]],4)</f>
        <v>3.7826</v>
      </c>
      <c r="I26">
        <f>kraina[[#This Row],[liczba kobiet w 2013]] + kraina[[#This Row],[liczba mężczyzn w 2013]]</f>
        <v>884947</v>
      </c>
      <c r="J26">
        <f>kraina[[#This Row],[liczba kobiet w 2014]]+kraina[[#This Row],[liczba mężczyzn w 2014]]</f>
        <v>3347446</v>
      </c>
      <c r="K26" s="6">
        <f t="shared" ref="K26:U26" si="25">IF(J26 &gt; 2 * $I26, J26,ROUNDDOWN(J26 * $H26,0))</f>
        <v>3347446</v>
      </c>
      <c r="L26" s="6">
        <f t="shared" si="25"/>
        <v>3347446</v>
      </c>
      <c r="M26" s="6">
        <f t="shared" si="25"/>
        <v>3347446</v>
      </c>
      <c r="N26" s="6">
        <f t="shared" si="25"/>
        <v>3347446</v>
      </c>
      <c r="O26" s="6">
        <f t="shared" si="25"/>
        <v>3347446</v>
      </c>
      <c r="P26" s="6">
        <f t="shared" si="25"/>
        <v>3347446</v>
      </c>
      <c r="Q26" s="6">
        <f t="shared" si="25"/>
        <v>3347446</v>
      </c>
      <c r="R26" s="6">
        <f t="shared" si="25"/>
        <v>3347446</v>
      </c>
      <c r="S26" s="6">
        <f t="shared" si="25"/>
        <v>3347446</v>
      </c>
      <c r="T26" s="6">
        <f t="shared" si="25"/>
        <v>3347446</v>
      </c>
      <c r="U26" s="6">
        <f t="shared" si="25"/>
        <v>3347446</v>
      </c>
      <c r="V26" s="6">
        <f t="shared" si="2"/>
        <v>1</v>
      </c>
      <c r="W26" s="6"/>
    </row>
    <row r="27" spans="1:23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>RIGHT(kraina[[#This Row],[województwo]],1)</f>
        <v>C</v>
      </c>
      <c r="G27">
        <f>IF(AND(kraina[[#This Row],[liczba kobiet w 2014]]&gt;kraina[[#This Row],[liczba kobiet w 2013]],kraina[[#This Row],[liczba mężczyzn w 2014]]&gt;kraina[[#This Row],[liczba mężczyzn w 2013]]),1,0)</f>
        <v>0</v>
      </c>
      <c r="H27">
        <f>ROUNDDOWN(kraina[[#This Row],[Suma ludnośći 2014]]/kraina[[#This Row],[Suma ludności 2013]],4)</f>
        <v>0.86829999999999996</v>
      </c>
      <c r="I27">
        <f>kraina[[#This Row],[liczba kobiet w 2013]] + kraina[[#This Row],[liczba mężczyzn w 2013]]</f>
        <v>2151563</v>
      </c>
      <c r="J27">
        <f>kraina[[#This Row],[liczba kobiet w 2014]]+kraina[[#This Row],[liczba mężczyzn w 2014]]</f>
        <v>1868301</v>
      </c>
      <c r="K27" s="6">
        <f t="shared" ref="K27:U27" si="26">IF(J27 &gt; 2 * $I27, J27,ROUNDDOWN(J27 * $H27,0))</f>
        <v>1622245</v>
      </c>
      <c r="L27" s="6">
        <f t="shared" si="26"/>
        <v>1408595</v>
      </c>
      <c r="M27" s="6">
        <f t="shared" si="26"/>
        <v>1223083</v>
      </c>
      <c r="N27" s="6">
        <f t="shared" si="26"/>
        <v>1062002</v>
      </c>
      <c r="O27" s="6">
        <f t="shared" si="26"/>
        <v>922136</v>
      </c>
      <c r="P27" s="6">
        <f t="shared" si="26"/>
        <v>800690</v>
      </c>
      <c r="Q27" s="6">
        <f t="shared" si="26"/>
        <v>695239</v>
      </c>
      <c r="R27" s="6">
        <f t="shared" si="26"/>
        <v>603676</v>
      </c>
      <c r="S27" s="6">
        <f t="shared" si="26"/>
        <v>524171</v>
      </c>
      <c r="T27" s="6">
        <f t="shared" si="26"/>
        <v>455137</v>
      </c>
      <c r="U27" s="6">
        <f t="shared" si="26"/>
        <v>395195</v>
      </c>
      <c r="V27" s="6">
        <f t="shared" si="2"/>
        <v>0</v>
      </c>
      <c r="W27" s="6"/>
    </row>
    <row r="28" spans="1:23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>RIGHT(kraina[[#This Row],[województwo]],1)</f>
        <v>C</v>
      </c>
      <c r="G28">
        <f>IF(AND(kraina[[#This Row],[liczba kobiet w 2014]]&gt;kraina[[#This Row],[liczba kobiet w 2013]],kraina[[#This Row],[liczba mężczyzn w 2014]]&gt;kraina[[#This Row],[liczba mężczyzn w 2013]]),1,0)</f>
        <v>0</v>
      </c>
      <c r="H28">
        <f>ROUNDDOWN(kraina[[#This Row],[Suma ludnośći 2014]]/kraina[[#This Row],[Suma ludności 2013]],4)</f>
        <v>0.4713</v>
      </c>
      <c r="I28">
        <f>kraina[[#This Row],[liczba kobiet w 2013]] + kraina[[#This Row],[liczba mężczyzn w 2013]]</f>
        <v>4709695</v>
      </c>
      <c r="J28">
        <f>kraina[[#This Row],[liczba kobiet w 2014]]+kraina[[#This Row],[liczba mężczyzn w 2014]]</f>
        <v>2219872</v>
      </c>
      <c r="K28" s="6">
        <f t="shared" ref="K28:U28" si="27">IF(J28 &gt; 2 * $I28, J28,ROUNDDOWN(J28 * $H28,0))</f>
        <v>1046225</v>
      </c>
      <c r="L28" s="6">
        <f t="shared" si="27"/>
        <v>493085</v>
      </c>
      <c r="M28" s="6">
        <f t="shared" si="27"/>
        <v>232390</v>
      </c>
      <c r="N28" s="6">
        <f t="shared" si="27"/>
        <v>109525</v>
      </c>
      <c r="O28" s="6">
        <f t="shared" si="27"/>
        <v>51619</v>
      </c>
      <c r="P28" s="6">
        <f t="shared" si="27"/>
        <v>24328</v>
      </c>
      <c r="Q28" s="6">
        <f t="shared" si="27"/>
        <v>11465</v>
      </c>
      <c r="R28" s="6">
        <f t="shared" si="27"/>
        <v>5403</v>
      </c>
      <c r="S28" s="6">
        <f t="shared" si="27"/>
        <v>2546</v>
      </c>
      <c r="T28" s="6">
        <f t="shared" si="27"/>
        <v>1199</v>
      </c>
      <c r="U28" s="6">
        <f t="shared" si="27"/>
        <v>565</v>
      </c>
      <c r="V28" s="6">
        <f t="shared" si="2"/>
        <v>0</v>
      </c>
      <c r="W28" s="6"/>
    </row>
    <row r="29" spans="1:23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>RIGHT(kraina[[#This Row],[województwo]],1)</f>
        <v>D</v>
      </c>
      <c r="G29">
        <f>IF(AND(kraina[[#This Row],[liczba kobiet w 2014]]&gt;kraina[[#This Row],[liczba kobiet w 2013]],kraina[[#This Row],[liczba mężczyzn w 2014]]&gt;kraina[[#This Row],[liczba mężczyzn w 2013]]),1,0)</f>
        <v>0</v>
      </c>
      <c r="H29">
        <f>ROUNDDOWN(kraina[[#This Row],[Suma ludnośći 2014]]/kraina[[#This Row],[Suma ludności 2013]],4)</f>
        <v>0.15870000000000001</v>
      </c>
      <c r="I29">
        <f>kraina[[#This Row],[liczba kobiet w 2013]] + kraina[[#This Row],[liczba mężczyzn w 2013]]</f>
        <v>5450595</v>
      </c>
      <c r="J29">
        <f>kraina[[#This Row],[liczba kobiet w 2014]]+kraina[[#This Row],[liczba mężczyzn w 2014]]</f>
        <v>865257</v>
      </c>
      <c r="K29" s="6">
        <f t="shared" ref="K29:U29" si="28">IF(J29 &gt; 2 * $I29, J29,ROUNDDOWN(J29 * $H29,0))</f>
        <v>137316</v>
      </c>
      <c r="L29" s="6">
        <f t="shared" si="28"/>
        <v>21792</v>
      </c>
      <c r="M29" s="6">
        <f t="shared" si="28"/>
        <v>3458</v>
      </c>
      <c r="N29" s="6">
        <f t="shared" si="28"/>
        <v>548</v>
      </c>
      <c r="O29" s="6">
        <f t="shared" si="28"/>
        <v>86</v>
      </c>
      <c r="P29" s="6">
        <f t="shared" si="28"/>
        <v>13</v>
      </c>
      <c r="Q29" s="6">
        <f t="shared" si="28"/>
        <v>2</v>
      </c>
      <c r="R29" s="6">
        <f t="shared" si="28"/>
        <v>0</v>
      </c>
      <c r="S29" s="6">
        <f t="shared" si="28"/>
        <v>0</v>
      </c>
      <c r="T29" s="6">
        <f t="shared" si="28"/>
        <v>0</v>
      </c>
      <c r="U29" s="6">
        <f t="shared" si="28"/>
        <v>0</v>
      </c>
      <c r="V29" s="6">
        <f t="shared" si="2"/>
        <v>0</v>
      </c>
      <c r="W29" s="6"/>
    </row>
    <row r="30" spans="1:23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>RIGHT(kraina[[#This Row],[województwo]],1)</f>
        <v>A</v>
      </c>
      <c r="G30">
        <f>IF(AND(kraina[[#This Row],[liczba kobiet w 2014]]&gt;kraina[[#This Row],[liczba kobiet w 2013]],kraina[[#This Row],[liczba mężczyzn w 2014]]&gt;kraina[[#This Row],[liczba mężczyzn w 2013]]),1,0)</f>
        <v>0</v>
      </c>
      <c r="H30">
        <f>ROUNDDOWN(kraina[[#This Row],[Suma ludnośći 2014]]/kraina[[#This Row],[Suma ludności 2013]],4)</f>
        <v>0.82220000000000004</v>
      </c>
      <c r="I30">
        <f>kraina[[#This Row],[liczba kobiet w 2013]] + kraina[[#This Row],[liczba mężczyzn w 2013]]</f>
        <v>3703941</v>
      </c>
      <c r="J30">
        <f>kraina[[#This Row],[liczba kobiet w 2014]]+kraina[[#This Row],[liczba mężczyzn w 2014]]</f>
        <v>3045392</v>
      </c>
      <c r="K30" s="6">
        <f t="shared" ref="K30:U30" si="29">IF(J30 &gt; 2 * $I30, J30,ROUNDDOWN(J30 * $H30,0))</f>
        <v>2503921</v>
      </c>
      <c r="L30" s="6">
        <f t="shared" si="29"/>
        <v>2058723</v>
      </c>
      <c r="M30" s="6">
        <f t="shared" si="29"/>
        <v>1692682</v>
      </c>
      <c r="N30" s="6">
        <f t="shared" si="29"/>
        <v>1391723</v>
      </c>
      <c r="O30" s="6">
        <f t="shared" si="29"/>
        <v>1144274</v>
      </c>
      <c r="P30" s="6">
        <f t="shared" si="29"/>
        <v>940822</v>
      </c>
      <c r="Q30" s="6">
        <f t="shared" si="29"/>
        <v>773543</v>
      </c>
      <c r="R30" s="6">
        <f t="shared" si="29"/>
        <v>636007</v>
      </c>
      <c r="S30" s="6">
        <f t="shared" si="29"/>
        <v>522924</v>
      </c>
      <c r="T30" s="6">
        <f t="shared" si="29"/>
        <v>429948</v>
      </c>
      <c r="U30" s="6">
        <f t="shared" si="29"/>
        <v>353503</v>
      </c>
      <c r="V30" s="6">
        <f t="shared" si="2"/>
        <v>0</v>
      </c>
      <c r="W30" s="6"/>
    </row>
    <row r="31" spans="1:23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>RIGHT(kraina[[#This Row],[województwo]],1)</f>
        <v>C</v>
      </c>
      <c r="G31">
        <f>IF(AND(kraina[[#This Row],[liczba kobiet w 2014]]&gt;kraina[[#This Row],[liczba kobiet w 2013]],kraina[[#This Row],[liczba mężczyzn w 2014]]&gt;kraina[[#This Row],[liczba mężczyzn w 2013]]),1,0)</f>
        <v>0</v>
      </c>
      <c r="H31">
        <f>ROUNDDOWN(kraina[[#This Row],[Suma ludnośći 2014]]/kraina[[#This Row],[Suma ludności 2013]],4)</f>
        <v>1.17E-2</v>
      </c>
      <c r="I31">
        <f>kraina[[#This Row],[liczba kobiet w 2013]] + kraina[[#This Row],[liczba mężczyzn w 2013]]</f>
        <v>5040530</v>
      </c>
      <c r="J31">
        <f>kraina[[#This Row],[liczba kobiet w 2014]]+kraina[[#This Row],[liczba mężczyzn w 2014]]</f>
        <v>59431</v>
      </c>
      <c r="K31" s="6">
        <f t="shared" ref="K31:U31" si="30">IF(J31 &gt; 2 * $I31, J31,ROUNDDOWN(J31 * $H31,0))</f>
        <v>695</v>
      </c>
      <c r="L31" s="6">
        <f t="shared" si="30"/>
        <v>8</v>
      </c>
      <c r="M31" s="6">
        <f t="shared" si="30"/>
        <v>0</v>
      </c>
      <c r="N31" s="6">
        <f t="shared" si="30"/>
        <v>0</v>
      </c>
      <c r="O31" s="6">
        <f t="shared" si="30"/>
        <v>0</v>
      </c>
      <c r="P31" s="6">
        <f t="shared" si="30"/>
        <v>0</v>
      </c>
      <c r="Q31" s="6">
        <f t="shared" si="30"/>
        <v>0</v>
      </c>
      <c r="R31" s="6">
        <f t="shared" si="30"/>
        <v>0</v>
      </c>
      <c r="S31" s="6">
        <f t="shared" si="30"/>
        <v>0</v>
      </c>
      <c r="T31" s="6">
        <f t="shared" si="30"/>
        <v>0</v>
      </c>
      <c r="U31" s="6">
        <f t="shared" si="30"/>
        <v>0</v>
      </c>
      <c r="V31" s="6">
        <f t="shared" si="2"/>
        <v>0</v>
      </c>
      <c r="W31" s="6"/>
    </row>
    <row r="32" spans="1:23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>RIGHT(kraina[[#This Row],[województwo]],1)</f>
        <v>C</v>
      </c>
      <c r="G32">
        <f>IF(AND(kraina[[#This Row],[liczba kobiet w 2014]]&gt;kraina[[#This Row],[liczba kobiet w 2013]],kraina[[#This Row],[liczba mężczyzn w 2014]]&gt;kraina[[#This Row],[liczba mężczyzn w 2013]]),1,0)</f>
        <v>0</v>
      </c>
      <c r="H32">
        <f>ROUNDDOWN(kraina[[#This Row],[Suma ludnośći 2014]]/kraina[[#This Row],[Suma ludności 2013]],4)</f>
        <v>0.92610000000000003</v>
      </c>
      <c r="I32">
        <f>kraina[[#This Row],[liczba kobiet w 2013]] + kraina[[#This Row],[liczba mężczyzn w 2013]]</f>
        <v>3754769</v>
      </c>
      <c r="J32">
        <f>kraina[[#This Row],[liczba kobiet w 2014]]+kraina[[#This Row],[liczba mężczyzn w 2014]]</f>
        <v>3477577</v>
      </c>
      <c r="K32" s="6">
        <f t="shared" ref="K32:U32" si="31">IF(J32 &gt; 2 * $I32, J32,ROUNDDOWN(J32 * $H32,0))</f>
        <v>3220584</v>
      </c>
      <c r="L32" s="6">
        <f t="shared" si="31"/>
        <v>2982582</v>
      </c>
      <c r="M32" s="6">
        <f t="shared" si="31"/>
        <v>2762169</v>
      </c>
      <c r="N32" s="6">
        <f t="shared" si="31"/>
        <v>2558044</v>
      </c>
      <c r="O32" s="6">
        <f t="shared" si="31"/>
        <v>2369004</v>
      </c>
      <c r="P32" s="6">
        <f t="shared" si="31"/>
        <v>2193934</v>
      </c>
      <c r="Q32" s="6">
        <f t="shared" si="31"/>
        <v>2031802</v>
      </c>
      <c r="R32" s="6">
        <f t="shared" si="31"/>
        <v>1881651</v>
      </c>
      <c r="S32" s="6">
        <f t="shared" si="31"/>
        <v>1742596</v>
      </c>
      <c r="T32" s="6">
        <f t="shared" si="31"/>
        <v>1613818</v>
      </c>
      <c r="U32" s="6">
        <f t="shared" si="31"/>
        <v>1494556</v>
      </c>
      <c r="V32" s="6">
        <f t="shared" si="2"/>
        <v>0</v>
      </c>
      <c r="W32" s="6"/>
    </row>
    <row r="33" spans="1:23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>RIGHT(kraina[[#This Row],[województwo]],1)</f>
        <v>D</v>
      </c>
      <c r="G33">
        <f>IF(AND(kraina[[#This Row],[liczba kobiet w 2014]]&gt;kraina[[#This Row],[liczba kobiet w 2013]],kraina[[#This Row],[liczba mężczyzn w 2014]]&gt;kraina[[#This Row],[liczba mężczyzn w 2013]]),1,0)</f>
        <v>1</v>
      </c>
      <c r="H33">
        <f>ROUNDDOWN(kraina[[#This Row],[Suma ludnośći 2014]]/kraina[[#This Row],[Suma ludności 2013]],4)</f>
        <v>1.9078999999999999</v>
      </c>
      <c r="I33">
        <f>kraina[[#This Row],[liczba kobiet w 2013]] + kraina[[#This Row],[liczba mężczyzn w 2013]]</f>
        <v>2021024</v>
      </c>
      <c r="J33">
        <f>kraina[[#This Row],[liczba kobiet w 2014]]+kraina[[#This Row],[liczba mężczyzn w 2014]]</f>
        <v>3855970</v>
      </c>
      <c r="K33" s="6">
        <f t="shared" ref="K33:U33" si="32">IF(J33 &gt; 2 * $I33, J33,ROUNDDOWN(J33 * $H33,0))</f>
        <v>7356805</v>
      </c>
      <c r="L33" s="6">
        <f t="shared" si="32"/>
        <v>7356805</v>
      </c>
      <c r="M33" s="6">
        <f t="shared" si="32"/>
        <v>7356805</v>
      </c>
      <c r="N33" s="6">
        <f t="shared" si="32"/>
        <v>7356805</v>
      </c>
      <c r="O33" s="6">
        <f t="shared" si="32"/>
        <v>7356805</v>
      </c>
      <c r="P33" s="6">
        <f t="shared" si="32"/>
        <v>7356805</v>
      </c>
      <c r="Q33" s="6">
        <f t="shared" si="32"/>
        <v>7356805</v>
      </c>
      <c r="R33" s="6">
        <f t="shared" si="32"/>
        <v>7356805</v>
      </c>
      <c r="S33" s="6">
        <f t="shared" si="32"/>
        <v>7356805</v>
      </c>
      <c r="T33" s="6">
        <f t="shared" si="32"/>
        <v>7356805</v>
      </c>
      <c r="U33" s="6">
        <f t="shared" si="32"/>
        <v>7356805</v>
      </c>
      <c r="V33" s="6">
        <f t="shared" si="2"/>
        <v>1</v>
      </c>
      <c r="W33" s="6"/>
    </row>
    <row r="34" spans="1:23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>RIGHT(kraina[[#This Row],[województwo]],1)</f>
        <v>B</v>
      </c>
      <c r="G34">
        <f>IF(AND(kraina[[#This Row],[liczba kobiet w 2014]]&gt;kraina[[#This Row],[liczba kobiet w 2013]],kraina[[#This Row],[liczba mężczyzn w 2014]]&gt;kraina[[#This Row],[liczba mężczyzn w 2013]]),1,0)</f>
        <v>0</v>
      </c>
      <c r="H34">
        <f>ROUNDDOWN(kraina[[#This Row],[Suma ludnośći 2014]]/kraina[[#This Row],[Suma ludności 2013]],4)</f>
        <v>0.16200000000000001</v>
      </c>
      <c r="I34">
        <f>kraina[[#This Row],[liczba kobiet w 2013]] + kraina[[#This Row],[liczba mężczyzn w 2013]]</f>
        <v>5856254</v>
      </c>
      <c r="J34">
        <f>kraina[[#This Row],[liczba kobiet w 2014]]+kraina[[#This Row],[liczba mężczyzn w 2014]]</f>
        <v>948807</v>
      </c>
      <c r="K34" s="6">
        <f t="shared" ref="K34:U34" si="33">IF(J34 &gt; 2 * $I34, J34,ROUNDDOWN(J34 * $H34,0))</f>
        <v>153706</v>
      </c>
      <c r="L34" s="6">
        <f t="shared" si="33"/>
        <v>24900</v>
      </c>
      <c r="M34" s="6">
        <f t="shared" si="33"/>
        <v>4033</v>
      </c>
      <c r="N34" s="6">
        <f t="shared" si="33"/>
        <v>653</v>
      </c>
      <c r="O34" s="6">
        <f t="shared" si="33"/>
        <v>105</v>
      </c>
      <c r="P34" s="6">
        <f t="shared" si="33"/>
        <v>17</v>
      </c>
      <c r="Q34" s="6">
        <f t="shared" si="33"/>
        <v>2</v>
      </c>
      <c r="R34" s="6">
        <f t="shared" si="33"/>
        <v>0</v>
      </c>
      <c r="S34" s="6">
        <f t="shared" si="33"/>
        <v>0</v>
      </c>
      <c r="T34" s="6">
        <f t="shared" si="33"/>
        <v>0</v>
      </c>
      <c r="U34" s="6">
        <f t="shared" si="33"/>
        <v>0</v>
      </c>
      <c r="V34" s="6">
        <f t="shared" si="2"/>
        <v>0</v>
      </c>
      <c r="W34" s="6"/>
    </row>
    <row r="35" spans="1:23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>RIGHT(kraina[[#This Row],[województwo]],1)</f>
        <v>C</v>
      </c>
      <c r="G35">
        <f>IF(AND(kraina[[#This Row],[liczba kobiet w 2014]]&gt;kraina[[#This Row],[liczba kobiet w 2013]],kraina[[#This Row],[liczba mężczyzn w 2014]]&gt;kraina[[#This Row],[liczba mężczyzn w 2013]]),1,0)</f>
        <v>1</v>
      </c>
      <c r="H35">
        <f>ROUNDDOWN(kraina[[#This Row],[Suma ludnośći 2014]]/kraina[[#This Row],[Suma ludności 2013]],4)</f>
        <v>17.4284</v>
      </c>
      <c r="I35">
        <f>kraina[[#This Row],[liczba kobiet w 2013]] + kraina[[#This Row],[liczba mężczyzn w 2013]]</f>
        <v>158033</v>
      </c>
      <c r="J35">
        <f>kraina[[#This Row],[liczba kobiet w 2014]]+kraina[[#This Row],[liczba mężczyzn w 2014]]</f>
        <v>2754275</v>
      </c>
      <c r="K35" s="6">
        <f t="shared" ref="K35:U35" si="34">IF(J35 &gt; 2 * $I35, J35,ROUNDDOWN(J35 * $H35,0))</f>
        <v>2754275</v>
      </c>
      <c r="L35" s="6">
        <f t="shared" si="34"/>
        <v>2754275</v>
      </c>
      <c r="M35" s="6">
        <f t="shared" si="34"/>
        <v>2754275</v>
      </c>
      <c r="N35" s="6">
        <f t="shared" si="34"/>
        <v>2754275</v>
      </c>
      <c r="O35" s="6">
        <f t="shared" si="34"/>
        <v>2754275</v>
      </c>
      <c r="P35" s="6">
        <f t="shared" si="34"/>
        <v>2754275</v>
      </c>
      <c r="Q35" s="6">
        <f t="shared" si="34"/>
        <v>2754275</v>
      </c>
      <c r="R35" s="6">
        <f t="shared" si="34"/>
        <v>2754275</v>
      </c>
      <c r="S35" s="6">
        <f t="shared" si="34"/>
        <v>2754275</v>
      </c>
      <c r="T35" s="6">
        <f t="shared" si="34"/>
        <v>2754275</v>
      </c>
      <c r="U35" s="6">
        <f t="shared" si="34"/>
        <v>2754275</v>
      </c>
      <c r="V35" s="6">
        <f t="shared" si="2"/>
        <v>1</v>
      </c>
      <c r="W35" s="6"/>
    </row>
    <row r="36" spans="1:23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>RIGHT(kraina[[#This Row],[województwo]],1)</f>
        <v>C</v>
      </c>
      <c r="G36">
        <f>IF(AND(kraina[[#This Row],[liczba kobiet w 2014]]&gt;kraina[[#This Row],[liczba kobiet w 2013]],kraina[[#This Row],[liczba mężczyzn w 2014]]&gt;kraina[[#This Row],[liczba mężczyzn w 2013]]),1,0)</f>
        <v>0</v>
      </c>
      <c r="H36">
        <f>ROUNDDOWN(kraina[[#This Row],[Suma ludnośći 2014]]/kraina[[#This Row],[Suma ludności 2013]],4)</f>
        <v>0.39850000000000002</v>
      </c>
      <c r="I36">
        <f>kraina[[#This Row],[liczba kobiet w 2013]] + kraina[[#This Row],[liczba mężczyzn w 2013]]</f>
        <v>4984142</v>
      </c>
      <c r="J36">
        <f>kraina[[#This Row],[liczba kobiet w 2014]]+kraina[[#This Row],[liczba mężczyzn w 2014]]</f>
        <v>1986529</v>
      </c>
      <c r="K36" s="6">
        <f t="shared" ref="K36:U36" si="35">IF(J36 &gt; 2 * $I36, J36,ROUNDDOWN(J36 * $H36,0))</f>
        <v>791631</v>
      </c>
      <c r="L36" s="6">
        <f t="shared" si="35"/>
        <v>315464</v>
      </c>
      <c r="M36" s="6">
        <f t="shared" si="35"/>
        <v>125712</v>
      </c>
      <c r="N36" s="6">
        <f t="shared" si="35"/>
        <v>50096</v>
      </c>
      <c r="O36" s="6">
        <f t="shared" si="35"/>
        <v>19963</v>
      </c>
      <c r="P36" s="6">
        <f t="shared" si="35"/>
        <v>7955</v>
      </c>
      <c r="Q36" s="6">
        <f t="shared" si="35"/>
        <v>3170</v>
      </c>
      <c r="R36" s="6">
        <f t="shared" si="35"/>
        <v>1263</v>
      </c>
      <c r="S36" s="6">
        <f t="shared" si="35"/>
        <v>503</v>
      </c>
      <c r="T36" s="6">
        <f t="shared" si="35"/>
        <v>200</v>
      </c>
      <c r="U36" s="6">
        <f t="shared" si="35"/>
        <v>79</v>
      </c>
      <c r="V36" s="6">
        <f t="shared" si="2"/>
        <v>0</v>
      </c>
      <c r="W36" s="6"/>
    </row>
    <row r="37" spans="1:23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>RIGHT(kraina[[#This Row],[województwo]],1)</f>
        <v>B</v>
      </c>
      <c r="G37">
        <f>IF(AND(kraina[[#This Row],[liczba kobiet w 2014]]&gt;kraina[[#This Row],[liczba kobiet w 2013]],kraina[[#This Row],[liczba mężczyzn w 2014]]&gt;kraina[[#This Row],[liczba mężczyzn w 2013]]),1,0)</f>
        <v>0</v>
      </c>
      <c r="H37">
        <f>ROUNDDOWN(kraina[[#This Row],[Suma ludnośći 2014]]/kraina[[#This Row],[Suma ludności 2013]],4)</f>
        <v>6.2600000000000003E-2</v>
      </c>
      <c r="I37">
        <f>kraina[[#This Row],[liczba kobiet w 2013]] + kraina[[#This Row],[liczba mężczyzn w 2013]]</f>
        <v>3653434</v>
      </c>
      <c r="J37">
        <f>kraina[[#This Row],[liczba kobiet w 2014]]+kraina[[#This Row],[liczba mężczyzn w 2014]]</f>
        <v>229037</v>
      </c>
      <c r="K37" s="6">
        <f t="shared" ref="K37:U37" si="36">IF(J37 &gt; 2 * $I37, J37,ROUNDDOWN(J37 * $H37,0))</f>
        <v>14337</v>
      </c>
      <c r="L37" s="6">
        <f t="shared" si="36"/>
        <v>897</v>
      </c>
      <c r="M37" s="6">
        <f t="shared" si="36"/>
        <v>56</v>
      </c>
      <c r="N37" s="6">
        <f t="shared" si="36"/>
        <v>3</v>
      </c>
      <c r="O37" s="6">
        <f t="shared" si="36"/>
        <v>0</v>
      </c>
      <c r="P37" s="6">
        <f t="shared" si="36"/>
        <v>0</v>
      </c>
      <c r="Q37" s="6">
        <f t="shared" si="36"/>
        <v>0</v>
      </c>
      <c r="R37" s="6">
        <f t="shared" si="36"/>
        <v>0</v>
      </c>
      <c r="S37" s="6">
        <f t="shared" si="36"/>
        <v>0</v>
      </c>
      <c r="T37" s="6">
        <f t="shared" si="36"/>
        <v>0</v>
      </c>
      <c r="U37" s="6">
        <f t="shared" si="36"/>
        <v>0</v>
      </c>
      <c r="V37" s="6">
        <f t="shared" si="2"/>
        <v>0</v>
      </c>
      <c r="W37" s="6"/>
    </row>
    <row r="38" spans="1:23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>RIGHT(kraina[[#This Row],[województwo]],1)</f>
        <v>A</v>
      </c>
      <c r="G38">
        <f>IF(AND(kraina[[#This Row],[liczba kobiet w 2014]]&gt;kraina[[#This Row],[liczba kobiet w 2013]],kraina[[#This Row],[liczba mężczyzn w 2014]]&gt;kraina[[#This Row],[liczba mężczyzn w 2013]]),1,0)</f>
        <v>0</v>
      </c>
      <c r="H38">
        <f>ROUNDDOWN(kraina[[#This Row],[Suma ludnośći 2014]]/kraina[[#This Row],[Suma ludności 2013]],4)</f>
        <v>0.81579999999999997</v>
      </c>
      <c r="I38">
        <f>kraina[[#This Row],[liczba kobiet w 2013]] + kraina[[#This Row],[liczba mężczyzn w 2013]]</f>
        <v>2921428</v>
      </c>
      <c r="J38">
        <f>kraina[[#This Row],[liczba kobiet w 2014]]+kraina[[#This Row],[liczba mężczyzn w 2014]]</f>
        <v>2383387</v>
      </c>
      <c r="K38" s="6">
        <f t="shared" ref="K38:U38" si="37">IF(J38 &gt; 2 * $I38, J38,ROUNDDOWN(J38 * $H38,0))</f>
        <v>1944367</v>
      </c>
      <c r="L38" s="6">
        <f t="shared" si="37"/>
        <v>1586214</v>
      </c>
      <c r="M38" s="6">
        <f t="shared" si="37"/>
        <v>1294033</v>
      </c>
      <c r="N38" s="6">
        <f t="shared" si="37"/>
        <v>1055672</v>
      </c>
      <c r="O38" s="6">
        <f t="shared" si="37"/>
        <v>861217</v>
      </c>
      <c r="P38" s="6">
        <f t="shared" si="37"/>
        <v>702580</v>
      </c>
      <c r="Q38" s="6">
        <f t="shared" si="37"/>
        <v>573164</v>
      </c>
      <c r="R38" s="6">
        <f t="shared" si="37"/>
        <v>467587</v>
      </c>
      <c r="S38" s="6">
        <f t="shared" si="37"/>
        <v>381457</v>
      </c>
      <c r="T38" s="6">
        <f t="shared" si="37"/>
        <v>311192</v>
      </c>
      <c r="U38" s="6">
        <f t="shared" si="37"/>
        <v>253870</v>
      </c>
      <c r="V38" s="6">
        <f t="shared" si="2"/>
        <v>0</v>
      </c>
      <c r="W38" s="6"/>
    </row>
    <row r="39" spans="1:23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>RIGHT(kraina[[#This Row],[województwo]],1)</f>
        <v>B</v>
      </c>
      <c r="G39">
        <f>IF(AND(kraina[[#This Row],[liczba kobiet w 2014]]&gt;kraina[[#This Row],[liczba kobiet w 2013]],kraina[[#This Row],[liczba mężczyzn w 2014]]&gt;kraina[[#This Row],[liczba mężczyzn w 2013]]),1,0)</f>
        <v>0</v>
      </c>
      <c r="H39">
        <f>ROUNDDOWN(kraina[[#This Row],[Suma ludnośći 2014]]/kraina[[#This Row],[Suma ludności 2013]],4)</f>
        <v>0.26690000000000003</v>
      </c>
      <c r="I39">
        <f>kraina[[#This Row],[liczba kobiet w 2013]] + kraina[[#This Row],[liczba mężczyzn w 2013]]</f>
        <v>3286803</v>
      </c>
      <c r="J39">
        <f>kraina[[#This Row],[liczba kobiet w 2014]]+kraina[[#This Row],[liczba mężczyzn w 2014]]</f>
        <v>877403</v>
      </c>
      <c r="K39" s="6">
        <f t="shared" ref="K39:U39" si="38">IF(J39 &gt; 2 * $I39, J39,ROUNDDOWN(J39 * $H39,0))</f>
        <v>234178</v>
      </c>
      <c r="L39" s="6">
        <f t="shared" si="38"/>
        <v>62502</v>
      </c>
      <c r="M39" s="6">
        <f t="shared" si="38"/>
        <v>16681</v>
      </c>
      <c r="N39" s="6">
        <f t="shared" si="38"/>
        <v>4452</v>
      </c>
      <c r="O39" s="6">
        <f t="shared" si="38"/>
        <v>1188</v>
      </c>
      <c r="P39" s="6">
        <f t="shared" si="38"/>
        <v>317</v>
      </c>
      <c r="Q39" s="6">
        <f t="shared" si="38"/>
        <v>84</v>
      </c>
      <c r="R39" s="6">
        <f t="shared" si="38"/>
        <v>22</v>
      </c>
      <c r="S39" s="6">
        <f t="shared" si="38"/>
        <v>5</v>
      </c>
      <c r="T39" s="6">
        <f t="shared" si="38"/>
        <v>1</v>
      </c>
      <c r="U39" s="6">
        <f t="shared" si="38"/>
        <v>0</v>
      </c>
      <c r="V39" s="6">
        <f t="shared" si="2"/>
        <v>0</v>
      </c>
      <c r="W39" s="6"/>
    </row>
    <row r="40" spans="1:23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>RIGHT(kraina[[#This Row],[województwo]],1)</f>
        <v>D</v>
      </c>
      <c r="G40">
        <f>IF(AND(kraina[[#This Row],[liczba kobiet w 2014]]&gt;kraina[[#This Row],[liczba kobiet w 2013]],kraina[[#This Row],[liczba mężczyzn w 2014]]&gt;kraina[[#This Row],[liczba mężczyzn w 2013]]),1,0)</f>
        <v>1</v>
      </c>
      <c r="H40">
        <f>ROUNDDOWN(kraina[[#This Row],[Suma ludnośći 2014]]/kraina[[#This Row],[Suma ludności 2013]],4)</f>
        <v>5.6017999999999999</v>
      </c>
      <c r="I40">
        <f>kraina[[#This Row],[liczba kobiet w 2013]] + kraina[[#This Row],[liczba mężczyzn w 2013]]</f>
        <v>1063625</v>
      </c>
      <c r="J40">
        <f>kraina[[#This Row],[liczba kobiet w 2014]]+kraina[[#This Row],[liczba mężczyzn w 2014]]</f>
        <v>5958241</v>
      </c>
      <c r="K40" s="6">
        <f t="shared" ref="K40:U40" si="39">IF(J40 &gt; 2 * $I40, J40,ROUNDDOWN(J40 * $H40,0))</f>
        <v>5958241</v>
      </c>
      <c r="L40" s="6">
        <f t="shared" si="39"/>
        <v>5958241</v>
      </c>
      <c r="M40" s="6">
        <f t="shared" si="39"/>
        <v>5958241</v>
      </c>
      <c r="N40" s="6">
        <f t="shared" si="39"/>
        <v>5958241</v>
      </c>
      <c r="O40" s="6">
        <f t="shared" si="39"/>
        <v>5958241</v>
      </c>
      <c r="P40" s="6">
        <f t="shared" si="39"/>
        <v>5958241</v>
      </c>
      <c r="Q40" s="6">
        <f t="shared" si="39"/>
        <v>5958241</v>
      </c>
      <c r="R40" s="6">
        <f t="shared" si="39"/>
        <v>5958241</v>
      </c>
      <c r="S40" s="6">
        <f t="shared" si="39"/>
        <v>5958241</v>
      </c>
      <c r="T40" s="6">
        <f t="shared" si="39"/>
        <v>5958241</v>
      </c>
      <c r="U40" s="6">
        <f t="shared" si="39"/>
        <v>5958241</v>
      </c>
      <c r="V40" s="6">
        <f t="shared" si="2"/>
        <v>1</v>
      </c>
      <c r="W40" s="6"/>
    </row>
    <row r="41" spans="1:23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>RIGHT(kraina[[#This Row],[województwo]],1)</f>
        <v>A</v>
      </c>
      <c r="G41">
        <f>IF(AND(kraina[[#This Row],[liczba kobiet w 2014]]&gt;kraina[[#This Row],[liczba kobiet w 2013]],kraina[[#This Row],[liczba mężczyzn w 2014]]&gt;kraina[[#This Row],[liczba mężczyzn w 2013]]),1,0)</f>
        <v>1</v>
      </c>
      <c r="H41">
        <f>ROUNDDOWN(kraina[[#This Row],[Suma ludnośći 2014]]/kraina[[#This Row],[Suma ludności 2013]],4)</f>
        <v>2.2675999999999998</v>
      </c>
      <c r="I41">
        <f>kraina[[#This Row],[liczba kobiet w 2013]] + kraina[[#This Row],[liczba mężczyzn w 2013]]</f>
        <v>2270638</v>
      </c>
      <c r="J41">
        <f>kraina[[#This Row],[liczba kobiet w 2014]]+kraina[[#This Row],[liczba mężczyzn w 2014]]</f>
        <v>5149121</v>
      </c>
      <c r="K41" s="6">
        <f t="shared" ref="K41:U41" si="40">IF(J41 &gt; 2 * $I41, J41,ROUNDDOWN(J41 * $H41,0))</f>
        <v>5149121</v>
      </c>
      <c r="L41" s="6">
        <f t="shared" si="40"/>
        <v>5149121</v>
      </c>
      <c r="M41" s="6">
        <f t="shared" si="40"/>
        <v>5149121</v>
      </c>
      <c r="N41" s="6">
        <f t="shared" si="40"/>
        <v>5149121</v>
      </c>
      <c r="O41" s="6">
        <f t="shared" si="40"/>
        <v>5149121</v>
      </c>
      <c r="P41" s="6">
        <f t="shared" si="40"/>
        <v>5149121</v>
      </c>
      <c r="Q41" s="6">
        <f t="shared" si="40"/>
        <v>5149121</v>
      </c>
      <c r="R41" s="6">
        <f t="shared" si="40"/>
        <v>5149121</v>
      </c>
      <c r="S41" s="6">
        <f t="shared" si="40"/>
        <v>5149121</v>
      </c>
      <c r="T41" s="6">
        <f t="shared" si="40"/>
        <v>5149121</v>
      </c>
      <c r="U41" s="6">
        <f t="shared" si="40"/>
        <v>5149121</v>
      </c>
      <c r="V41" s="6">
        <f t="shared" si="2"/>
        <v>1</v>
      </c>
      <c r="W41" s="6"/>
    </row>
    <row r="42" spans="1:23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>RIGHT(kraina[[#This Row],[województwo]],1)</f>
        <v>D</v>
      </c>
      <c r="G42">
        <f>IF(AND(kraina[[#This Row],[liczba kobiet w 2014]]&gt;kraina[[#This Row],[liczba kobiet w 2013]],kraina[[#This Row],[liczba mężczyzn w 2014]]&gt;kraina[[#This Row],[liczba mężczyzn w 2013]]),1,0)</f>
        <v>0</v>
      </c>
      <c r="H42">
        <f>ROUNDDOWN(kraina[[#This Row],[Suma ludnośći 2014]]/kraina[[#This Row],[Suma ludności 2013]],4)</f>
        <v>6.8999999999999999E-3</v>
      </c>
      <c r="I42">
        <f>kraina[[#This Row],[liczba kobiet w 2013]] + kraina[[#This Row],[liczba mężczyzn w 2013]]</f>
        <v>4318105</v>
      </c>
      <c r="J42">
        <f>kraina[[#This Row],[liczba kobiet w 2014]]+kraina[[#This Row],[liczba mężczyzn w 2014]]</f>
        <v>29991</v>
      </c>
      <c r="K42" s="6">
        <f t="shared" ref="K42:U42" si="41">IF(J42 &gt; 2 * $I42, J42,ROUNDDOWN(J42 * $H42,0))</f>
        <v>206</v>
      </c>
      <c r="L42" s="6">
        <f t="shared" si="41"/>
        <v>1</v>
      </c>
      <c r="M42" s="6">
        <f t="shared" si="41"/>
        <v>0</v>
      </c>
      <c r="N42" s="6">
        <f t="shared" si="41"/>
        <v>0</v>
      </c>
      <c r="O42" s="6">
        <f t="shared" si="41"/>
        <v>0</v>
      </c>
      <c r="P42" s="6">
        <f t="shared" si="41"/>
        <v>0</v>
      </c>
      <c r="Q42" s="6">
        <f t="shared" si="41"/>
        <v>0</v>
      </c>
      <c r="R42" s="6">
        <f t="shared" si="41"/>
        <v>0</v>
      </c>
      <c r="S42" s="6">
        <f t="shared" si="41"/>
        <v>0</v>
      </c>
      <c r="T42" s="6">
        <f t="shared" si="41"/>
        <v>0</v>
      </c>
      <c r="U42" s="6">
        <f t="shared" si="41"/>
        <v>0</v>
      </c>
      <c r="V42" s="6">
        <f t="shared" si="2"/>
        <v>0</v>
      </c>
      <c r="W42" s="6"/>
    </row>
    <row r="43" spans="1:23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>RIGHT(kraina[[#This Row],[województwo]],1)</f>
        <v>B</v>
      </c>
      <c r="G43">
        <f>IF(AND(kraina[[#This Row],[liczba kobiet w 2014]]&gt;kraina[[#This Row],[liczba kobiet w 2013]],kraina[[#This Row],[liczba mężczyzn w 2014]]&gt;kraina[[#This Row],[liczba mężczyzn w 2013]]),1,0)</f>
        <v>0</v>
      </c>
      <c r="H43">
        <f>ROUNDDOWN(kraina[[#This Row],[Suma ludnośći 2014]]/kraina[[#This Row],[Suma ludności 2013]],4)</f>
        <v>0.15989999999999999</v>
      </c>
      <c r="I43">
        <f>kraina[[#This Row],[liczba kobiet w 2013]] + kraina[[#This Row],[liczba mężczyzn w 2013]]</f>
        <v>4544199</v>
      </c>
      <c r="J43">
        <f>kraina[[#This Row],[liczba kobiet w 2014]]+kraina[[#This Row],[liczba mężczyzn w 2014]]</f>
        <v>726835</v>
      </c>
      <c r="K43" s="6">
        <f t="shared" ref="K43:U43" si="42">IF(J43 &gt; 2 * $I43, J43,ROUNDDOWN(J43 * $H43,0))</f>
        <v>116220</v>
      </c>
      <c r="L43" s="6">
        <f t="shared" si="42"/>
        <v>18583</v>
      </c>
      <c r="M43" s="6">
        <f t="shared" si="42"/>
        <v>2971</v>
      </c>
      <c r="N43" s="6">
        <f t="shared" si="42"/>
        <v>475</v>
      </c>
      <c r="O43" s="6">
        <f t="shared" si="42"/>
        <v>75</v>
      </c>
      <c r="P43" s="6">
        <f t="shared" si="42"/>
        <v>11</v>
      </c>
      <c r="Q43" s="6">
        <f t="shared" si="42"/>
        <v>1</v>
      </c>
      <c r="R43" s="6">
        <f t="shared" si="42"/>
        <v>0</v>
      </c>
      <c r="S43" s="6">
        <f t="shared" si="42"/>
        <v>0</v>
      </c>
      <c r="T43" s="6">
        <f t="shared" si="42"/>
        <v>0</v>
      </c>
      <c r="U43" s="6">
        <f t="shared" si="42"/>
        <v>0</v>
      </c>
      <c r="V43" s="6">
        <f t="shared" si="2"/>
        <v>0</v>
      </c>
      <c r="W43" s="6"/>
    </row>
    <row r="44" spans="1:23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>RIGHT(kraina[[#This Row],[województwo]],1)</f>
        <v>D</v>
      </c>
      <c r="G44">
        <f>IF(AND(kraina[[#This Row],[liczba kobiet w 2014]]&gt;kraina[[#This Row],[liczba kobiet w 2013]],kraina[[#This Row],[liczba mężczyzn w 2014]]&gt;kraina[[#This Row],[liczba mężczyzn w 2013]]),1,0)</f>
        <v>0</v>
      </c>
      <c r="H44">
        <f>ROUNDDOWN(kraina[[#This Row],[Suma ludnośći 2014]]/kraina[[#This Row],[Suma ludności 2013]],4)</f>
        <v>1.47E-2</v>
      </c>
      <c r="I44">
        <f>kraina[[#This Row],[liczba kobiet w 2013]] + kraina[[#This Row],[liczba mężczyzn w 2013]]</f>
        <v>5125651</v>
      </c>
      <c r="J44">
        <f>kraina[[#This Row],[liczba kobiet w 2014]]+kraina[[#This Row],[liczba mężczyzn w 2014]]</f>
        <v>75752</v>
      </c>
      <c r="K44" s="6">
        <f t="shared" ref="K44:U44" si="43">IF(J44 &gt; 2 * $I44, J44,ROUNDDOWN(J44 * $H44,0))</f>
        <v>1113</v>
      </c>
      <c r="L44" s="6">
        <f t="shared" si="43"/>
        <v>16</v>
      </c>
      <c r="M44" s="6">
        <f t="shared" si="43"/>
        <v>0</v>
      </c>
      <c r="N44" s="6">
        <f t="shared" si="43"/>
        <v>0</v>
      </c>
      <c r="O44" s="6">
        <f t="shared" si="43"/>
        <v>0</v>
      </c>
      <c r="P44" s="6">
        <f t="shared" si="43"/>
        <v>0</v>
      </c>
      <c r="Q44" s="6">
        <f t="shared" si="43"/>
        <v>0</v>
      </c>
      <c r="R44" s="6">
        <f t="shared" si="43"/>
        <v>0</v>
      </c>
      <c r="S44" s="6">
        <f t="shared" si="43"/>
        <v>0</v>
      </c>
      <c r="T44" s="6">
        <f t="shared" si="43"/>
        <v>0</v>
      </c>
      <c r="U44" s="6">
        <f t="shared" si="43"/>
        <v>0</v>
      </c>
      <c r="V44" s="6">
        <f t="shared" si="2"/>
        <v>0</v>
      </c>
      <c r="W44" s="6"/>
    </row>
    <row r="45" spans="1:23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>RIGHT(kraina[[#This Row],[województwo]],1)</f>
        <v>C</v>
      </c>
      <c r="G45">
        <f>IF(AND(kraina[[#This Row],[liczba kobiet w 2014]]&gt;kraina[[#This Row],[liczba kobiet w 2013]],kraina[[#This Row],[liczba mężczyzn w 2014]]&gt;kraina[[#This Row],[liczba mężczyzn w 2013]]),1,0)</f>
        <v>1</v>
      </c>
      <c r="H45">
        <f>ROUNDDOWN(kraina[[#This Row],[Suma ludnośći 2014]]/kraina[[#This Row],[Suma ludności 2013]],4)</f>
        <v>1.2096</v>
      </c>
      <c r="I45">
        <f>kraina[[#This Row],[liczba kobiet w 2013]] + kraina[[#This Row],[liczba mężczyzn w 2013]]</f>
        <v>1673241</v>
      </c>
      <c r="J45">
        <f>kraina[[#This Row],[liczba kobiet w 2014]]+kraina[[#This Row],[liczba mężczyzn w 2014]]</f>
        <v>2023958</v>
      </c>
      <c r="K45" s="6">
        <f t="shared" ref="K45:U45" si="44">IF(J45 &gt; 2 * $I45, J45,ROUNDDOWN(J45 * $H45,0))</f>
        <v>2448179</v>
      </c>
      <c r="L45" s="6">
        <f t="shared" si="44"/>
        <v>2961317</v>
      </c>
      <c r="M45" s="6">
        <f t="shared" si="44"/>
        <v>3582009</v>
      </c>
      <c r="N45" s="6">
        <f t="shared" si="44"/>
        <v>3582009</v>
      </c>
      <c r="O45" s="6">
        <f t="shared" si="44"/>
        <v>3582009</v>
      </c>
      <c r="P45" s="6">
        <f t="shared" si="44"/>
        <v>3582009</v>
      </c>
      <c r="Q45" s="6">
        <f t="shared" si="44"/>
        <v>3582009</v>
      </c>
      <c r="R45" s="6">
        <f t="shared" si="44"/>
        <v>3582009</v>
      </c>
      <c r="S45" s="6">
        <f t="shared" si="44"/>
        <v>3582009</v>
      </c>
      <c r="T45" s="6">
        <f t="shared" si="44"/>
        <v>3582009</v>
      </c>
      <c r="U45" s="6">
        <f t="shared" si="44"/>
        <v>3582009</v>
      </c>
      <c r="V45" s="6">
        <f t="shared" si="2"/>
        <v>1</v>
      </c>
      <c r="W45" s="6"/>
    </row>
    <row r="46" spans="1:23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>RIGHT(kraina[[#This Row],[województwo]],1)</f>
        <v>B</v>
      </c>
      <c r="G46">
        <f>IF(AND(kraina[[#This Row],[liczba kobiet w 2014]]&gt;kraina[[#This Row],[liczba kobiet w 2013]],kraina[[#This Row],[liczba mężczyzn w 2014]]&gt;kraina[[#This Row],[liczba mężczyzn w 2013]]),1,0)</f>
        <v>1</v>
      </c>
      <c r="H46">
        <f>ROUNDDOWN(kraina[[#This Row],[Suma ludnośći 2014]]/kraina[[#This Row],[Suma ludności 2013]],4)</f>
        <v>1.4444999999999999</v>
      </c>
      <c r="I46">
        <f>kraina[[#This Row],[liczba kobiet w 2013]] + kraina[[#This Row],[liczba mężczyzn w 2013]]</f>
        <v>2257874</v>
      </c>
      <c r="J46">
        <f>kraina[[#This Row],[liczba kobiet w 2014]]+kraina[[#This Row],[liczba mężczyzn w 2014]]</f>
        <v>3261598</v>
      </c>
      <c r="K46" s="6">
        <f t="shared" ref="K46:U46" si="45">IF(J46 &gt; 2 * $I46, J46,ROUNDDOWN(J46 * $H46,0))</f>
        <v>4711378</v>
      </c>
      <c r="L46" s="6">
        <f t="shared" si="45"/>
        <v>4711378</v>
      </c>
      <c r="M46" s="6">
        <f t="shared" si="45"/>
        <v>4711378</v>
      </c>
      <c r="N46" s="6">
        <f t="shared" si="45"/>
        <v>4711378</v>
      </c>
      <c r="O46" s="6">
        <f t="shared" si="45"/>
        <v>4711378</v>
      </c>
      <c r="P46" s="6">
        <f t="shared" si="45"/>
        <v>4711378</v>
      </c>
      <c r="Q46" s="6">
        <f t="shared" si="45"/>
        <v>4711378</v>
      </c>
      <c r="R46" s="6">
        <f t="shared" si="45"/>
        <v>4711378</v>
      </c>
      <c r="S46" s="6">
        <f t="shared" si="45"/>
        <v>4711378</v>
      </c>
      <c r="T46" s="6">
        <f t="shared" si="45"/>
        <v>4711378</v>
      </c>
      <c r="U46" s="6">
        <f t="shared" si="45"/>
        <v>4711378</v>
      </c>
      <c r="V46" s="6">
        <f t="shared" si="2"/>
        <v>1</v>
      </c>
      <c r="W46" s="6"/>
    </row>
    <row r="47" spans="1:23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>RIGHT(kraina[[#This Row],[województwo]],1)</f>
        <v>C</v>
      </c>
      <c r="G47">
        <f>IF(AND(kraina[[#This Row],[liczba kobiet w 2014]]&gt;kraina[[#This Row],[liczba kobiet w 2013]],kraina[[#This Row],[liczba mężczyzn w 2014]]&gt;kraina[[#This Row],[liczba mężczyzn w 2013]]),1,0)</f>
        <v>1</v>
      </c>
      <c r="H47">
        <f>ROUNDDOWN(kraina[[#This Row],[Suma ludnośći 2014]]/kraina[[#This Row],[Suma ludności 2013]],4)</f>
        <v>19.212599999999998</v>
      </c>
      <c r="I47">
        <f>kraina[[#This Row],[liczba kobiet w 2013]] + kraina[[#This Row],[liczba mężczyzn w 2013]]</f>
        <v>286380</v>
      </c>
      <c r="J47">
        <f>kraina[[#This Row],[liczba kobiet w 2014]]+kraina[[#This Row],[liczba mężczyzn w 2014]]</f>
        <v>5502111</v>
      </c>
      <c r="K47" s="6">
        <f t="shared" ref="K47:U47" si="46">IF(J47 &gt; 2 * $I47, J47,ROUNDDOWN(J47 * $H47,0))</f>
        <v>5502111</v>
      </c>
      <c r="L47" s="6">
        <f t="shared" si="46"/>
        <v>5502111</v>
      </c>
      <c r="M47" s="6">
        <f t="shared" si="46"/>
        <v>5502111</v>
      </c>
      <c r="N47" s="6">
        <f t="shared" si="46"/>
        <v>5502111</v>
      </c>
      <c r="O47" s="6">
        <f t="shared" si="46"/>
        <v>5502111</v>
      </c>
      <c r="P47" s="6">
        <f t="shared" si="46"/>
        <v>5502111</v>
      </c>
      <c r="Q47" s="6">
        <f t="shared" si="46"/>
        <v>5502111</v>
      </c>
      <c r="R47" s="6">
        <f t="shared" si="46"/>
        <v>5502111</v>
      </c>
      <c r="S47" s="6">
        <f t="shared" si="46"/>
        <v>5502111</v>
      </c>
      <c r="T47" s="6">
        <f t="shared" si="46"/>
        <v>5502111</v>
      </c>
      <c r="U47" s="6">
        <f t="shared" si="46"/>
        <v>5502111</v>
      </c>
      <c r="V47" s="6">
        <f t="shared" si="2"/>
        <v>1</v>
      </c>
      <c r="W47" s="6"/>
    </row>
    <row r="48" spans="1:23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>RIGHT(kraina[[#This Row],[województwo]],1)</f>
        <v>B</v>
      </c>
      <c r="G48">
        <f>IF(AND(kraina[[#This Row],[liczba kobiet w 2014]]&gt;kraina[[#This Row],[liczba kobiet w 2013]],kraina[[#This Row],[liczba mężczyzn w 2014]]&gt;kraina[[#This Row],[liczba mężczyzn w 2013]]),1,0)</f>
        <v>1</v>
      </c>
      <c r="H48">
        <f>ROUNDDOWN(kraina[[#This Row],[Suma ludnośći 2014]]/kraina[[#This Row],[Suma ludności 2013]],4)</f>
        <v>2.1524000000000001</v>
      </c>
      <c r="I48">
        <f>kraina[[#This Row],[liczba kobiet w 2013]] + kraina[[#This Row],[liczba mężczyzn w 2013]]</f>
        <v>2503710</v>
      </c>
      <c r="J48">
        <f>kraina[[#This Row],[liczba kobiet w 2014]]+kraina[[#This Row],[liczba mężczyzn w 2014]]</f>
        <v>5389136</v>
      </c>
      <c r="K48" s="6">
        <f t="shared" ref="K48:U48" si="47">IF(J48 &gt; 2 * $I48, J48,ROUNDDOWN(J48 * $H48,0))</f>
        <v>5389136</v>
      </c>
      <c r="L48" s="6">
        <f t="shared" si="47"/>
        <v>5389136</v>
      </c>
      <c r="M48" s="6">
        <f t="shared" si="47"/>
        <v>5389136</v>
      </c>
      <c r="N48" s="6">
        <f t="shared" si="47"/>
        <v>5389136</v>
      </c>
      <c r="O48" s="6">
        <f t="shared" si="47"/>
        <v>5389136</v>
      </c>
      <c r="P48" s="6">
        <f t="shared" si="47"/>
        <v>5389136</v>
      </c>
      <c r="Q48" s="6">
        <f t="shared" si="47"/>
        <v>5389136</v>
      </c>
      <c r="R48" s="6">
        <f t="shared" si="47"/>
        <v>5389136</v>
      </c>
      <c r="S48" s="6">
        <f t="shared" si="47"/>
        <v>5389136</v>
      </c>
      <c r="T48" s="6">
        <f t="shared" si="47"/>
        <v>5389136</v>
      </c>
      <c r="U48" s="6">
        <f t="shared" si="47"/>
        <v>5389136</v>
      </c>
      <c r="V48" s="6">
        <f t="shared" si="2"/>
        <v>1</v>
      </c>
      <c r="W48" s="6"/>
    </row>
    <row r="49" spans="1:23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>RIGHT(kraina[[#This Row],[województwo]],1)</f>
        <v>C</v>
      </c>
      <c r="G49">
        <f>IF(AND(kraina[[#This Row],[liczba kobiet w 2014]]&gt;kraina[[#This Row],[liczba kobiet w 2013]],kraina[[#This Row],[liczba mężczyzn w 2014]]&gt;kraina[[#This Row],[liczba mężczyzn w 2013]]),1,0)</f>
        <v>1</v>
      </c>
      <c r="H49">
        <f>ROUNDDOWN(kraina[[#This Row],[Suma ludnośći 2014]]/kraina[[#This Row],[Suma ludności 2013]],4)</f>
        <v>1.0593999999999999</v>
      </c>
      <c r="I49">
        <f>kraina[[#This Row],[liczba kobiet w 2013]] + kraina[[#This Row],[liczba mężczyzn w 2013]]</f>
        <v>5369399</v>
      </c>
      <c r="J49">
        <f>kraina[[#This Row],[liczba kobiet w 2014]]+kraina[[#This Row],[liczba mężczyzn w 2014]]</f>
        <v>5688389</v>
      </c>
      <c r="K49" s="6">
        <f t="shared" ref="K49:U49" si="48">IF(J49 &gt; 2 * $I49, J49,ROUNDDOWN(J49 * $H49,0))</f>
        <v>6026279</v>
      </c>
      <c r="L49" s="6">
        <f t="shared" si="48"/>
        <v>6384239</v>
      </c>
      <c r="M49" s="6">
        <f t="shared" si="48"/>
        <v>6763462</v>
      </c>
      <c r="N49" s="6">
        <f t="shared" si="48"/>
        <v>7165211</v>
      </c>
      <c r="O49" s="6">
        <f t="shared" si="48"/>
        <v>7590824</v>
      </c>
      <c r="P49" s="6">
        <f t="shared" si="48"/>
        <v>8041718</v>
      </c>
      <c r="Q49" s="6">
        <f t="shared" si="48"/>
        <v>8519396</v>
      </c>
      <c r="R49" s="6">
        <f t="shared" si="48"/>
        <v>9025448</v>
      </c>
      <c r="S49" s="6">
        <f t="shared" si="48"/>
        <v>9561559</v>
      </c>
      <c r="T49" s="6">
        <f t="shared" si="48"/>
        <v>10129515</v>
      </c>
      <c r="U49" s="6">
        <f t="shared" si="48"/>
        <v>10731208</v>
      </c>
      <c r="V49" s="6">
        <f t="shared" si="2"/>
        <v>0</v>
      </c>
      <c r="W49" s="6"/>
    </row>
    <row r="50" spans="1:23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>RIGHT(kraina[[#This Row],[województwo]],1)</f>
        <v>C</v>
      </c>
      <c r="G50">
        <f>IF(AND(kraina[[#This Row],[liczba kobiet w 2014]]&gt;kraina[[#This Row],[liczba kobiet w 2013]],kraina[[#This Row],[liczba mężczyzn w 2014]]&gt;kraina[[#This Row],[liczba mężczyzn w 2013]]),1,0)</f>
        <v>1</v>
      </c>
      <c r="H50">
        <f>ROUNDDOWN(kraina[[#This Row],[Suma ludnośći 2014]]/kraina[[#This Row],[Suma ludności 2013]],4)</f>
        <v>11.7956</v>
      </c>
      <c r="I50">
        <f>kraina[[#This Row],[liczba kobiet w 2013]] + kraina[[#This Row],[liczba mężczyzn w 2013]]</f>
        <v>516909</v>
      </c>
      <c r="J50">
        <f>kraina[[#This Row],[liczba kobiet w 2014]]+kraina[[#This Row],[liczba mężczyzn w 2014]]</f>
        <v>6097264</v>
      </c>
      <c r="K50" s="6">
        <f t="shared" ref="K50:U50" si="49">IF(J50 &gt; 2 * $I50, J50,ROUNDDOWN(J50 * $H50,0))</f>
        <v>6097264</v>
      </c>
      <c r="L50" s="6">
        <f t="shared" si="49"/>
        <v>6097264</v>
      </c>
      <c r="M50" s="6">
        <f t="shared" si="49"/>
        <v>6097264</v>
      </c>
      <c r="N50" s="6">
        <f t="shared" si="49"/>
        <v>6097264</v>
      </c>
      <c r="O50" s="6">
        <f t="shared" si="49"/>
        <v>6097264</v>
      </c>
      <c r="P50" s="6">
        <f t="shared" si="49"/>
        <v>6097264</v>
      </c>
      <c r="Q50" s="6">
        <f t="shared" si="49"/>
        <v>6097264</v>
      </c>
      <c r="R50" s="6">
        <f t="shared" si="49"/>
        <v>6097264</v>
      </c>
      <c r="S50" s="6">
        <f t="shared" si="49"/>
        <v>6097264</v>
      </c>
      <c r="T50" s="6">
        <f t="shared" si="49"/>
        <v>6097264</v>
      </c>
      <c r="U50" s="6">
        <f t="shared" si="49"/>
        <v>6097264</v>
      </c>
      <c r="V50" s="6">
        <f t="shared" si="2"/>
        <v>1</v>
      </c>
      <c r="W50" s="6"/>
    </row>
    <row r="51" spans="1:23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>RIGHT(kraina[[#This Row],[województwo]],1)</f>
        <v>B</v>
      </c>
      <c r="G51">
        <f>IF(AND(kraina[[#This Row],[liczba kobiet w 2014]]&gt;kraina[[#This Row],[liczba kobiet w 2013]],kraina[[#This Row],[liczba mężczyzn w 2014]]&gt;kraina[[#This Row],[liczba mężczyzn w 2013]]),1,0)</f>
        <v>0</v>
      </c>
      <c r="H51">
        <f>ROUNDDOWN(kraina[[#This Row],[Suma ludnośći 2014]]/kraina[[#This Row],[Suma ludności 2013]],4)</f>
        <v>0.71289999999999998</v>
      </c>
      <c r="I51">
        <f>kraina[[#This Row],[liczba kobiet w 2013]] + kraina[[#This Row],[liczba mężczyzn w 2013]]</f>
        <v>5119414</v>
      </c>
      <c r="J51">
        <f>kraina[[#This Row],[liczba kobiet w 2014]]+kraina[[#This Row],[liczba mężczyzn w 2014]]</f>
        <v>3649895</v>
      </c>
      <c r="K51" s="6">
        <f t="shared" ref="K51:U51" si="50">IF(J51 &gt; 2 * $I51, J51,ROUNDDOWN(J51 * $H51,0))</f>
        <v>2602010</v>
      </c>
      <c r="L51" s="6">
        <f t="shared" si="50"/>
        <v>1854972</v>
      </c>
      <c r="M51" s="6">
        <f t="shared" si="50"/>
        <v>1322409</v>
      </c>
      <c r="N51" s="6">
        <f t="shared" si="50"/>
        <v>942745</v>
      </c>
      <c r="O51" s="6">
        <f t="shared" si="50"/>
        <v>672082</v>
      </c>
      <c r="P51" s="6">
        <f t="shared" si="50"/>
        <v>479127</v>
      </c>
      <c r="Q51" s="6">
        <f t="shared" si="50"/>
        <v>341569</v>
      </c>
      <c r="R51" s="6">
        <f t="shared" si="50"/>
        <v>243504</v>
      </c>
      <c r="S51" s="6">
        <f t="shared" si="50"/>
        <v>173594</v>
      </c>
      <c r="T51" s="6">
        <f t="shared" si="50"/>
        <v>123755</v>
      </c>
      <c r="U51" s="6">
        <f t="shared" si="50"/>
        <v>88224</v>
      </c>
      <c r="V51" s="6">
        <f t="shared" si="2"/>
        <v>0</v>
      </c>
      <c r="W51" s="6"/>
    </row>
    <row r="54" spans="1:23" x14ac:dyDescent="0.3">
      <c r="T54" s="6" t="s">
        <v>64</v>
      </c>
      <c r="U54" s="6">
        <f>SUM(kraina[2025])</f>
        <v>125930205</v>
      </c>
    </row>
    <row r="56" spans="1:23" x14ac:dyDescent="0.3">
      <c r="T56" s="6" t="s">
        <v>89</v>
      </c>
      <c r="U56" s="6">
        <f>MAX(kraina[2025])</f>
        <v>16699503</v>
      </c>
    </row>
    <row r="57" spans="1:23" x14ac:dyDescent="0.3">
      <c r="T57" s="6" t="s">
        <v>90</v>
      </c>
      <c r="U57" s="6" t="s">
        <v>11</v>
      </c>
    </row>
    <row r="59" spans="1:23" x14ac:dyDescent="0.3">
      <c r="T59" s="6" t="s">
        <v>92</v>
      </c>
      <c r="U59" s="6">
        <f>COUNTIF(kraina[Czy wystąpi przeludnienie?], "=1")</f>
        <v>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40ED-0E91-4214-A343-93D805F7AE32}">
  <dimension ref="A1:B22"/>
  <sheetViews>
    <sheetView tabSelected="1" workbookViewId="0">
      <selection activeCell="G19" sqref="G19"/>
    </sheetView>
  </sheetViews>
  <sheetFormatPr defaultRowHeight="14.4" x14ac:dyDescent="0.3"/>
  <cols>
    <col min="1" max="1" width="14.6640625" bestFit="1" customWidth="1"/>
    <col min="2" max="2" width="25.6640625" bestFit="1" customWidth="1"/>
  </cols>
  <sheetData>
    <row r="1" spans="1:2" x14ac:dyDescent="0.3">
      <c r="A1" t="s">
        <v>70</v>
      </c>
    </row>
    <row r="2" spans="1:2" x14ac:dyDescent="0.3">
      <c r="A2" s="3" t="s">
        <v>66</v>
      </c>
      <c r="B2" t="s">
        <v>67</v>
      </c>
    </row>
    <row r="3" spans="1:2" x14ac:dyDescent="0.3">
      <c r="A3" s="3" t="s">
        <v>57</v>
      </c>
      <c r="B3">
        <v>33929579</v>
      </c>
    </row>
    <row r="4" spans="1:2" x14ac:dyDescent="0.3">
      <c r="A4" s="3" t="s">
        <v>58</v>
      </c>
      <c r="B4">
        <v>41736619</v>
      </c>
    </row>
    <row r="5" spans="1:2" x14ac:dyDescent="0.3">
      <c r="A5" s="3" t="s">
        <v>59</v>
      </c>
      <c r="B5">
        <v>57649017</v>
      </c>
    </row>
    <row r="6" spans="1:2" x14ac:dyDescent="0.3">
      <c r="A6" s="3" t="s">
        <v>60</v>
      </c>
      <c r="B6">
        <v>36530387</v>
      </c>
    </row>
    <row r="9" spans="1:2" x14ac:dyDescent="0.3">
      <c r="A9" t="s">
        <v>71</v>
      </c>
    </row>
    <row r="10" spans="1:2" x14ac:dyDescent="0.3">
      <c r="A10" t="s">
        <v>57</v>
      </c>
      <c r="B10">
        <v>3</v>
      </c>
    </row>
    <row r="11" spans="1:2" x14ac:dyDescent="0.3">
      <c r="A11" t="s">
        <v>58</v>
      </c>
      <c r="B11">
        <v>4</v>
      </c>
    </row>
    <row r="12" spans="1:2" x14ac:dyDescent="0.3">
      <c r="A12" t="s">
        <v>59</v>
      </c>
      <c r="B12">
        <v>8</v>
      </c>
    </row>
    <row r="13" spans="1:2" x14ac:dyDescent="0.3">
      <c r="A13" t="s">
        <v>60</v>
      </c>
      <c r="B13">
        <v>4</v>
      </c>
    </row>
    <row r="14" spans="1:2" x14ac:dyDescent="0.3">
      <c r="A14" t="s">
        <v>72</v>
      </c>
      <c r="B14">
        <v>19</v>
      </c>
    </row>
    <row r="16" spans="1:2" x14ac:dyDescent="0.3">
      <c r="A16" t="s">
        <v>73</v>
      </c>
    </row>
    <row r="17" spans="1:2" x14ac:dyDescent="0.3">
      <c r="A17" s="6" t="s">
        <v>64</v>
      </c>
      <c r="B17" s="6">
        <v>125930205</v>
      </c>
    </row>
    <row r="18" spans="1:2" x14ac:dyDescent="0.3">
      <c r="A18" s="6"/>
      <c r="B18" s="6"/>
    </row>
    <row r="19" spans="1:2" x14ac:dyDescent="0.3">
      <c r="A19" s="6" t="s">
        <v>89</v>
      </c>
      <c r="B19" s="6">
        <v>16699503</v>
      </c>
    </row>
    <row r="20" spans="1:2" x14ac:dyDescent="0.3">
      <c r="A20" s="6" t="s">
        <v>90</v>
      </c>
      <c r="B20" s="6" t="s">
        <v>11</v>
      </c>
    </row>
    <row r="21" spans="1:2" x14ac:dyDescent="0.3">
      <c r="A21" s="6"/>
      <c r="B21" s="6"/>
    </row>
    <row r="22" spans="1:2" x14ac:dyDescent="0.3">
      <c r="A22" s="6" t="s">
        <v>92</v>
      </c>
      <c r="B22" s="6">
        <v>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0 9 7 0 6 5 - e 6 d c - 4 f 3 0 - a 9 c 2 - 9 3 8 5 2 2 2 f 8 a 5 2 "   x m l n s = " h t t p : / / s c h e m a s . m i c r o s o f t . c o m / D a t a M a s h u p " > A A A A A C E E A A B Q S w M E F A A C A A g A x L i T V +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M S 4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u J N X r 6 v T X h o B A A C 9 A Q A A E w A c A E Z v c m 1 1 b G F z L 1 N l Y 3 R p b 2 4 x L m 0 g o h g A K K A U A A A A A A A A A A A A A A A A A A A A A A A A A A A A d Y + / T s M w E M b 3 S H k H y y y p Z C I S G g a q T C l I H U B F L Q u E w S Q H m C b n y L 6 g R l U X X o m p M + p 7 4 S r 8 l a g X + 7 6 f 7 + 7 7 L B S k N L J Z f 0 c j 3 / M 9 + y Q N l G x h p E L J U l Y B + R 5 z Z 7 s x 7 2 / l 9 l U 7 M b M v 4 V g X b Q 1 I w b m q I M w 0 k i t s w L P T / N q C s X m j K 2 X z a V e 4 i f X U 6 G e 3 x u Y X k l o j D y f 4 o E 0 t q V v I T y k + i p K 8 X x v S k v h A 3 I 6 h U r U i M C k f c c E y X b U 1 2 j Q R 7 A w L X S p 8 T K M 4 i Q W 7 a j X B j L o K 0 p 9 n e K k R 7 g a i t 3 / A b 2 o F 6 H J q R l 3 D X Y q 5 v H e / 5 k a i 3 Z n p x 8 + 7 B m z w H V a s V r w H k X P g G o E R L G k t 2 J c e O 3 2 C d D I M d 6 2 / w P E + M N w H k r 9 g P f A 9 h f / b H 3 0 A U E s B A i 0 A F A A C A A g A x L i T V + E r R q S l A A A A 9 w A A A B I A A A A A A A A A A A A A A A A A A A A A A E N v b m Z p Z y 9 Q Y W N r Y W d l L n h t b F B L A Q I t A B Q A A g A I A M S 4 k 1 c P y u m r p A A A A O k A A A A T A A A A A A A A A A A A A A A A A P E A A A B b Q 2 9 u d G V u d F 9 U e X B l c 1 0 u e G 1 s U E s B A i 0 A F A A C A A g A x L i T V 6 + r 0 1 4 a A Q A A v Q E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k A A A A A A A D b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T U R B d 0 0 9 I i A v P j x F b n R y e S B U e X B l P S J G a W x s T G F z d F V w Z G F 0 Z W Q i I F Z h b H V l P S J k M j A y M y 0 x M i 0 x O V Q y M j o w N j o w O C 4 4 M D U 0 O T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N k N j B l N D M z O S 0 5 M G Y w L T Q 2 Y z Q t O T A z Y y 0 z Z D U 4 Y 2 Q 3 M W Y y N T A i I C 8 + P C 9 T d G F i b G V F b n R y a W V z P j w v S X R l b T 4 8 S X R l b T 4 8 S X R l b U x v Y 2 F 0 a W 9 u P j x J d G V t V H l w Z T 5 G b 3 J t d W x h P C 9 J d G V t V H l w Z T 4 8 S X R l b V B h d G g + U 2 V j d G l v b j E v a 3 J h a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3 i m J Q W P U m P 0 r y h W v i C 5 g A A A A A C A A A A A A A Q Z g A A A A E A A C A A A A C V b L W q B a E u G 4 E r Y t T P F P k / H n o k D E N w N I x t W K 7 N i N Z A d w A A A A A O g A A A A A I A A C A A A A A i A G C l I J N 3 9 K u q M r M Q b l M g / c 3 / 4 o Y Y r D H 4 Y n v n Y L r l w 1 A A A A C k a K u t o V z A M E g 9 P U 6 u J x c 7 H o A 0 i S H e n 4 r E + l X H o I C r 2 K 1 J i W i 4 9 y z / I w 8 B x i Y H N M C R 0 a z w D T E v 2 R i F / x P V C O 8 Q P w z Z x X S w 4 n 5 q e l i U t t J z r U A A A A A A Z a A w 2 o p Z A X v f i q g + d j A G Q 0 o W c A r 0 7 X S X 9 y s k t D w I h S B B M B X q T 2 M c V K S 9 a O J E + Z v o / R S i L i d z U c N 9 + 6 7 3 H H h 0 < / D a t a M a s h u p > 
</file>

<file path=customXml/itemProps1.xml><?xml version="1.0" encoding="utf-8"?>
<ds:datastoreItem xmlns:ds="http://schemas.openxmlformats.org/officeDocument/2006/customXml" ds:itemID="{E9F77495-6E05-4918-8521-5F0355D6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zd51</vt:lpstr>
      <vt:lpstr>zd52</vt:lpstr>
      <vt:lpstr>Arkusz5</vt:lpstr>
      <vt:lpstr>kraina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2023-12-19T21:54:16Z</dcterms:created>
  <dcterms:modified xsi:type="dcterms:W3CDTF">2023-12-19T22:53:19Z</dcterms:modified>
</cp:coreProperties>
</file>