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is\PycharmProjects\Matura-Informatyka\Matura2020 Operon\"/>
    </mc:Choice>
  </mc:AlternateContent>
  <xr:revisionPtr revIDLastSave="0" documentId="8_{7E25C4E8-AC6B-4FC1-81A8-2F62B5CA0C79}" xr6:coauthVersionLast="47" xr6:coauthVersionMax="47" xr10:uidLastSave="{00000000-0000-0000-0000-000000000000}"/>
  <bookViews>
    <workbookView xWindow="-108" yWindow="-108" windowWidth="30936" windowHeight="16776" activeTab="4" xr2:uid="{38235649-B216-454E-B479-429D9E940336}"/>
  </bookViews>
  <sheets>
    <sheet name="Arkusz3" sheetId="6" r:id="rId1"/>
    <sheet name="Arkusz5" sheetId="8" r:id="rId2"/>
    <sheet name="PolskiP" sheetId="10" r:id="rId3"/>
    <sheet name="matmaP" sheetId="11" r:id="rId4"/>
    <sheet name="matura (3)" sheetId="4" r:id="rId5"/>
    <sheet name="zd5.1" sheetId="5" r:id="rId6"/>
    <sheet name="zd5.2" sheetId="7" r:id="rId7"/>
    <sheet name="zd5.3" sheetId="9" r:id="rId8"/>
    <sheet name="zd5.4" sheetId="12" r:id="rId9"/>
    <sheet name="zd5.5" sheetId="13" r:id="rId10"/>
  </sheets>
  <definedNames>
    <definedName name="ExternalData_1" localSheetId="4" hidden="1">'matura (3)'!$A$1:$U$153</definedName>
  </definedNames>
  <calcPr calcId="191029"/>
  <pivotCaches>
    <pivotCache cacheId="44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4" l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D2" i="4"/>
  <c r="AE2" i="4" s="1"/>
  <c r="AD3" i="4"/>
  <c r="AE3" i="4" s="1"/>
  <c r="AD4" i="4"/>
  <c r="AE4" i="4" s="1"/>
  <c r="AD5" i="4"/>
  <c r="AD6" i="4"/>
  <c r="AE6" i="4" s="1"/>
  <c r="AD7" i="4"/>
  <c r="AE7" i="4" s="1"/>
  <c r="AD8" i="4"/>
  <c r="AE8" i="4" s="1"/>
  <c r="AD9" i="4"/>
  <c r="AE9" i="4" s="1"/>
  <c r="AD10" i="4"/>
  <c r="AE10" i="4" s="1"/>
  <c r="AD11" i="4"/>
  <c r="AE11" i="4" s="1"/>
  <c r="AD12" i="4"/>
  <c r="AE12" i="4" s="1"/>
  <c r="AD13" i="4"/>
  <c r="AD14" i="4"/>
  <c r="AD15" i="4"/>
  <c r="AE15" i="4" s="1"/>
  <c r="AD16" i="4"/>
  <c r="AE16" i="4" s="1"/>
  <c r="AD17" i="4"/>
  <c r="AD18" i="4"/>
  <c r="AE18" i="4" s="1"/>
  <c r="AD19" i="4"/>
  <c r="AE19" i="4" s="1"/>
  <c r="AD20" i="4"/>
  <c r="AE20" i="4" s="1"/>
  <c r="AD21" i="4"/>
  <c r="AE21" i="4" s="1"/>
  <c r="AD22" i="4"/>
  <c r="AD23" i="4"/>
  <c r="AE23" i="4" s="1"/>
  <c r="AD24" i="4"/>
  <c r="AD25" i="4"/>
  <c r="AD26" i="4"/>
  <c r="AD27" i="4"/>
  <c r="AE27" i="4" s="1"/>
  <c r="AD28" i="4"/>
  <c r="AE28" i="4" s="1"/>
  <c r="AD29" i="4"/>
  <c r="AD30" i="4"/>
  <c r="AE30" i="4" s="1"/>
  <c r="AD31" i="4"/>
  <c r="AE31" i="4" s="1"/>
  <c r="AD32" i="4"/>
  <c r="AE32" i="4" s="1"/>
  <c r="AD33" i="4"/>
  <c r="AE33" i="4" s="1"/>
  <c r="AD34" i="4"/>
  <c r="AD35" i="4"/>
  <c r="AE35" i="4" s="1"/>
  <c r="AD36" i="4"/>
  <c r="AD37" i="4"/>
  <c r="AD38" i="4"/>
  <c r="AE38" i="4" s="1"/>
  <c r="AD39" i="4"/>
  <c r="AE39" i="4" s="1"/>
  <c r="AD40" i="4"/>
  <c r="AD41" i="4"/>
  <c r="AD42" i="4"/>
  <c r="AE42" i="4" s="1"/>
  <c r="AD43" i="4"/>
  <c r="AE43" i="4" s="1"/>
  <c r="AD44" i="4"/>
  <c r="AE44" i="4" s="1"/>
  <c r="AD45" i="4"/>
  <c r="AE45" i="4" s="1"/>
  <c r="AD46" i="4"/>
  <c r="AE46" i="4" s="1"/>
  <c r="AD47" i="4"/>
  <c r="AE47" i="4" s="1"/>
  <c r="AD48" i="4"/>
  <c r="AE48" i="4" s="1"/>
  <c r="AD49" i="4"/>
  <c r="AD50" i="4"/>
  <c r="AD51" i="4"/>
  <c r="AE51" i="4" s="1"/>
  <c r="AD52" i="4"/>
  <c r="AE52" i="4" s="1"/>
  <c r="AD53" i="4"/>
  <c r="AD54" i="4"/>
  <c r="AE54" i="4" s="1"/>
  <c r="AD55" i="4"/>
  <c r="AE55" i="4" s="1"/>
  <c r="AD56" i="4"/>
  <c r="AE56" i="4" s="1"/>
  <c r="AD57" i="4"/>
  <c r="AE57" i="4" s="1"/>
  <c r="AD58" i="4"/>
  <c r="AE58" i="4" s="1"/>
  <c r="AD59" i="4"/>
  <c r="AE59" i="4" s="1"/>
  <c r="AD60" i="4"/>
  <c r="AD61" i="4"/>
  <c r="AD62" i="4"/>
  <c r="AD63" i="4"/>
  <c r="AE63" i="4" s="1"/>
  <c r="AD64" i="4"/>
  <c r="AD65" i="4"/>
  <c r="AD66" i="4"/>
  <c r="AE66" i="4" s="1"/>
  <c r="AD67" i="4"/>
  <c r="AE67" i="4" s="1"/>
  <c r="AD68" i="4"/>
  <c r="AE68" i="4" s="1"/>
  <c r="AD69" i="4"/>
  <c r="AE69" i="4" s="1"/>
  <c r="AD70" i="4"/>
  <c r="AE70" i="4" s="1"/>
  <c r="AD71" i="4"/>
  <c r="AE71" i="4" s="1"/>
  <c r="AD72" i="4"/>
  <c r="AD73" i="4"/>
  <c r="AD74" i="4"/>
  <c r="AE74" i="4" s="1"/>
  <c r="AD75" i="4"/>
  <c r="AE75" i="4" s="1"/>
  <c r="AD76" i="4"/>
  <c r="AE76" i="4" s="1"/>
  <c r="AD77" i="4"/>
  <c r="AD78" i="4"/>
  <c r="AE78" i="4" s="1"/>
  <c r="AD79" i="4"/>
  <c r="AE79" i="4" s="1"/>
  <c r="AD80" i="4"/>
  <c r="AE80" i="4" s="1"/>
  <c r="AD81" i="4"/>
  <c r="AE81" i="4" s="1"/>
  <c r="AD82" i="4"/>
  <c r="AE82" i="4" s="1"/>
  <c r="AD83" i="4"/>
  <c r="AE83" i="4" s="1"/>
  <c r="AD84" i="4"/>
  <c r="AE84" i="4" s="1"/>
  <c r="AD85" i="4"/>
  <c r="AD86" i="4"/>
  <c r="AD87" i="4"/>
  <c r="AE87" i="4" s="1"/>
  <c r="AD88" i="4"/>
  <c r="AE88" i="4" s="1"/>
  <c r="AD89" i="4"/>
  <c r="AD90" i="4"/>
  <c r="AE90" i="4" s="1"/>
  <c r="AD91" i="4"/>
  <c r="AE91" i="4" s="1"/>
  <c r="AD92" i="4"/>
  <c r="AE92" i="4" s="1"/>
  <c r="AD93" i="4"/>
  <c r="AE93" i="4" s="1"/>
  <c r="AD94" i="4"/>
  <c r="AE94" i="4" s="1"/>
  <c r="AD95" i="4"/>
  <c r="AE95" i="4" s="1"/>
  <c r="AD96" i="4"/>
  <c r="AE96" i="4" s="1"/>
  <c r="AD97" i="4"/>
  <c r="AD98" i="4"/>
  <c r="AE98" i="4" s="1"/>
  <c r="AD99" i="4"/>
  <c r="AE99" i="4" s="1"/>
  <c r="AD100" i="4"/>
  <c r="AD101" i="4"/>
  <c r="AE101" i="4" s="1"/>
  <c r="AD102" i="4"/>
  <c r="AE102" i="4" s="1"/>
  <c r="AD103" i="4"/>
  <c r="AE103" i="4" s="1"/>
  <c r="AD104" i="4"/>
  <c r="AE104" i="4" s="1"/>
  <c r="AD105" i="4"/>
  <c r="AE105" i="4" s="1"/>
  <c r="AD106" i="4"/>
  <c r="AD107" i="4"/>
  <c r="AE107" i="4" s="1"/>
  <c r="AD108" i="4"/>
  <c r="AE108" i="4" s="1"/>
  <c r="AD109" i="4"/>
  <c r="AE109" i="4" s="1"/>
  <c r="AD110" i="4"/>
  <c r="AE110" i="4" s="1"/>
  <c r="AD111" i="4"/>
  <c r="AE111" i="4" s="1"/>
  <c r="AD112" i="4"/>
  <c r="AE112" i="4" s="1"/>
  <c r="AD113" i="4"/>
  <c r="AD114" i="4"/>
  <c r="AE114" i="4" s="1"/>
  <c r="AD115" i="4"/>
  <c r="AE115" i="4" s="1"/>
  <c r="AD116" i="4"/>
  <c r="AE116" i="4" s="1"/>
  <c r="AD117" i="4"/>
  <c r="AE117" i="4" s="1"/>
  <c r="AD118" i="4"/>
  <c r="AE118" i="4" s="1"/>
  <c r="AD119" i="4"/>
  <c r="AE119" i="4" s="1"/>
  <c r="AD120" i="4"/>
  <c r="AE120" i="4" s="1"/>
  <c r="AD121" i="4"/>
  <c r="AE121" i="4" s="1"/>
  <c r="AD122" i="4"/>
  <c r="AE122" i="4" s="1"/>
  <c r="AD123" i="4"/>
  <c r="AE123" i="4" s="1"/>
  <c r="AD124" i="4"/>
  <c r="AE124" i="4" s="1"/>
  <c r="AD125" i="4"/>
  <c r="AD126" i="4"/>
  <c r="AE126" i="4" s="1"/>
  <c r="AD127" i="4"/>
  <c r="AE127" i="4" s="1"/>
  <c r="AD128" i="4"/>
  <c r="AE128" i="4" s="1"/>
  <c r="AD129" i="4"/>
  <c r="AE129" i="4" s="1"/>
  <c r="AD130" i="4"/>
  <c r="AE130" i="4" s="1"/>
  <c r="AD131" i="4"/>
  <c r="AE131" i="4" s="1"/>
  <c r="AD132" i="4"/>
  <c r="AE132" i="4" s="1"/>
  <c r="AD133" i="4"/>
  <c r="AD134" i="4"/>
  <c r="AE134" i="4" s="1"/>
  <c r="AD135" i="4"/>
  <c r="AE135" i="4" s="1"/>
  <c r="AD136" i="4"/>
  <c r="AE136" i="4" s="1"/>
  <c r="AD137" i="4"/>
  <c r="AD138" i="4"/>
  <c r="AE138" i="4" s="1"/>
  <c r="AD139" i="4"/>
  <c r="AD140" i="4"/>
  <c r="AE140" i="4" s="1"/>
  <c r="AD141" i="4"/>
  <c r="AE141" i="4" s="1"/>
  <c r="AD142" i="4"/>
  <c r="AE142" i="4" s="1"/>
  <c r="AD143" i="4"/>
  <c r="AE143" i="4" s="1"/>
  <c r="AD144" i="4"/>
  <c r="AE144" i="4" s="1"/>
  <c r="AD145" i="4"/>
  <c r="AE145" i="4" s="1"/>
  <c r="AD146" i="4"/>
  <c r="AE146" i="4" s="1"/>
  <c r="AD147" i="4"/>
  <c r="AE147" i="4" s="1"/>
  <c r="AD148" i="4"/>
  <c r="AD149" i="4"/>
  <c r="AD150" i="4"/>
  <c r="AE150" i="4" s="1"/>
  <c r="AD151" i="4"/>
  <c r="AE151" i="4" s="1"/>
  <c r="AD152" i="4"/>
  <c r="AE152" i="4" s="1"/>
  <c r="AD153" i="4"/>
  <c r="AE153" i="4" s="1"/>
  <c r="AE5" i="4"/>
  <c r="AE13" i="4"/>
  <c r="AE14" i="4"/>
  <c r="AE17" i="4"/>
  <c r="AE22" i="4"/>
  <c r="AE24" i="4"/>
  <c r="AE25" i="4"/>
  <c r="AE26" i="4"/>
  <c r="AE29" i="4"/>
  <c r="AE34" i="4"/>
  <c r="AE36" i="4"/>
  <c r="AE37" i="4"/>
  <c r="AE40" i="4"/>
  <c r="AE41" i="4"/>
  <c r="AE49" i="4"/>
  <c r="AE50" i="4"/>
  <c r="AE53" i="4"/>
  <c r="AE60" i="4"/>
  <c r="AE61" i="4"/>
  <c r="AE62" i="4"/>
  <c r="AE64" i="4"/>
  <c r="AE65" i="4"/>
  <c r="AE72" i="4"/>
  <c r="AE73" i="4"/>
  <c r="AE77" i="4"/>
  <c r="AE85" i="4"/>
  <c r="AE86" i="4"/>
  <c r="AE89" i="4"/>
  <c r="AE97" i="4"/>
  <c r="AE100" i="4"/>
  <c r="AE106" i="4"/>
  <c r="AE113" i="4"/>
  <c r="AE125" i="4"/>
  <c r="AE133" i="4"/>
  <c r="AE137" i="4"/>
  <c r="AE139" i="4"/>
  <c r="AE148" i="4"/>
  <c r="AE149" i="4"/>
  <c r="B23" i="8"/>
  <c r="C23" i="8"/>
  <c r="D23" i="8"/>
  <c r="E23" i="8"/>
  <c r="F23" i="8"/>
  <c r="A23" i="8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C161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D160" i="4"/>
  <c r="C16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CC1F65-7E75-4BDE-B63F-A1786DD3BDC1}" keepAlive="1" name="Zapytanie — matura" description="Połączenie z zapytaniem „matura” w skoroszycie." type="5" refreshedVersion="0" background="1">
    <dbPr connection="Provider=Microsoft.Mashup.OleDb.1;Data Source=$Workbook$;Location=matura;Extended Properties=&quot;&quot;" command="SELECT * FROM [matura]"/>
  </connection>
  <connection id="2" xr16:uid="{F71B91C9-3866-4DF2-8BE0-C84BF6BEC31B}" keepAlive="1" name="Zapytanie — matura (2)" description="Połączenie z zapytaniem „matura (2)” w skoroszycie." type="5" refreshedVersion="0" background="1">
    <dbPr connection="Provider=Microsoft.Mashup.OleDb.1;Data Source=$Workbook$;Location=&quot;matura (2)&quot;;Extended Properties=&quot;&quot;" command="SELECT * FROM [matura (2)]"/>
  </connection>
  <connection id="3" xr16:uid="{EC936EE2-8F0F-4E09-93EF-62FC04A9DE0D}" keepAlive="1" name="Zapytanie — matura (3)" description="Połączenie z zapytaniem „matura (3)” w skoroszycie." type="5" refreshedVersion="8" background="1" saveData="1">
    <dbPr connection="Provider=Microsoft.Mashup.OleDb.1;Data Source=$Workbook$;Location=&quot;matura (3)&quot;;Extended Properties=&quot;&quot;" command="SELECT * FROM [matura (3)]"/>
  </connection>
</connections>
</file>

<file path=xl/sharedStrings.xml><?xml version="1.0" encoding="utf-8"?>
<sst xmlns="http://schemas.openxmlformats.org/spreadsheetml/2006/main" count="258" uniqueCount="60">
  <si>
    <t>KLASA</t>
  </si>
  <si>
    <t>PESEL</t>
  </si>
  <si>
    <t>Biologia-R</t>
  </si>
  <si>
    <t>Chemia-R</t>
  </si>
  <si>
    <t>Fizyka-R</t>
  </si>
  <si>
    <t>Geografia-R</t>
  </si>
  <si>
    <t>Historia-R</t>
  </si>
  <si>
    <t>Informatyka-R</t>
  </si>
  <si>
    <t>Angielski-P</t>
  </si>
  <si>
    <t>Angielski-R</t>
  </si>
  <si>
    <t>Francuski-P</t>
  </si>
  <si>
    <t>Francuski-R</t>
  </si>
  <si>
    <t>Hiszpañski-P</t>
  </si>
  <si>
    <t>Hiszpañski-R</t>
  </si>
  <si>
    <t>Niemiecki-P</t>
  </si>
  <si>
    <t>Niemiecki-R</t>
  </si>
  <si>
    <t>Matematyka-P</t>
  </si>
  <si>
    <t>Matematyka-R</t>
  </si>
  <si>
    <t>Polski-P</t>
  </si>
  <si>
    <t>Polski-R</t>
  </si>
  <si>
    <t>WOS-R</t>
  </si>
  <si>
    <t>A</t>
  </si>
  <si>
    <t>B</t>
  </si>
  <si>
    <t>C</t>
  </si>
  <si>
    <t>E</t>
  </si>
  <si>
    <t>H</t>
  </si>
  <si>
    <t>Ile 100%</t>
  </si>
  <si>
    <t>Etykiety wierszy</t>
  </si>
  <si>
    <t>Suma końcowa</t>
  </si>
  <si>
    <t>(Wiele elementów)</t>
  </si>
  <si>
    <t>Suma z PESEL</t>
  </si>
  <si>
    <t>Etykiety kolumn</t>
  </si>
  <si>
    <t>liczba zdających</t>
  </si>
  <si>
    <t>średnia</t>
  </si>
  <si>
    <t>matmaP [0,30]</t>
  </si>
  <si>
    <t>matmaP [31,50]</t>
  </si>
  <si>
    <t>matmaP [51,75]</t>
  </si>
  <si>
    <t>matmaP [76,90]</t>
  </si>
  <si>
    <t>matmaP [91,99]</t>
  </si>
  <si>
    <t>matmaP 100</t>
  </si>
  <si>
    <t>Suma z matmaP [0,30]</t>
  </si>
  <si>
    <t>Suma z matmaP [31,50]</t>
  </si>
  <si>
    <t>Suma z matmaP [51,75]</t>
  </si>
  <si>
    <t>Suma z matmaP [76,90]</t>
  </si>
  <si>
    <t>Suma z matmaP [91,99]</t>
  </si>
  <si>
    <t>Suma z matmaP 100</t>
  </si>
  <si>
    <t xml:space="preserve"> [0,30]</t>
  </si>
  <si>
    <t>[31,50]</t>
  </si>
  <si>
    <t xml:space="preserve"> [51,75]</t>
  </si>
  <si>
    <t xml:space="preserve"> [76,90]</t>
  </si>
  <si>
    <t>[91,99]</t>
  </si>
  <si>
    <t>[100]</t>
  </si>
  <si>
    <t>Płeć</t>
  </si>
  <si>
    <t>K</t>
  </si>
  <si>
    <t>M</t>
  </si>
  <si>
    <t>Średnia z Polski-P</t>
  </si>
  <si>
    <t>Średnia z Matematyka-P</t>
  </si>
  <si>
    <t>ilość rozszerzeń</t>
  </si>
  <si>
    <t>czy wiecej niz dwa?</t>
  </si>
  <si>
    <t>Suma z czy wiecej niz dwa?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</si>
</sst>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3" fillId="3" borderId="11" xfId="0" applyFont="1" applyFill="1" applyBorder="1"/>
    <xf numFmtId="2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49" fontId="4" fillId="0" borderId="0" xfId="0" applyNumberFormat="1" applyFont="1"/>
  </cellXfs>
  <cellStyles count="2">
    <cellStyle name="Normalny" xfId="0" builtinId="0"/>
    <cellStyle name="Procentowy" xfId="1" builtinId="5"/>
  </cellStyles>
  <dxfs count="4">
    <dxf>
      <numFmt numFmtId="30" formatCode="@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Rozkład</a:t>
            </a:r>
            <a:r>
              <a:rPr lang="en-GB" baseline="0"/>
              <a:t> wyników z matematyki na poziomie podstawowym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Arkusz5!$A$22:$F$22</c:f>
              <c:strCache>
                <c:ptCount val="6"/>
                <c:pt idx="0">
                  <c:v> [0,30]</c:v>
                </c:pt>
                <c:pt idx="1">
                  <c:v>[31,50]</c:v>
                </c:pt>
                <c:pt idx="2">
                  <c:v> [51,75]</c:v>
                </c:pt>
                <c:pt idx="3">
                  <c:v> [76,90]</c:v>
                </c:pt>
                <c:pt idx="4">
                  <c:v>[91,99]</c:v>
                </c:pt>
                <c:pt idx="5">
                  <c:v>[100]</c:v>
                </c:pt>
              </c:strCache>
            </c:strRef>
          </c:cat>
          <c:val>
            <c:numRef>
              <c:f>Arkusz5!$A$23:$F$23</c:f>
              <c:numCache>
                <c:formatCode>0.00%</c:formatCode>
                <c:ptCount val="6"/>
                <c:pt idx="0">
                  <c:v>0</c:v>
                </c:pt>
                <c:pt idx="1">
                  <c:v>0.1118421052631579</c:v>
                </c:pt>
                <c:pt idx="2">
                  <c:v>0.38815789473684209</c:v>
                </c:pt>
                <c:pt idx="3">
                  <c:v>0.27631578947368424</c:v>
                </c:pt>
                <c:pt idx="4">
                  <c:v>0.17763157894736842</c:v>
                </c:pt>
                <c:pt idx="5">
                  <c:v>4.6052631578947366E-2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9-40A0-B45F-E1460776071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Liczba</a:t>
            </a:r>
            <a:r>
              <a:rPr lang="en-GB" baseline="0"/>
              <a:t> zdających oraz średni wynik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'matura (3)'!$B$160</c:f>
              <c:strCache>
                <c:ptCount val="1"/>
                <c:pt idx="0">
                  <c:v>liczba zdających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'matura (3)'!$C$159:$U$159</c:f>
              <c:strCache>
                <c:ptCount val="19"/>
                <c:pt idx="0">
                  <c:v>Biologia-R</c:v>
                </c:pt>
                <c:pt idx="1">
                  <c:v>Chemia-R</c:v>
                </c:pt>
                <c:pt idx="2">
                  <c:v>Fizyka-R</c:v>
                </c:pt>
                <c:pt idx="3">
                  <c:v>Geografia-R</c:v>
                </c:pt>
                <c:pt idx="4">
                  <c:v>Historia-R</c:v>
                </c:pt>
                <c:pt idx="5">
                  <c:v>Informatyka-R</c:v>
                </c:pt>
                <c:pt idx="6">
                  <c:v>Angielski-P</c:v>
                </c:pt>
                <c:pt idx="7">
                  <c:v>Angielski-R</c:v>
                </c:pt>
                <c:pt idx="8">
                  <c:v>Francuski-P</c:v>
                </c:pt>
                <c:pt idx="9">
                  <c:v>Francuski-R</c:v>
                </c:pt>
                <c:pt idx="10">
                  <c:v>Hiszpañski-P</c:v>
                </c:pt>
                <c:pt idx="11">
                  <c:v>Hiszpañski-R</c:v>
                </c:pt>
                <c:pt idx="12">
                  <c:v>Niemiecki-P</c:v>
                </c:pt>
                <c:pt idx="13">
                  <c:v>Niemiecki-R</c:v>
                </c:pt>
                <c:pt idx="14">
                  <c:v>Matematyka-P</c:v>
                </c:pt>
                <c:pt idx="15">
                  <c:v>Matematyka-R</c:v>
                </c:pt>
                <c:pt idx="16">
                  <c:v>Polski-P</c:v>
                </c:pt>
                <c:pt idx="17">
                  <c:v>Polski-R</c:v>
                </c:pt>
                <c:pt idx="18">
                  <c:v>WOS-R</c:v>
                </c:pt>
              </c:strCache>
            </c:strRef>
          </c:cat>
          <c:val>
            <c:numRef>
              <c:f>'matura (3)'!$C$160:$U$160</c:f>
              <c:numCache>
                <c:formatCode>General</c:formatCode>
                <c:ptCount val="19"/>
                <c:pt idx="0">
                  <c:v>40</c:v>
                </c:pt>
                <c:pt idx="1">
                  <c:v>33</c:v>
                </c:pt>
                <c:pt idx="2">
                  <c:v>27</c:v>
                </c:pt>
                <c:pt idx="3">
                  <c:v>32</c:v>
                </c:pt>
                <c:pt idx="4">
                  <c:v>20</c:v>
                </c:pt>
                <c:pt idx="5">
                  <c:v>5</c:v>
                </c:pt>
                <c:pt idx="6">
                  <c:v>146</c:v>
                </c:pt>
                <c:pt idx="7">
                  <c:v>101</c:v>
                </c:pt>
                <c:pt idx="8">
                  <c:v>5</c:v>
                </c:pt>
                <c:pt idx="9">
                  <c:v>2</c:v>
                </c:pt>
                <c:pt idx="10">
                  <c:v>19</c:v>
                </c:pt>
                <c:pt idx="11">
                  <c:v>20</c:v>
                </c:pt>
                <c:pt idx="12">
                  <c:v>5</c:v>
                </c:pt>
                <c:pt idx="13">
                  <c:v>2</c:v>
                </c:pt>
                <c:pt idx="14">
                  <c:v>152</c:v>
                </c:pt>
                <c:pt idx="15">
                  <c:v>61</c:v>
                </c:pt>
                <c:pt idx="16">
                  <c:v>152</c:v>
                </c:pt>
                <c:pt idx="17">
                  <c:v>53</c:v>
                </c:pt>
                <c:pt idx="1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E-4544-A784-47D3ED4F061B}"/>
            </c:ext>
          </c:extLst>
        </c:ser>
        <c:ser>
          <c:idx val="1"/>
          <c:order val="1"/>
          <c:tx>
            <c:strRef>
              <c:f>'matura (3)'!$B$161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'matura (3)'!$C$159:$U$159</c:f>
              <c:strCache>
                <c:ptCount val="19"/>
                <c:pt idx="0">
                  <c:v>Biologia-R</c:v>
                </c:pt>
                <c:pt idx="1">
                  <c:v>Chemia-R</c:v>
                </c:pt>
                <c:pt idx="2">
                  <c:v>Fizyka-R</c:v>
                </c:pt>
                <c:pt idx="3">
                  <c:v>Geografia-R</c:v>
                </c:pt>
                <c:pt idx="4">
                  <c:v>Historia-R</c:v>
                </c:pt>
                <c:pt idx="5">
                  <c:v>Informatyka-R</c:v>
                </c:pt>
                <c:pt idx="6">
                  <c:v>Angielski-P</c:v>
                </c:pt>
                <c:pt idx="7">
                  <c:v>Angielski-R</c:v>
                </c:pt>
                <c:pt idx="8">
                  <c:v>Francuski-P</c:v>
                </c:pt>
                <c:pt idx="9">
                  <c:v>Francuski-R</c:v>
                </c:pt>
                <c:pt idx="10">
                  <c:v>Hiszpañski-P</c:v>
                </c:pt>
                <c:pt idx="11">
                  <c:v>Hiszpañski-R</c:v>
                </c:pt>
                <c:pt idx="12">
                  <c:v>Niemiecki-P</c:v>
                </c:pt>
                <c:pt idx="13">
                  <c:v>Niemiecki-R</c:v>
                </c:pt>
                <c:pt idx="14">
                  <c:v>Matematyka-P</c:v>
                </c:pt>
                <c:pt idx="15">
                  <c:v>Matematyka-R</c:v>
                </c:pt>
                <c:pt idx="16">
                  <c:v>Polski-P</c:v>
                </c:pt>
                <c:pt idx="17">
                  <c:v>Polski-R</c:v>
                </c:pt>
                <c:pt idx="18">
                  <c:v>WOS-R</c:v>
                </c:pt>
              </c:strCache>
            </c:strRef>
          </c:cat>
          <c:val>
            <c:numRef>
              <c:f>'matura (3)'!$C$161:$U$161</c:f>
              <c:numCache>
                <c:formatCode>0.00</c:formatCode>
                <c:ptCount val="19"/>
                <c:pt idx="0">
                  <c:v>66.599999999999994</c:v>
                </c:pt>
                <c:pt idx="1">
                  <c:v>59.545454545454547</c:v>
                </c:pt>
                <c:pt idx="2">
                  <c:v>63.25925925925926</c:v>
                </c:pt>
                <c:pt idx="3">
                  <c:v>65.5625</c:v>
                </c:pt>
                <c:pt idx="4">
                  <c:v>77.8</c:v>
                </c:pt>
                <c:pt idx="5">
                  <c:v>77.2</c:v>
                </c:pt>
                <c:pt idx="6">
                  <c:v>92.705479452054789</c:v>
                </c:pt>
                <c:pt idx="7">
                  <c:v>77.643564356435647</c:v>
                </c:pt>
                <c:pt idx="8">
                  <c:v>79.400000000000006</c:v>
                </c:pt>
                <c:pt idx="9">
                  <c:v>80.5</c:v>
                </c:pt>
                <c:pt idx="10">
                  <c:v>89.89473684210526</c:v>
                </c:pt>
                <c:pt idx="11">
                  <c:v>70.2</c:v>
                </c:pt>
                <c:pt idx="12">
                  <c:v>98.4</c:v>
                </c:pt>
                <c:pt idx="13">
                  <c:v>79.5</c:v>
                </c:pt>
                <c:pt idx="14">
                  <c:v>73.78947368421052</c:v>
                </c:pt>
                <c:pt idx="15">
                  <c:v>59.442622950819676</c:v>
                </c:pt>
                <c:pt idx="16">
                  <c:v>61.907894736842103</c:v>
                </c:pt>
                <c:pt idx="17">
                  <c:v>67.547169811320757</c:v>
                </c:pt>
                <c:pt idx="18">
                  <c:v>56.315789473684212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E-4544-A784-47D3ED4F0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127919"/>
        <c:axId val="1826130319"/>
      </c:barChart>
      <c:catAx>
        <c:axId val="182612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przedmioty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6130319"/>
        <c:crosses val="autoZero"/>
        <c:auto val="1"/>
        <c:lblAlgn val="ctr"/>
        <c:lblOffset val="100"/>
        <c:noMultiLvlLbl val="0"/>
      </c:catAx>
      <c:valAx>
        <c:axId val="18261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średnia</a:t>
                </a:r>
                <a:r>
                  <a:rPr lang="en-GB" baseline="0"/>
                  <a:t> wynik / liczba zdających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9421599002747862E-2"/>
              <c:y val="0.1184805451898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61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Liczba</a:t>
            </a:r>
            <a:r>
              <a:rPr lang="en-GB" baseline="0"/>
              <a:t> zdających oraz średni wynik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'matura (3)'!$B$160</c:f>
              <c:strCache>
                <c:ptCount val="1"/>
                <c:pt idx="0">
                  <c:v>liczba zdających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'matura (3)'!$C$159:$U$159</c:f>
              <c:strCache>
                <c:ptCount val="19"/>
                <c:pt idx="0">
                  <c:v>Biologia-R</c:v>
                </c:pt>
                <c:pt idx="1">
                  <c:v>Chemia-R</c:v>
                </c:pt>
                <c:pt idx="2">
                  <c:v>Fizyka-R</c:v>
                </c:pt>
                <c:pt idx="3">
                  <c:v>Geografia-R</c:v>
                </c:pt>
                <c:pt idx="4">
                  <c:v>Historia-R</c:v>
                </c:pt>
                <c:pt idx="5">
                  <c:v>Informatyka-R</c:v>
                </c:pt>
                <c:pt idx="6">
                  <c:v>Angielski-P</c:v>
                </c:pt>
                <c:pt idx="7">
                  <c:v>Angielski-R</c:v>
                </c:pt>
                <c:pt idx="8">
                  <c:v>Francuski-P</c:v>
                </c:pt>
                <c:pt idx="9">
                  <c:v>Francuski-R</c:v>
                </c:pt>
                <c:pt idx="10">
                  <c:v>Hiszpañski-P</c:v>
                </c:pt>
                <c:pt idx="11">
                  <c:v>Hiszpañski-R</c:v>
                </c:pt>
                <c:pt idx="12">
                  <c:v>Niemiecki-P</c:v>
                </c:pt>
                <c:pt idx="13">
                  <c:v>Niemiecki-R</c:v>
                </c:pt>
                <c:pt idx="14">
                  <c:v>Matematyka-P</c:v>
                </c:pt>
                <c:pt idx="15">
                  <c:v>Matematyka-R</c:v>
                </c:pt>
                <c:pt idx="16">
                  <c:v>Polski-P</c:v>
                </c:pt>
                <c:pt idx="17">
                  <c:v>Polski-R</c:v>
                </c:pt>
                <c:pt idx="18">
                  <c:v>WOS-R</c:v>
                </c:pt>
              </c:strCache>
            </c:strRef>
          </c:cat>
          <c:val>
            <c:numRef>
              <c:f>'matura (3)'!$C$160:$U$160</c:f>
              <c:numCache>
                <c:formatCode>General</c:formatCode>
                <c:ptCount val="19"/>
                <c:pt idx="0">
                  <c:v>40</c:v>
                </c:pt>
                <c:pt idx="1">
                  <c:v>33</c:v>
                </c:pt>
                <c:pt idx="2">
                  <c:v>27</c:v>
                </c:pt>
                <c:pt idx="3">
                  <c:v>32</c:v>
                </c:pt>
                <c:pt idx="4">
                  <c:v>20</c:v>
                </c:pt>
                <c:pt idx="5">
                  <c:v>5</c:v>
                </c:pt>
                <c:pt idx="6">
                  <c:v>146</c:v>
                </c:pt>
                <c:pt idx="7">
                  <c:v>101</c:v>
                </c:pt>
                <c:pt idx="8">
                  <c:v>5</c:v>
                </c:pt>
                <c:pt idx="9">
                  <c:v>2</c:v>
                </c:pt>
                <c:pt idx="10">
                  <c:v>19</c:v>
                </c:pt>
                <c:pt idx="11">
                  <c:v>20</c:v>
                </c:pt>
                <c:pt idx="12">
                  <c:v>5</c:v>
                </c:pt>
                <c:pt idx="13">
                  <c:v>2</c:v>
                </c:pt>
                <c:pt idx="14">
                  <c:v>152</c:v>
                </c:pt>
                <c:pt idx="15">
                  <c:v>61</c:v>
                </c:pt>
                <c:pt idx="16">
                  <c:v>152</c:v>
                </c:pt>
                <c:pt idx="17">
                  <c:v>53</c:v>
                </c:pt>
                <c:pt idx="1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5-470C-BC19-8FEEE8768893}"/>
            </c:ext>
          </c:extLst>
        </c:ser>
        <c:ser>
          <c:idx val="1"/>
          <c:order val="1"/>
          <c:tx>
            <c:strRef>
              <c:f>'matura (3)'!$B$161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'matura (3)'!$C$159:$U$159</c:f>
              <c:strCache>
                <c:ptCount val="19"/>
                <c:pt idx="0">
                  <c:v>Biologia-R</c:v>
                </c:pt>
                <c:pt idx="1">
                  <c:v>Chemia-R</c:v>
                </c:pt>
                <c:pt idx="2">
                  <c:v>Fizyka-R</c:v>
                </c:pt>
                <c:pt idx="3">
                  <c:v>Geografia-R</c:v>
                </c:pt>
                <c:pt idx="4">
                  <c:v>Historia-R</c:v>
                </c:pt>
                <c:pt idx="5">
                  <c:v>Informatyka-R</c:v>
                </c:pt>
                <c:pt idx="6">
                  <c:v>Angielski-P</c:v>
                </c:pt>
                <c:pt idx="7">
                  <c:v>Angielski-R</c:v>
                </c:pt>
                <c:pt idx="8">
                  <c:v>Francuski-P</c:v>
                </c:pt>
                <c:pt idx="9">
                  <c:v>Francuski-R</c:v>
                </c:pt>
                <c:pt idx="10">
                  <c:v>Hiszpañski-P</c:v>
                </c:pt>
                <c:pt idx="11">
                  <c:v>Hiszpañski-R</c:v>
                </c:pt>
                <c:pt idx="12">
                  <c:v>Niemiecki-P</c:v>
                </c:pt>
                <c:pt idx="13">
                  <c:v>Niemiecki-R</c:v>
                </c:pt>
                <c:pt idx="14">
                  <c:v>Matematyka-P</c:v>
                </c:pt>
                <c:pt idx="15">
                  <c:v>Matematyka-R</c:v>
                </c:pt>
                <c:pt idx="16">
                  <c:v>Polski-P</c:v>
                </c:pt>
                <c:pt idx="17">
                  <c:v>Polski-R</c:v>
                </c:pt>
                <c:pt idx="18">
                  <c:v>WOS-R</c:v>
                </c:pt>
              </c:strCache>
            </c:strRef>
          </c:cat>
          <c:val>
            <c:numRef>
              <c:f>'matura (3)'!$C$161:$U$161</c:f>
              <c:numCache>
                <c:formatCode>0.00</c:formatCode>
                <c:ptCount val="19"/>
                <c:pt idx="0">
                  <c:v>66.599999999999994</c:v>
                </c:pt>
                <c:pt idx="1">
                  <c:v>59.545454545454547</c:v>
                </c:pt>
                <c:pt idx="2">
                  <c:v>63.25925925925926</c:v>
                </c:pt>
                <c:pt idx="3">
                  <c:v>65.5625</c:v>
                </c:pt>
                <c:pt idx="4">
                  <c:v>77.8</c:v>
                </c:pt>
                <c:pt idx="5">
                  <c:v>77.2</c:v>
                </c:pt>
                <c:pt idx="6">
                  <c:v>92.705479452054789</c:v>
                </c:pt>
                <c:pt idx="7">
                  <c:v>77.643564356435647</c:v>
                </c:pt>
                <c:pt idx="8">
                  <c:v>79.400000000000006</c:v>
                </c:pt>
                <c:pt idx="9">
                  <c:v>80.5</c:v>
                </c:pt>
                <c:pt idx="10">
                  <c:v>89.89473684210526</c:v>
                </c:pt>
                <c:pt idx="11">
                  <c:v>70.2</c:v>
                </c:pt>
                <c:pt idx="12">
                  <c:v>98.4</c:v>
                </c:pt>
                <c:pt idx="13">
                  <c:v>79.5</c:v>
                </c:pt>
                <c:pt idx="14">
                  <c:v>73.78947368421052</c:v>
                </c:pt>
                <c:pt idx="15">
                  <c:v>59.442622950819676</c:v>
                </c:pt>
                <c:pt idx="16">
                  <c:v>61.907894736842103</c:v>
                </c:pt>
                <c:pt idx="17">
                  <c:v>67.547169811320757</c:v>
                </c:pt>
                <c:pt idx="18">
                  <c:v>56.315789473684212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5-470C-BC19-8FEEE876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127919"/>
        <c:axId val="1826130319"/>
      </c:barChart>
      <c:catAx>
        <c:axId val="182612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przedmioty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6130319"/>
        <c:crosses val="autoZero"/>
        <c:auto val="1"/>
        <c:lblAlgn val="ctr"/>
        <c:lblOffset val="100"/>
        <c:noMultiLvlLbl val="0"/>
      </c:catAx>
      <c:valAx>
        <c:axId val="18261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średnia</a:t>
                </a:r>
                <a:r>
                  <a:rPr lang="en-GB" baseline="0"/>
                  <a:t> wynik / liczba zdających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1.9421599002747862E-2"/>
              <c:y val="0.1184805451898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61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Rozkład</a:t>
            </a:r>
            <a:r>
              <a:rPr lang="en-GB" baseline="0"/>
              <a:t> wyników z matematyki na poziomie podstawowym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80-4C2B-8E03-E1858A652B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80-4C2B-8E03-E1858A652B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80-4C2B-8E03-E1858A652B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80-4C2B-8E03-E1858A652B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80-4C2B-8E03-E1858A652B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80-4C2B-8E03-E1858A652B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Arkusz5!$A$22:$F$22</c:f>
              <c:strCache>
                <c:ptCount val="6"/>
                <c:pt idx="0">
                  <c:v> [0,30]</c:v>
                </c:pt>
                <c:pt idx="1">
                  <c:v>[31,50]</c:v>
                </c:pt>
                <c:pt idx="2">
                  <c:v> [51,75]</c:v>
                </c:pt>
                <c:pt idx="3">
                  <c:v> [76,90]</c:v>
                </c:pt>
                <c:pt idx="4">
                  <c:v>[91,99]</c:v>
                </c:pt>
                <c:pt idx="5">
                  <c:v>[100]</c:v>
                </c:pt>
              </c:strCache>
            </c:strRef>
          </c:cat>
          <c:val>
            <c:numRef>
              <c:f>Arkusz5!$A$23:$F$23</c:f>
              <c:numCache>
                <c:formatCode>0.00%</c:formatCode>
                <c:ptCount val="6"/>
                <c:pt idx="0">
                  <c:v>0</c:v>
                </c:pt>
                <c:pt idx="1">
                  <c:v>0.1118421052631579</c:v>
                </c:pt>
                <c:pt idx="2">
                  <c:v>0.38815789473684209</c:v>
                </c:pt>
                <c:pt idx="3">
                  <c:v>0.27631578947368424</c:v>
                </c:pt>
                <c:pt idx="4">
                  <c:v>0.17763157894736842</c:v>
                </c:pt>
                <c:pt idx="5">
                  <c:v>4.6052631578947366E-2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80-4C2B-8E03-E1858A652B6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1483659</xdr:colOff>
      <xdr:row>28</xdr:row>
      <xdr:rowOff>138952</xdr:rowOff>
    </xdr:from>
    <xdr:to>
      <xdr:col>3</xdr:col>
      <xdr:colOff>1286435</xdr:colOff>
      <xdr:row>44</xdr:row>
      <xdr:rowOff>13446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72D2525-B66F-6894-77DD-73A38A8D5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90095</xdr:colOff>
      <xdr:row>163</xdr:row>
      <xdr:rowOff>96371</xdr:rowOff>
    </xdr:from>
    <xdr:to>
      <xdr:col>16</xdr:col>
      <xdr:colOff>86509</xdr:colOff>
      <xdr:row>178</xdr:row>
      <xdr:rowOff>96371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D5518F8-59C3-740D-129F-FB2B2ABC1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</xdr:row>
      <xdr:rowOff>30480</xdr:rowOff>
    </xdr:from>
    <xdr:to>
      <xdr:col>10</xdr:col>
      <xdr:colOff>541020</xdr:colOff>
      <xdr:row>25</xdr:row>
      <xdr:rowOff>45720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0A706E-04FB-4205-A58A-220F38ABD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571500</xdr:colOff>
      <xdr:row>23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4AEB99F-7F0C-41E9-9D48-6D75A43F9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" refreshedDate="45369.963519907411" createdVersion="8" refreshedVersion="8" minRefreshableVersion="3" recordCount="152" xr:uid="{40364FB4-9DF0-464C-B322-820E89813E7A}">
  <cacheSource type="worksheet">
    <worksheetSource name="matura__3"/>
  </cacheSource>
  <cacheFields count="31">
    <cacheField name="KLASA" numFmtId="0">
      <sharedItems count="5">
        <s v="A"/>
        <s v="B"/>
        <s v="C"/>
        <s v="E"/>
        <s v="H"/>
      </sharedItems>
    </cacheField>
    <cacheField name="PESEL" numFmtId="49">
      <sharedItems containsSemiMixedTypes="0" containsString="0" containsNumber="1" containsInteger="1" minValue="94011110436" maxValue="96011200502"/>
    </cacheField>
    <cacheField name="Biologia-R" numFmtId="0">
      <sharedItems containsString="0" containsBlank="1" containsNumber="1" containsInteger="1" minValue="18" maxValue="95"/>
    </cacheField>
    <cacheField name="Chemia-R" numFmtId="0">
      <sharedItems containsString="0" containsBlank="1" containsNumber="1" containsInteger="1" minValue="12" maxValue="93"/>
    </cacheField>
    <cacheField name="Fizyka-R" numFmtId="0">
      <sharedItems containsString="0" containsBlank="1" containsNumber="1" containsInteger="1" minValue="32" maxValue="92"/>
    </cacheField>
    <cacheField name="Geografia-R" numFmtId="0">
      <sharedItems containsString="0" containsBlank="1" containsNumber="1" containsInteger="1" minValue="38" maxValue="93"/>
    </cacheField>
    <cacheField name="Historia-R" numFmtId="0">
      <sharedItems containsString="0" containsBlank="1" containsNumber="1" containsInteger="1" minValue="24" maxValue="96"/>
    </cacheField>
    <cacheField name="Informatyka-R" numFmtId="0">
      <sharedItems containsString="0" containsBlank="1" containsNumber="1" containsInteger="1" minValue="52" maxValue="98"/>
    </cacheField>
    <cacheField name="Angielski-P" numFmtId="0">
      <sharedItems containsString="0" containsBlank="1" containsNumber="1" containsInteger="1" minValue="51" maxValue="100"/>
    </cacheField>
    <cacheField name="Angielski-R" numFmtId="0">
      <sharedItems containsString="0" containsBlank="1" containsNumber="1" containsInteger="1" minValue="28" maxValue="100"/>
    </cacheField>
    <cacheField name="Francuski-P" numFmtId="0">
      <sharedItems containsString="0" containsBlank="1" containsNumber="1" containsInteger="1" minValue="68" maxValue="99"/>
    </cacheField>
    <cacheField name="Francuski-R" numFmtId="0">
      <sharedItems containsString="0" containsBlank="1" containsNumber="1" containsInteger="1" minValue="73" maxValue="88"/>
    </cacheField>
    <cacheField name="Hiszpañski-P" numFmtId="0">
      <sharedItems containsString="0" containsBlank="1" containsNumber="1" containsInteger="1" minValue="51" maxValue="100"/>
    </cacheField>
    <cacheField name="Hiszpañski-R" numFmtId="0">
      <sharedItems containsString="0" containsBlank="1" containsNumber="1" containsInteger="1" minValue="45" maxValue="96"/>
    </cacheField>
    <cacheField name="Niemiecki-P" numFmtId="0">
      <sharedItems containsString="0" containsBlank="1" containsNumber="1" containsInteger="1" minValue="96" maxValue="100"/>
    </cacheField>
    <cacheField name="Niemiecki-R" numFmtId="0">
      <sharedItems containsString="0" containsBlank="1" containsNumber="1" containsInteger="1" minValue="69" maxValue="90"/>
    </cacheField>
    <cacheField name="Matematyka-P" numFmtId="0">
      <sharedItems containsSemiMixedTypes="0" containsString="0" containsNumber="1" containsInteger="1" minValue="32" maxValue="100"/>
    </cacheField>
    <cacheField name="Matematyka-R" numFmtId="0">
      <sharedItems containsString="0" containsBlank="1" containsNumber="1" containsInteger="1" minValue="14" maxValue="94"/>
    </cacheField>
    <cacheField name="Polski-P" numFmtId="0">
      <sharedItems containsSemiMixedTypes="0" containsString="0" containsNumber="1" containsInteger="1" minValue="30" maxValue="91"/>
    </cacheField>
    <cacheField name="Polski-R" numFmtId="0">
      <sharedItems containsString="0" containsBlank="1" containsNumber="1" containsInteger="1" minValue="25" maxValue="100"/>
    </cacheField>
    <cacheField name="WOS-R" numFmtId="0">
      <sharedItems containsString="0" containsBlank="1" containsNumber="1" containsInteger="1" minValue="16" maxValue="100"/>
    </cacheField>
    <cacheField name="Ile 100%" numFmtId="0">
      <sharedItems containsSemiMixedTypes="0" containsString="0" containsNumber="1" containsInteger="1" minValue="0" maxValue="3" count="4">
        <n v="1"/>
        <n v="0"/>
        <n v="3"/>
        <n v="2"/>
      </sharedItems>
    </cacheField>
    <cacheField name="matmaP [0,30]" numFmtId="0">
      <sharedItems containsSemiMixedTypes="0" containsString="0" containsNumber="1" containsInteger="1" minValue="0" maxValue="0"/>
    </cacheField>
    <cacheField name="matmaP [31,50]" numFmtId="0">
      <sharedItems containsSemiMixedTypes="0" containsString="0" containsNumber="1" containsInteger="1" minValue="0" maxValue="1"/>
    </cacheField>
    <cacheField name="matmaP [51,75]" numFmtId="0">
      <sharedItems containsSemiMixedTypes="0" containsString="0" containsNumber="1" containsInteger="1" minValue="0" maxValue="1"/>
    </cacheField>
    <cacheField name="matmaP [76,90]" numFmtId="0">
      <sharedItems containsSemiMixedTypes="0" containsString="0" containsNumber="1" containsInteger="1" minValue="0" maxValue="1"/>
    </cacheField>
    <cacheField name="matmaP [91,99]" numFmtId="0">
      <sharedItems containsSemiMixedTypes="0" containsString="0" containsNumber="1" containsInteger="1" minValue="0" maxValue="1"/>
    </cacheField>
    <cacheField name="matmaP 100" numFmtId="0">
      <sharedItems containsSemiMixedTypes="0" containsString="0" containsNumber="1" containsInteger="1" minValue="0" maxValue="1"/>
    </cacheField>
    <cacheField name="Płeć" numFmtId="0">
      <sharedItems count="2">
        <s v="K"/>
        <s v="M"/>
      </sharedItems>
    </cacheField>
    <cacheField name="ilość rozszerzeń" numFmtId="0">
      <sharedItems containsSemiMixedTypes="0" containsString="0" containsNumber="1" containsInteger="1" minValue="1" maxValue="5"/>
    </cacheField>
    <cacheField name="czy wiecej niz dwa?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n v="95010405222"/>
    <n v="52"/>
    <m/>
    <m/>
    <m/>
    <m/>
    <m/>
    <n v="100"/>
    <n v="91"/>
    <m/>
    <n v="88"/>
    <m/>
    <m/>
    <m/>
    <m/>
    <n v="80"/>
    <m/>
    <n v="67"/>
    <m/>
    <m/>
    <x v="0"/>
    <n v="0"/>
    <n v="0"/>
    <n v="0"/>
    <n v="1"/>
    <n v="0"/>
    <n v="0"/>
    <x v="0"/>
    <n v="3"/>
    <n v="1"/>
  </r>
  <r>
    <x v="0"/>
    <n v="95011310048"/>
    <n v="33"/>
    <n v="52"/>
    <m/>
    <m/>
    <m/>
    <m/>
    <n v="73"/>
    <m/>
    <m/>
    <m/>
    <m/>
    <m/>
    <m/>
    <m/>
    <n v="56"/>
    <m/>
    <n v="40"/>
    <m/>
    <m/>
    <x v="1"/>
    <n v="0"/>
    <n v="0"/>
    <n v="1"/>
    <n v="0"/>
    <n v="0"/>
    <n v="0"/>
    <x v="0"/>
    <n v="2"/>
    <n v="0"/>
  </r>
  <r>
    <x v="0"/>
    <n v="95012311345"/>
    <n v="70"/>
    <n v="58"/>
    <m/>
    <m/>
    <m/>
    <m/>
    <n v="92"/>
    <m/>
    <m/>
    <m/>
    <m/>
    <m/>
    <m/>
    <m/>
    <n v="60"/>
    <m/>
    <n v="61"/>
    <m/>
    <m/>
    <x v="1"/>
    <n v="0"/>
    <n v="0"/>
    <n v="1"/>
    <n v="0"/>
    <n v="0"/>
    <n v="0"/>
    <x v="0"/>
    <n v="2"/>
    <n v="0"/>
  </r>
  <r>
    <x v="0"/>
    <n v="95030607404"/>
    <n v="90"/>
    <n v="78"/>
    <m/>
    <m/>
    <m/>
    <m/>
    <n v="98"/>
    <n v="68"/>
    <m/>
    <m/>
    <m/>
    <m/>
    <m/>
    <m/>
    <n v="70"/>
    <m/>
    <n v="73"/>
    <m/>
    <m/>
    <x v="1"/>
    <n v="0"/>
    <n v="0"/>
    <n v="1"/>
    <n v="0"/>
    <n v="0"/>
    <n v="0"/>
    <x v="0"/>
    <n v="3"/>
    <n v="1"/>
  </r>
  <r>
    <x v="0"/>
    <n v="95031506511"/>
    <n v="62"/>
    <n v="62"/>
    <m/>
    <m/>
    <m/>
    <m/>
    <n v="87"/>
    <m/>
    <m/>
    <m/>
    <m/>
    <m/>
    <m/>
    <m/>
    <n v="70"/>
    <m/>
    <n v="51"/>
    <m/>
    <m/>
    <x v="1"/>
    <n v="0"/>
    <n v="0"/>
    <n v="1"/>
    <n v="0"/>
    <n v="0"/>
    <n v="0"/>
    <x v="1"/>
    <n v="2"/>
    <n v="0"/>
  </r>
  <r>
    <x v="0"/>
    <n v="95031714219"/>
    <n v="65"/>
    <n v="65"/>
    <m/>
    <m/>
    <m/>
    <m/>
    <n v="75"/>
    <m/>
    <m/>
    <m/>
    <m/>
    <m/>
    <m/>
    <m/>
    <n v="48"/>
    <m/>
    <n v="40"/>
    <m/>
    <m/>
    <x v="1"/>
    <n v="0"/>
    <n v="1"/>
    <n v="0"/>
    <n v="0"/>
    <n v="0"/>
    <n v="0"/>
    <x v="1"/>
    <n v="2"/>
    <n v="0"/>
  </r>
  <r>
    <x v="0"/>
    <n v="95032402083"/>
    <m/>
    <n v="58"/>
    <m/>
    <m/>
    <m/>
    <m/>
    <n v="96"/>
    <n v="61"/>
    <m/>
    <m/>
    <m/>
    <m/>
    <m/>
    <m/>
    <n v="94"/>
    <n v="34"/>
    <n v="74"/>
    <m/>
    <m/>
    <x v="1"/>
    <n v="0"/>
    <n v="0"/>
    <n v="0"/>
    <n v="0"/>
    <n v="1"/>
    <n v="0"/>
    <x v="0"/>
    <n v="3"/>
    <n v="1"/>
  </r>
  <r>
    <x v="0"/>
    <n v="95032701960"/>
    <n v="77"/>
    <n v="85"/>
    <m/>
    <m/>
    <m/>
    <m/>
    <n v="96"/>
    <m/>
    <m/>
    <m/>
    <m/>
    <m/>
    <m/>
    <m/>
    <n v="96"/>
    <m/>
    <n v="77"/>
    <m/>
    <m/>
    <x v="1"/>
    <n v="0"/>
    <n v="0"/>
    <n v="0"/>
    <n v="0"/>
    <n v="1"/>
    <n v="0"/>
    <x v="0"/>
    <n v="2"/>
    <n v="0"/>
  </r>
  <r>
    <x v="0"/>
    <n v="95040412034"/>
    <n v="93"/>
    <n v="67"/>
    <m/>
    <m/>
    <m/>
    <m/>
    <n v="84"/>
    <m/>
    <m/>
    <m/>
    <m/>
    <m/>
    <m/>
    <m/>
    <n v="86"/>
    <m/>
    <n v="73"/>
    <m/>
    <m/>
    <x v="1"/>
    <n v="0"/>
    <n v="0"/>
    <n v="0"/>
    <n v="1"/>
    <n v="0"/>
    <n v="0"/>
    <x v="1"/>
    <n v="2"/>
    <n v="0"/>
  </r>
  <r>
    <x v="0"/>
    <n v="95040908766"/>
    <n v="57"/>
    <n v="47"/>
    <m/>
    <m/>
    <m/>
    <m/>
    <n v="87"/>
    <m/>
    <m/>
    <m/>
    <m/>
    <m/>
    <m/>
    <m/>
    <n v="40"/>
    <m/>
    <n v="43"/>
    <m/>
    <m/>
    <x v="1"/>
    <n v="0"/>
    <n v="1"/>
    <n v="0"/>
    <n v="0"/>
    <n v="0"/>
    <n v="0"/>
    <x v="0"/>
    <n v="2"/>
    <n v="0"/>
  </r>
  <r>
    <x v="0"/>
    <n v="95041309368"/>
    <n v="60"/>
    <m/>
    <m/>
    <m/>
    <m/>
    <m/>
    <n v="96"/>
    <n v="89"/>
    <m/>
    <m/>
    <m/>
    <m/>
    <m/>
    <m/>
    <n v="70"/>
    <m/>
    <n v="76"/>
    <m/>
    <m/>
    <x v="1"/>
    <n v="0"/>
    <n v="0"/>
    <n v="1"/>
    <n v="0"/>
    <n v="0"/>
    <n v="0"/>
    <x v="0"/>
    <n v="2"/>
    <n v="0"/>
  </r>
  <r>
    <x v="0"/>
    <n v="95052600643"/>
    <m/>
    <m/>
    <m/>
    <n v="90"/>
    <m/>
    <m/>
    <n v="100"/>
    <n v="100"/>
    <m/>
    <m/>
    <m/>
    <m/>
    <n v="100"/>
    <m/>
    <n v="98"/>
    <n v="86"/>
    <n v="80"/>
    <m/>
    <m/>
    <x v="2"/>
    <n v="0"/>
    <n v="0"/>
    <n v="0"/>
    <n v="0"/>
    <n v="1"/>
    <n v="0"/>
    <x v="0"/>
    <n v="3"/>
    <n v="1"/>
  </r>
  <r>
    <x v="0"/>
    <n v="95061500402"/>
    <n v="95"/>
    <n v="88"/>
    <m/>
    <m/>
    <m/>
    <m/>
    <n v="92"/>
    <m/>
    <m/>
    <m/>
    <m/>
    <m/>
    <m/>
    <m/>
    <n v="92"/>
    <m/>
    <n v="79"/>
    <m/>
    <m/>
    <x v="1"/>
    <n v="0"/>
    <n v="0"/>
    <n v="0"/>
    <n v="0"/>
    <n v="1"/>
    <n v="0"/>
    <x v="0"/>
    <n v="2"/>
    <n v="0"/>
  </r>
  <r>
    <x v="0"/>
    <n v="95061702842"/>
    <n v="75"/>
    <n v="67"/>
    <m/>
    <m/>
    <m/>
    <m/>
    <n v="91"/>
    <m/>
    <m/>
    <m/>
    <m/>
    <m/>
    <m/>
    <m/>
    <n v="88"/>
    <m/>
    <n v="59"/>
    <m/>
    <m/>
    <x v="1"/>
    <n v="0"/>
    <n v="0"/>
    <n v="0"/>
    <n v="1"/>
    <n v="0"/>
    <n v="0"/>
    <x v="0"/>
    <n v="2"/>
    <n v="0"/>
  </r>
  <r>
    <x v="0"/>
    <n v="95062301712"/>
    <n v="85"/>
    <n v="83"/>
    <n v="48"/>
    <m/>
    <m/>
    <m/>
    <n v="94"/>
    <m/>
    <m/>
    <m/>
    <m/>
    <m/>
    <m/>
    <m/>
    <n v="92"/>
    <m/>
    <n v="56"/>
    <m/>
    <m/>
    <x v="1"/>
    <n v="0"/>
    <n v="0"/>
    <n v="0"/>
    <n v="0"/>
    <n v="1"/>
    <n v="0"/>
    <x v="1"/>
    <n v="3"/>
    <n v="1"/>
  </r>
  <r>
    <x v="0"/>
    <n v="95071508265"/>
    <n v="62"/>
    <n v="48"/>
    <m/>
    <m/>
    <m/>
    <m/>
    <n v="85"/>
    <m/>
    <m/>
    <m/>
    <m/>
    <m/>
    <m/>
    <m/>
    <n v="58"/>
    <m/>
    <n v="59"/>
    <m/>
    <m/>
    <x v="1"/>
    <n v="0"/>
    <n v="0"/>
    <n v="1"/>
    <n v="0"/>
    <n v="0"/>
    <n v="0"/>
    <x v="0"/>
    <n v="2"/>
    <n v="0"/>
  </r>
  <r>
    <x v="0"/>
    <n v="95071807500"/>
    <n v="68"/>
    <n v="62"/>
    <m/>
    <m/>
    <m/>
    <m/>
    <n v="99"/>
    <n v="93"/>
    <m/>
    <m/>
    <m/>
    <m/>
    <m/>
    <m/>
    <n v="78"/>
    <m/>
    <n v="54"/>
    <m/>
    <m/>
    <x v="1"/>
    <n v="0"/>
    <n v="0"/>
    <n v="0"/>
    <n v="1"/>
    <n v="0"/>
    <n v="0"/>
    <x v="0"/>
    <n v="3"/>
    <n v="1"/>
  </r>
  <r>
    <x v="0"/>
    <n v="95072900844"/>
    <n v="55"/>
    <n v="62"/>
    <m/>
    <m/>
    <m/>
    <m/>
    <n v="96"/>
    <n v="86"/>
    <m/>
    <m/>
    <m/>
    <m/>
    <m/>
    <m/>
    <n v="92"/>
    <m/>
    <n v="73"/>
    <m/>
    <m/>
    <x v="1"/>
    <n v="0"/>
    <n v="0"/>
    <n v="0"/>
    <n v="0"/>
    <n v="1"/>
    <n v="0"/>
    <x v="0"/>
    <n v="3"/>
    <n v="1"/>
  </r>
  <r>
    <x v="0"/>
    <n v="95073111506"/>
    <n v="68"/>
    <n v="45"/>
    <m/>
    <m/>
    <m/>
    <m/>
    <n v="92"/>
    <m/>
    <m/>
    <m/>
    <m/>
    <m/>
    <m/>
    <m/>
    <n v="78"/>
    <m/>
    <n v="56"/>
    <m/>
    <m/>
    <x v="1"/>
    <n v="0"/>
    <n v="0"/>
    <n v="0"/>
    <n v="1"/>
    <n v="0"/>
    <n v="0"/>
    <x v="0"/>
    <n v="2"/>
    <n v="0"/>
  </r>
  <r>
    <x v="0"/>
    <n v="95080409087"/>
    <n v="78"/>
    <m/>
    <m/>
    <m/>
    <m/>
    <m/>
    <n v="95"/>
    <n v="77"/>
    <m/>
    <m/>
    <m/>
    <m/>
    <m/>
    <m/>
    <n v="64"/>
    <m/>
    <n v="84"/>
    <m/>
    <m/>
    <x v="1"/>
    <n v="0"/>
    <n v="0"/>
    <n v="1"/>
    <n v="0"/>
    <n v="0"/>
    <n v="0"/>
    <x v="0"/>
    <n v="2"/>
    <n v="0"/>
  </r>
  <r>
    <x v="0"/>
    <n v="95081008322"/>
    <n v="72"/>
    <n v="68"/>
    <m/>
    <m/>
    <m/>
    <m/>
    <n v="92"/>
    <m/>
    <m/>
    <m/>
    <m/>
    <m/>
    <m/>
    <m/>
    <n v="70"/>
    <m/>
    <n v="64"/>
    <m/>
    <m/>
    <x v="1"/>
    <n v="0"/>
    <n v="0"/>
    <n v="1"/>
    <n v="0"/>
    <n v="0"/>
    <n v="0"/>
    <x v="0"/>
    <n v="2"/>
    <n v="0"/>
  </r>
  <r>
    <x v="0"/>
    <n v="95081802841"/>
    <n v="55"/>
    <n v="50"/>
    <m/>
    <m/>
    <m/>
    <m/>
    <n v="84"/>
    <m/>
    <m/>
    <m/>
    <m/>
    <m/>
    <m/>
    <m/>
    <n v="58"/>
    <m/>
    <n v="54"/>
    <m/>
    <m/>
    <x v="1"/>
    <n v="0"/>
    <n v="0"/>
    <n v="1"/>
    <n v="0"/>
    <n v="0"/>
    <n v="0"/>
    <x v="0"/>
    <n v="2"/>
    <n v="0"/>
  </r>
  <r>
    <x v="0"/>
    <n v="95082400949"/>
    <n v="67"/>
    <n v="60"/>
    <m/>
    <m/>
    <m/>
    <m/>
    <n v="92"/>
    <m/>
    <m/>
    <m/>
    <m/>
    <m/>
    <m/>
    <m/>
    <n v="76"/>
    <m/>
    <n v="50"/>
    <m/>
    <m/>
    <x v="1"/>
    <n v="0"/>
    <n v="0"/>
    <n v="0"/>
    <n v="1"/>
    <n v="0"/>
    <n v="0"/>
    <x v="0"/>
    <n v="2"/>
    <n v="0"/>
  </r>
  <r>
    <x v="0"/>
    <n v="95082502641"/>
    <n v="45"/>
    <n v="30"/>
    <m/>
    <m/>
    <m/>
    <m/>
    <n v="61"/>
    <m/>
    <m/>
    <m/>
    <m/>
    <m/>
    <m/>
    <m/>
    <n v="50"/>
    <m/>
    <n v="33"/>
    <m/>
    <m/>
    <x v="1"/>
    <n v="0"/>
    <n v="1"/>
    <n v="0"/>
    <n v="0"/>
    <n v="0"/>
    <n v="0"/>
    <x v="0"/>
    <n v="2"/>
    <n v="0"/>
  </r>
  <r>
    <x v="0"/>
    <n v="95090501360"/>
    <n v="83"/>
    <n v="50"/>
    <m/>
    <m/>
    <m/>
    <m/>
    <n v="100"/>
    <n v="83"/>
    <m/>
    <m/>
    <m/>
    <m/>
    <m/>
    <m/>
    <n v="62"/>
    <m/>
    <n v="76"/>
    <m/>
    <m/>
    <x v="0"/>
    <n v="0"/>
    <n v="0"/>
    <n v="1"/>
    <n v="0"/>
    <n v="0"/>
    <n v="0"/>
    <x v="0"/>
    <n v="3"/>
    <n v="1"/>
  </r>
  <r>
    <x v="0"/>
    <n v="95091604864"/>
    <n v="80"/>
    <m/>
    <m/>
    <m/>
    <m/>
    <m/>
    <n v="99"/>
    <n v="83"/>
    <m/>
    <m/>
    <m/>
    <m/>
    <m/>
    <m/>
    <n v="72"/>
    <m/>
    <n v="84"/>
    <m/>
    <m/>
    <x v="1"/>
    <n v="0"/>
    <n v="0"/>
    <n v="1"/>
    <n v="0"/>
    <n v="0"/>
    <n v="0"/>
    <x v="0"/>
    <n v="2"/>
    <n v="0"/>
  </r>
  <r>
    <x v="0"/>
    <n v="95110304166"/>
    <n v="70"/>
    <n v="60"/>
    <m/>
    <m/>
    <m/>
    <m/>
    <n v="91"/>
    <m/>
    <m/>
    <m/>
    <m/>
    <m/>
    <m/>
    <m/>
    <n v="80"/>
    <m/>
    <n v="74"/>
    <m/>
    <m/>
    <x v="1"/>
    <n v="0"/>
    <n v="0"/>
    <n v="0"/>
    <n v="1"/>
    <n v="0"/>
    <n v="0"/>
    <x v="0"/>
    <n v="2"/>
    <n v="0"/>
  </r>
  <r>
    <x v="0"/>
    <n v="95110400947"/>
    <m/>
    <m/>
    <n v="55"/>
    <m/>
    <m/>
    <m/>
    <n v="96"/>
    <n v="86"/>
    <m/>
    <m/>
    <m/>
    <m/>
    <m/>
    <m/>
    <n v="86"/>
    <m/>
    <n v="64"/>
    <m/>
    <m/>
    <x v="1"/>
    <n v="0"/>
    <n v="0"/>
    <n v="0"/>
    <n v="1"/>
    <n v="0"/>
    <n v="0"/>
    <x v="0"/>
    <n v="2"/>
    <n v="0"/>
  </r>
  <r>
    <x v="0"/>
    <n v="95111004447"/>
    <n v="73"/>
    <n v="78"/>
    <m/>
    <m/>
    <m/>
    <m/>
    <n v="96"/>
    <m/>
    <m/>
    <m/>
    <m/>
    <m/>
    <m/>
    <m/>
    <n v="82"/>
    <m/>
    <n v="60"/>
    <m/>
    <m/>
    <x v="1"/>
    <n v="0"/>
    <n v="0"/>
    <n v="0"/>
    <n v="1"/>
    <n v="0"/>
    <n v="0"/>
    <x v="0"/>
    <n v="2"/>
    <n v="0"/>
  </r>
  <r>
    <x v="0"/>
    <n v="95112301543"/>
    <n v="80"/>
    <n v="60"/>
    <m/>
    <m/>
    <m/>
    <m/>
    <n v="88"/>
    <n v="67"/>
    <m/>
    <m/>
    <m/>
    <m/>
    <m/>
    <m/>
    <n v="80"/>
    <m/>
    <n v="63"/>
    <m/>
    <m/>
    <x v="1"/>
    <n v="0"/>
    <n v="0"/>
    <n v="0"/>
    <n v="1"/>
    <n v="0"/>
    <n v="0"/>
    <x v="0"/>
    <n v="3"/>
    <n v="1"/>
  </r>
  <r>
    <x v="0"/>
    <n v="95120101108"/>
    <n v="93"/>
    <n v="88"/>
    <m/>
    <m/>
    <m/>
    <m/>
    <n v="100"/>
    <n v="76"/>
    <m/>
    <m/>
    <m/>
    <m/>
    <m/>
    <m/>
    <n v="92"/>
    <m/>
    <n v="76"/>
    <m/>
    <m/>
    <x v="0"/>
    <n v="0"/>
    <n v="0"/>
    <n v="0"/>
    <n v="0"/>
    <n v="1"/>
    <n v="0"/>
    <x v="0"/>
    <n v="3"/>
    <n v="1"/>
  </r>
  <r>
    <x v="0"/>
    <n v="95120600768"/>
    <n v="85"/>
    <n v="93"/>
    <n v="82"/>
    <m/>
    <m/>
    <m/>
    <n v="96"/>
    <m/>
    <m/>
    <m/>
    <m/>
    <m/>
    <m/>
    <m/>
    <n v="94"/>
    <n v="74"/>
    <n v="66"/>
    <m/>
    <m/>
    <x v="1"/>
    <n v="0"/>
    <n v="0"/>
    <n v="0"/>
    <n v="0"/>
    <n v="1"/>
    <n v="0"/>
    <x v="0"/>
    <n v="4"/>
    <n v="1"/>
  </r>
  <r>
    <x v="0"/>
    <n v="95120903939"/>
    <n v="90"/>
    <n v="82"/>
    <m/>
    <m/>
    <m/>
    <m/>
    <n v="92"/>
    <m/>
    <m/>
    <m/>
    <m/>
    <m/>
    <m/>
    <m/>
    <n v="86"/>
    <m/>
    <n v="63"/>
    <m/>
    <m/>
    <x v="1"/>
    <n v="0"/>
    <n v="0"/>
    <n v="0"/>
    <n v="1"/>
    <n v="0"/>
    <n v="0"/>
    <x v="1"/>
    <n v="2"/>
    <n v="0"/>
  </r>
  <r>
    <x v="0"/>
    <n v="95122401008"/>
    <n v="87"/>
    <m/>
    <m/>
    <m/>
    <m/>
    <m/>
    <n v="100"/>
    <m/>
    <m/>
    <m/>
    <m/>
    <m/>
    <m/>
    <m/>
    <n v="82"/>
    <m/>
    <n v="79"/>
    <n v="73"/>
    <n v="64"/>
    <x v="0"/>
    <n v="0"/>
    <n v="0"/>
    <n v="0"/>
    <n v="1"/>
    <n v="0"/>
    <n v="0"/>
    <x v="0"/>
    <n v="3"/>
    <n v="1"/>
  </r>
  <r>
    <x v="1"/>
    <n v="95011505013"/>
    <m/>
    <m/>
    <m/>
    <m/>
    <m/>
    <m/>
    <n v="93"/>
    <n v="60"/>
    <m/>
    <m/>
    <m/>
    <m/>
    <m/>
    <m/>
    <n v="46"/>
    <m/>
    <n v="60"/>
    <n v="75"/>
    <m/>
    <x v="1"/>
    <n v="0"/>
    <n v="1"/>
    <n v="0"/>
    <n v="0"/>
    <n v="0"/>
    <n v="0"/>
    <x v="1"/>
    <n v="2"/>
    <n v="0"/>
  </r>
  <r>
    <x v="1"/>
    <n v="95012403389"/>
    <m/>
    <m/>
    <m/>
    <m/>
    <m/>
    <m/>
    <n v="96"/>
    <n v="87"/>
    <m/>
    <m/>
    <m/>
    <m/>
    <m/>
    <m/>
    <n v="50"/>
    <m/>
    <n v="40"/>
    <n v="70"/>
    <n v="44"/>
    <x v="1"/>
    <n v="0"/>
    <n v="1"/>
    <n v="0"/>
    <n v="0"/>
    <n v="0"/>
    <n v="0"/>
    <x v="0"/>
    <n v="3"/>
    <n v="1"/>
  </r>
  <r>
    <x v="1"/>
    <n v="95020804428"/>
    <m/>
    <m/>
    <m/>
    <m/>
    <n v="92"/>
    <m/>
    <n v="100"/>
    <n v="81"/>
    <m/>
    <m/>
    <m/>
    <m/>
    <m/>
    <m/>
    <n v="88"/>
    <m/>
    <n v="57"/>
    <n v="70"/>
    <m/>
    <x v="0"/>
    <n v="0"/>
    <n v="0"/>
    <n v="0"/>
    <n v="1"/>
    <n v="0"/>
    <n v="0"/>
    <x v="0"/>
    <n v="3"/>
    <n v="1"/>
  </r>
  <r>
    <x v="1"/>
    <n v="95021807901"/>
    <m/>
    <m/>
    <m/>
    <m/>
    <n v="86"/>
    <m/>
    <n v="100"/>
    <n v="90"/>
    <m/>
    <m/>
    <m/>
    <m/>
    <m/>
    <m/>
    <n v="70"/>
    <m/>
    <n v="56"/>
    <n v="68"/>
    <n v="78"/>
    <x v="0"/>
    <n v="0"/>
    <n v="0"/>
    <n v="1"/>
    <n v="0"/>
    <n v="0"/>
    <n v="0"/>
    <x v="0"/>
    <n v="4"/>
    <n v="1"/>
  </r>
  <r>
    <x v="1"/>
    <n v="95022105039"/>
    <m/>
    <m/>
    <m/>
    <m/>
    <n v="90"/>
    <m/>
    <n v="96"/>
    <n v="93"/>
    <m/>
    <m/>
    <m/>
    <m/>
    <m/>
    <m/>
    <n v="86"/>
    <n v="36"/>
    <n v="53"/>
    <n v="73"/>
    <n v="100"/>
    <x v="0"/>
    <n v="0"/>
    <n v="0"/>
    <n v="0"/>
    <n v="1"/>
    <n v="0"/>
    <n v="0"/>
    <x v="1"/>
    <n v="5"/>
    <n v="1"/>
  </r>
  <r>
    <x v="1"/>
    <n v="95031012300"/>
    <m/>
    <m/>
    <m/>
    <m/>
    <m/>
    <m/>
    <n v="59"/>
    <n v="44"/>
    <m/>
    <m/>
    <m/>
    <m/>
    <m/>
    <m/>
    <n v="34"/>
    <m/>
    <n v="30"/>
    <n v="53"/>
    <n v="34"/>
    <x v="1"/>
    <n v="0"/>
    <n v="1"/>
    <n v="0"/>
    <n v="0"/>
    <n v="0"/>
    <n v="0"/>
    <x v="0"/>
    <n v="3"/>
    <n v="1"/>
  </r>
  <r>
    <x v="1"/>
    <n v="95032101746"/>
    <m/>
    <m/>
    <m/>
    <m/>
    <n v="88"/>
    <m/>
    <n v="98"/>
    <n v="95"/>
    <m/>
    <m/>
    <m/>
    <m/>
    <m/>
    <n v="69"/>
    <n v="68"/>
    <m/>
    <n v="70"/>
    <n v="80"/>
    <n v="72"/>
    <x v="1"/>
    <n v="0"/>
    <n v="0"/>
    <n v="1"/>
    <n v="0"/>
    <n v="0"/>
    <n v="0"/>
    <x v="0"/>
    <n v="5"/>
    <n v="1"/>
  </r>
  <r>
    <x v="1"/>
    <n v="95032204296"/>
    <m/>
    <m/>
    <m/>
    <m/>
    <n v="92"/>
    <m/>
    <n v="93"/>
    <n v="95"/>
    <m/>
    <m/>
    <m/>
    <m/>
    <m/>
    <m/>
    <n v="56"/>
    <m/>
    <n v="79"/>
    <n v="55"/>
    <n v="72"/>
    <x v="1"/>
    <n v="0"/>
    <n v="0"/>
    <n v="1"/>
    <n v="0"/>
    <n v="0"/>
    <n v="0"/>
    <x v="1"/>
    <n v="4"/>
    <n v="1"/>
  </r>
  <r>
    <x v="1"/>
    <n v="95042205755"/>
    <m/>
    <m/>
    <m/>
    <m/>
    <n v="94"/>
    <m/>
    <n v="90"/>
    <n v="67"/>
    <m/>
    <m/>
    <m/>
    <m/>
    <m/>
    <m/>
    <n v="40"/>
    <m/>
    <n v="80"/>
    <n v="60"/>
    <m/>
    <x v="1"/>
    <n v="0"/>
    <n v="1"/>
    <n v="0"/>
    <n v="0"/>
    <n v="0"/>
    <n v="0"/>
    <x v="1"/>
    <n v="3"/>
    <n v="1"/>
  </r>
  <r>
    <x v="1"/>
    <n v="95050205185"/>
    <m/>
    <m/>
    <m/>
    <m/>
    <n v="66"/>
    <m/>
    <n v="98"/>
    <n v="67"/>
    <m/>
    <m/>
    <m/>
    <m/>
    <m/>
    <m/>
    <n v="50"/>
    <m/>
    <n v="54"/>
    <n v="80"/>
    <n v="68"/>
    <x v="1"/>
    <n v="0"/>
    <n v="1"/>
    <n v="0"/>
    <n v="0"/>
    <n v="0"/>
    <n v="0"/>
    <x v="0"/>
    <n v="4"/>
    <n v="1"/>
  </r>
  <r>
    <x v="1"/>
    <n v="95050904503"/>
    <m/>
    <m/>
    <m/>
    <m/>
    <m/>
    <m/>
    <n v="100"/>
    <n v="92"/>
    <m/>
    <m/>
    <m/>
    <m/>
    <m/>
    <m/>
    <n v="70"/>
    <m/>
    <n v="63"/>
    <n v="45"/>
    <m/>
    <x v="0"/>
    <n v="0"/>
    <n v="0"/>
    <n v="1"/>
    <n v="0"/>
    <n v="0"/>
    <n v="0"/>
    <x v="0"/>
    <n v="2"/>
    <n v="0"/>
  </r>
  <r>
    <x v="1"/>
    <n v="95051201982"/>
    <m/>
    <m/>
    <m/>
    <m/>
    <m/>
    <m/>
    <n v="96"/>
    <n v="63"/>
    <m/>
    <m/>
    <m/>
    <m/>
    <m/>
    <m/>
    <n v="64"/>
    <m/>
    <n v="63"/>
    <n v="58"/>
    <n v="48"/>
    <x v="1"/>
    <n v="0"/>
    <n v="0"/>
    <n v="1"/>
    <n v="0"/>
    <n v="0"/>
    <n v="0"/>
    <x v="0"/>
    <n v="3"/>
    <n v="1"/>
  </r>
  <r>
    <x v="1"/>
    <n v="95052501302"/>
    <m/>
    <m/>
    <m/>
    <m/>
    <m/>
    <m/>
    <n v="96"/>
    <n v="69"/>
    <m/>
    <m/>
    <m/>
    <m/>
    <m/>
    <m/>
    <n v="68"/>
    <m/>
    <n v="51"/>
    <n v="70"/>
    <n v="38"/>
    <x v="1"/>
    <n v="0"/>
    <n v="0"/>
    <n v="1"/>
    <n v="0"/>
    <n v="0"/>
    <n v="0"/>
    <x v="0"/>
    <n v="3"/>
    <n v="1"/>
  </r>
  <r>
    <x v="1"/>
    <n v="95060201793"/>
    <n v="73"/>
    <n v="65"/>
    <m/>
    <m/>
    <m/>
    <m/>
    <n v="80"/>
    <m/>
    <m/>
    <m/>
    <m/>
    <m/>
    <m/>
    <m/>
    <n v="52"/>
    <m/>
    <n v="56"/>
    <m/>
    <m/>
    <x v="1"/>
    <n v="0"/>
    <n v="0"/>
    <n v="1"/>
    <n v="0"/>
    <n v="0"/>
    <n v="0"/>
    <x v="1"/>
    <n v="2"/>
    <n v="0"/>
  </r>
  <r>
    <x v="1"/>
    <n v="95062400343"/>
    <n v="50"/>
    <n v="47"/>
    <m/>
    <m/>
    <m/>
    <m/>
    <n v="92"/>
    <m/>
    <m/>
    <m/>
    <m/>
    <m/>
    <m/>
    <m/>
    <n v="58"/>
    <m/>
    <n v="51"/>
    <m/>
    <m/>
    <x v="1"/>
    <n v="0"/>
    <n v="0"/>
    <n v="1"/>
    <n v="0"/>
    <n v="0"/>
    <n v="0"/>
    <x v="0"/>
    <n v="2"/>
    <n v="0"/>
  </r>
  <r>
    <x v="1"/>
    <n v="95070400070"/>
    <m/>
    <m/>
    <m/>
    <m/>
    <n v="92"/>
    <m/>
    <n v="92"/>
    <n v="59"/>
    <m/>
    <m/>
    <m/>
    <m/>
    <m/>
    <m/>
    <n v="72"/>
    <m/>
    <n v="41"/>
    <n v="60"/>
    <n v="68"/>
    <x v="1"/>
    <n v="0"/>
    <n v="0"/>
    <n v="1"/>
    <n v="0"/>
    <n v="0"/>
    <n v="0"/>
    <x v="1"/>
    <n v="4"/>
    <n v="1"/>
  </r>
  <r>
    <x v="1"/>
    <n v="95080101408"/>
    <n v="73"/>
    <m/>
    <m/>
    <m/>
    <m/>
    <m/>
    <n v="97"/>
    <n v="74"/>
    <m/>
    <m/>
    <m/>
    <m/>
    <m/>
    <m/>
    <n v="56"/>
    <m/>
    <n v="60"/>
    <n v="73"/>
    <m/>
    <x v="1"/>
    <n v="0"/>
    <n v="0"/>
    <n v="1"/>
    <n v="0"/>
    <n v="0"/>
    <n v="0"/>
    <x v="0"/>
    <n v="3"/>
    <n v="1"/>
  </r>
  <r>
    <x v="1"/>
    <n v="95080902016"/>
    <m/>
    <m/>
    <m/>
    <m/>
    <n v="80"/>
    <m/>
    <n v="97"/>
    <n v="83"/>
    <m/>
    <m/>
    <m/>
    <m/>
    <m/>
    <m/>
    <n v="44"/>
    <m/>
    <n v="66"/>
    <n v="63"/>
    <m/>
    <x v="1"/>
    <n v="0"/>
    <n v="1"/>
    <n v="0"/>
    <n v="0"/>
    <n v="0"/>
    <n v="0"/>
    <x v="1"/>
    <n v="3"/>
    <n v="1"/>
  </r>
  <r>
    <x v="1"/>
    <n v="95081001141"/>
    <n v="35"/>
    <m/>
    <m/>
    <m/>
    <m/>
    <m/>
    <n v="96"/>
    <n v="84"/>
    <m/>
    <m/>
    <m/>
    <m/>
    <m/>
    <m/>
    <n v="32"/>
    <m/>
    <n v="51"/>
    <n v="63"/>
    <m/>
    <x v="1"/>
    <n v="0"/>
    <n v="1"/>
    <n v="0"/>
    <n v="0"/>
    <n v="0"/>
    <n v="0"/>
    <x v="0"/>
    <n v="3"/>
    <n v="1"/>
  </r>
  <r>
    <x v="1"/>
    <n v="95081600739"/>
    <m/>
    <m/>
    <m/>
    <n v="47"/>
    <m/>
    <m/>
    <n v="86"/>
    <n v="60"/>
    <m/>
    <m/>
    <m/>
    <m/>
    <m/>
    <m/>
    <n v="66"/>
    <m/>
    <n v="34"/>
    <n v="58"/>
    <n v="58"/>
    <x v="1"/>
    <n v="0"/>
    <n v="0"/>
    <n v="1"/>
    <n v="0"/>
    <n v="0"/>
    <n v="0"/>
    <x v="1"/>
    <n v="4"/>
    <n v="1"/>
  </r>
  <r>
    <x v="1"/>
    <n v="95083106189"/>
    <m/>
    <m/>
    <m/>
    <m/>
    <n v="42"/>
    <m/>
    <n v="66"/>
    <m/>
    <m/>
    <m/>
    <m/>
    <m/>
    <m/>
    <m/>
    <n v="64"/>
    <m/>
    <n v="56"/>
    <n v="75"/>
    <m/>
    <x v="1"/>
    <n v="0"/>
    <n v="0"/>
    <n v="1"/>
    <n v="0"/>
    <n v="0"/>
    <n v="0"/>
    <x v="0"/>
    <n v="2"/>
    <n v="0"/>
  </r>
  <r>
    <x v="1"/>
    <n v="95092111585"/>
    <m/>
    <m/>
    <m/>
    <m/>
    <n v="76"/>
    <m/>
    <n v="97"/>
    <n v="78"/>
    <m/>
    <m/>
    <m/>
    <m/>
    <m/>
    <m/>
    <n v="72"/>
    <m/>
    <n v="60"/>
    <n v="80"/>
    <m/>
    <x v="1"/>
    <n v="0"/>
    <n v="0"/>
    <n v="1"/>
    <n v="0"/>
    <n v="0"/>
    <n v="0"/>
    <x v="0"/>
    <n v="3"/>
    <n v="1"/>
  </r>
  <r>
    <x v="1"/>
    <n v="95092712281"/>
    <m/>
    <m/>
    <m/>
    <m/>
    <n v="80"/>
    <m/>
    <n v="78"/>
    <n v="34"/>
    <m/>
    <m/>
    <m/>
    <m/>
    <m/>
    <m/>
    <n v="52"/>
    <m/>
    <n v="46"/>
    <n v="80"/>
    <n v="62"/>
    <x v="1"/>
    <n v="0"/>
    <n v="0"/>
    <n v="1"/>
    <n v="0"/>
    <n v="0"/>
    <n v="0"/>
    <x v="0"/>
    <n v="4"/>
    <n v="1"/>
  </r>
  <r>
    <x v="1"/>
    <n v="95100600025"/>
    <m/>
    <m/>
    <m/>
    <m/>
    <m/>
    <m/>
    <n v="65"/>
    <m/>
    <m/>
    <m/>
    <m/>
    <m/>
    <m/>
    <m/>
    <n v="50"/>
    <m/>
    <n v="43"/>
    <n v="78"/>
    <n v="24"/>
    <x v="1"/>
    <n v="0"/>
    <n v="1"/>
    <n v="0"/>
    <n v="0"/>
    <n v="0"/>
    <n v="0"/>
    <x v="0"/>
    <n v="2"/>
    <n v="0"/>
  </r>
  <r>
    <x v="1"/>
    <n v="95100606458"/>
    <m/>
    <m/>
    <m/>
    <m/>
    <n v="88"/>
    <m/>
    <n v="96"/>
    <n v="92"/>
    <m/>
    <m/>
    <m/>
    <m/>
    <m/>
    <m/>
    <n v="58"/>
    <m/>
    <n v="59"/>
    <n v="53"/>
    <n v="72"/>
    <x v="1"/>
    <n v="0"/>
    <n v="0"/>
    <n v="1"/>
    <n v="0"/>
    <n v="0"/>
    <n v="0"/>
    <x v="1"/>
    <n v="4"/>
    <n v="1"/>
  </r>
  <r>
    <x v="1"/>
    <n v="95100700282"/>
    <m/>
    <m/>
    <m/>
    <m/>
    <n v="76"/>
    <m/>
    <n v="100"/>
    <n v="90"/>
    <m/>
    <m/>
    <m/>
    <m/>
    <n v="100"/>
    <m/>
    <n v="78"/>
    <m/>
    <n v="66"/>
    <n v="75"/>
    <m/>
    <x v="3"/>
    <n v="0"/>
    <n v="0"/>
    <n v="0"/>
    <n v="1"/>
    <n v="0"/>
    <n v="0"/>
    <x v="0"/>
    <n v="3"/>
    <n v="1"/>
  </r>
  <r>
    <x v="1"/>
    <n v="95101000947"/>
    <m/>
    <m/>
    <m/>
    <m/>
    <n v="96"/>
    <m/>
    <n v="98"/>
    <n v="91"/>
    <m/>
    <m/>
    <m/>
    <m/>
    <m/>
    <m/>
    <n v="72"/>
    <m/>
    <n v="69"/>
    <n v="85"/>
    <m/>
    <x v="1"/>
    <n v="0"/>
    <n v="0"/>
    <n v="1"/>
    <n v="0"/>
    <n v="0"/>
    <n v="0"/>
    <x v="0"/>
    <n v="3"/>
    <n v="1"/>
  </r>
  <r>
    <x v="1"/>
    <n v="95110605809"/>
    <m/>
    <m/>
    <m/>
    <m/>
    <n v="76"/>
    <m/>
    <n v="99"/>
    <n v="84"/>
    <n v="78"/>
    <m/>
    <m/>
    <m/>
    <m/>
    <m/>
    <n v="70"/>
    <m/>
    <n v="53"/>
    <n v="73"/>
    <m/>
    <x v="1"/>
    <n v="0"/>
    <n v="0"/>
    <n v="1"/>
    <n v="0"/>
    <n v="0"/>
    <n v="0"/>
    <x v="0"/>
    <n v="3"/>
    <n v="1"/>
  </r>
  <r>
    <x v="1"/>
    <n v="95110704362"/>
    <n v="48"/>
    <n v="17"/>
    <m/>
    <m/>
    <m/>
    <m/>
    <n v="100"/>
    <n v="92"/>
    <m/>
    <m/>
    <m/>
    <m/>
    <m/>
    <m/>
    <n v="60"/>
    <m/>
    <n v="47"/>
    <m/>
    <m/>
    <x v="0"/>
    <n v="0"/>
    <n v="0"/>
    <n v="1"/>
    <n v="0"/>
    <n v="0"/>
    <n v="0"/>
    <x v="0"/>
    <n v="3"/>
    <n v="1"/>
  </r>
  <r>
    <x v="1"/>
    <n v="95111800425"/>
    <m/>
    <m/>
    <m/>
    <m/>
    <n v="80"/>
    <m/>
    <n v="98"/>
    <n v="79"/>
    <m/>
    <m/>
    <m/>
    <m/>
    <m/>
    <m/>
    <n v="66"/>
    <m/>
    <n v="66"/>
    <n v="63"/>
    <n v="60"/>
    <x v="1"/>
    <n v="0"/>
    <n v="0"/>
    <n v="1"/>
    <n v="0"/>
    <n v="0"/>
    <n v="0"/>
    <x v="0"/>
    <n v="4"/>
    <n v="1"/>
  </r>
  <r>
    <x v="1"/>
    <n v="95112902461"/>
    <m/>
    <m/>
    <m/>
    <m/>
    <m/>
    <m/>
    <n v="94"/>
    <n v="66"/>
    <m/>
    <m/>
    <m/>
    <m/>
    <m/>
    <m/>
    <n v="76"/>
    <n v="24"/>
    <n v="44"/>
    <n v="40"/>
    <m/>
    <x v="1"/>
    <n v="0"/>
    <n v="0"/>
    <n v="0"/>
    <n v="1"/>
    <n v="0"/>
    <n v="0"/>
    <x v="0"/>
    <n v="3"/>
    <n v="1"/>
  </r>
  <r>
    <x v="2"/>
    <n v="94120209724"/>
    <m/>
    <m/>
    <m/>
    <m/>
    <m/>
    <m/>
    <n v="95"/>
    <n v="70"/>
    <m/>
    <m/>
    <n v="51"/>
    <m/>
    <m/>
    <m/>
    <n v="76"/>
    <n v="52"/>
    <n v="49"/>
    <m/>
    <m/>
    <x v="1"/>
    <n v="0"/>
    <n v="0"/>
    <n v="0"/>
    <n v="1"/>
    <n v="0"/>
    <n v="0"/>
    <x v="0"/>
    <n v="2"/>
    <n v="0"/>
  </r>
  <r>
    <x v="2"/>
    <n v="95011303864"/>
    <m/>
    <m/>
    <m/>
    <n v="42"/>
    <m/>
    <m/>
    <n v="52"/>
    <m/>
    <m/>
    <m/>
    <m/>
    <m/>
    <m/>
    <m/>
    <n v="76"/>
    <n v="40"/>
    <n v="36"/>
    <m/>
    <m/>
    <x v="1"/>
    <n v="0"/>
    <n v="0"/>
    <n v="0"/>
    <n v="1"/>
    <n v="0"/>
    <n v="0"/>
    <x v="0"/>
    <n v="2"/>
    <n v="0"/>
  </r>
  <r>
    <x v="2"/>
    <n v="95012701920"/>
    <m/>
    <m/>
    <m/>
    <n v="77"/>
    <m/>
    <m/>
    <n v="92"/>
    <n v="80"/>
    <n v="68"/>
    <m/>
    <m/>
    <m/>
    <m/>
    <m/>
    <n v="66"/>
    <n v="44"/>
    <n v="54"/>
    <m/>
    <m/>
    <x v="1"/>
    <n v="0"/>
    <n v="0"/>
    <n v="1"/>
    <n v="0"/>
    <n v="0"/>
    <n v="0"/>
    <x v="0"/>
    <n v="3"/>
    <n v="1"/>
  </r>
  <r>
    <x v="2"/>
    <n v="95012707551"/>
    <m/>
    <m/>
    <m/>
    <n v="55"/>
    <m/>
    <m/>
    <n v="88"/>
    <m/>
    <m/>
    <m/>
    <m/>
    <m/>
    <m/>
    <m/>
    <n v="72"/>
    <n v="42"/>
    <n v="49"/>
    <m/>
    <m/>
    <x v="1"/>
    <n v="0"/>
    <n v="0"/>
    <n v="1"/>
    <n v="0"/>
    <n v="0"/>
    <n v="0"/>
    <x v="1"/>
    <n v="2"/>
    <n v="0"/>
  </r>
  <r>
    <x v="2"/>
    <n v="95021105139"/>
    <m/>
    <m/>
    <m/>
    <n v="85"/>
    <m/>
    <m/>
    <n v="100"/>
    <n v="81"/>
    <m/>
    <m/>
    <n v="94"/>
    <m/>
    <m/>
    <m/>
    <n v="94"/>
    <n v="52"/>
    <n v="71"/>
    <m/>
    <m/>
    <x v="0"/>
    <n v="0"/>
    <n v="0"/>
    <n v="0"/>
    <n v="0"/>
    <n v="1"/>
    <n v="0"/>
    <x v="1"/>
    <n v="3"/>
    <n v="1"/>
  </r>
  <r>
    <x v="2"/>
    <n v="95021201255"/>
    <m/>
    <m/>
    <m/>
    <n v="68"/>
    <m/>
    <m/>
    <n v="84"/>
    <m/>
    <m/>
    <m/>
    <m/>
    <m/>
    <m/>
    <m/>
    <n v="52"/>
    <n v="14"/>
    <n v="34"/>
    <m/>
    <m/>
    <x v="1"/>
    <n v="0"/>
    <n v="0"/>
    <n v="1"/>
    <n v="0"/>
    <n v="0"/>
    <n v="0"/>
    <x v="1"/>
    <n v="2"/>
    <n v="0"/>
  </r>
  <r>
    <x v="2"/>
    <n v="95021303223"/>
    <m/>
    <m/>
    <m/>
    <n v="60"/>
    <m/>
    <m/>
    <n v="92"/>
    <m/>
    <m/>
    <m/>
    <m/>
    <m/>
    <m/>
    <m/>
    <n v="70"/>
    <n v="32"/>
    <n v="63"/>
    <m/>
    <m/>
    <x v="1"/>
    <n v="0"/>
    <n v="0"/>
    <n v="1"/>
    <n v="0"/>
    <n v="0"/>
    <n v="0"/>
    <x v="0"/>
    <n v="2"/>
    <n v="0"/>
  </r>
  <r>
    <x v="2"/>
    <n v="95030407844"/>
    <m/>
    <m/>
    <m/>
    <n v="70"/>
    <m/>
    <m/>
    <n v="94"/>
    <n v="84"/>
    <m/>
    <m/>
    <m/>
    <m/>
    <m/>
    <n v="90"/>
    <n v="88"/>
    <n v="56"/>
    <n v="64"/>
    <m/>
    <m/>
    <x v="1"/>
    <n v="0"/>
    <n v="0"/>
    <n v="0"/>
    <n v="1"/>
    <n v="0"/>
    <n v="0"/>
    <x v="0"/>
    <n v="4"/>
    <n v="1"/>
  </r>
  <r>
    <x v="2"/>
    <n v="95040309147"/>
    <m/>
    <m/>
    <m/>
    <n v="38"/>
    <m/>
    <m/>
    <n v="51"/>
    <m/>
    <m/>
    <m/>
    <m/>
    <m/>
    <m/>
    <m/>
    <n v="48"/>
    <m/>
    <n v="49"/>
    <m/>
    <m/>
    <x v="1"/>
    <n v="0"/>
    <n v="1"/>
    <n v="0"/>
    <n v="0"/>
    <n v="0"/>
    <n v="0"/>
    <x v="0"/>
    <n v="1"/>
    <n v="0"/>
  </r>
  <r>
    <x v="2"/>
    <n v="95040502267"/>
    <m/>
    <m/>
    <m/>
    <n v="83"/>
    <m/>
    <m/>
    <m/>
    <n v="93"/>
    <m/>
    <m/>
    <m/>
    <m/>
    <n v="96"/>
    <m/>
    <n v="72"/>
    <n v="64"/>
    <n v="57"/>
    <m/>
    <m/>
    <x v="1"/>
    <n v="0"/>
    <n v="0"/>
    <n v="1"/>
    <n v="0"/>
    <n v="0"/>
    <n v="0"/>
    <x v="0"/>
    <n v="3"/>
    <n v="1"/>
  </r>
  <r>
    <x v="2"/>
    <n v="95040601874"/>
    <m/>
    <m/>
    <m/>
    <n v="93"/>
    <m/>
    <m/>
    <n v="98"/>
    <n v="80"/>
    <n v="80"/>
    <m/>
    <m/>
    <m/>
    <m/>
    <m/>
    <n v="78"/>
    <n v="64"/>
    <n v="63"/>
    <m/>
    <m/>
    <x v="1"/>
    <n v="0"/>
    <n v="0"/>
    <n v="0"/>
    <n v="1"/>
    <n v="0"/>
    <n v="0"/>
    <x v="1"/>
    <n v="3"/>
    <n v="1"/>
  </r>
  <r>
    <x v="2"/>
    <n v="95062703248"/>
    <m/>
    <m/>
    <m/>
    <n v="63"/>
    <m/>
    <m/>
    <n v="88"/>
    <m/>
    <m/>
    <m/>
    <m/>
    <m/>
    <m/>
    <m/>
    <n v="64"/>
    <m/>
    <n v="63"/>
    <n v="43"/>
    <m/>
    <x v="1"/>
    <n v="0"/>
    <n v="0"/>
    <n v="1"/>
    <n v="0"/>
    <n v="0"/>
    <n v="0"/>
    <x v="0"/>
    <n v="2"/>
    <n v="0"/>
  </r>
  <r>
    <x v="2"/>
    <n v="95062704850"/>
    <m/>
    <m/>
    <m/>
    <n v="65"/>
    <m/>
    <m/>
    <n v="69"/>
    <m/>
    <m/>
    <m/>
    <m/>
    <m/>
    <m/>
    <m/>
    <n v="52"/>
    <m/>
    <n v="51"/>
    <m/>
    <m/>
    <x v="1"/>
    <n v="0"/>
    <n v="0"/>
    <n v="1"/>
    <n v="0"/>
    <n v="0"/>
    <n v="0"/>
    <x v="1"/>
    <n v="1"/>
    <n v="0"/>
  </r>
  <r>
    <x v="2"/>
    <n v="95070400629"/>
    <m/>
    <m/>
    <m/>
    <n v="50"/>
    <m/>
    <m/>
    <n v="82"/>
    <m/>
    <m/>
    <m/>
    <m/>
    <m/>
    <m/>
    <m/>
    <n v="68"/>
    <n v="36"/>
    <n v="47"/>
    <m/>
    <m/>
    <x v="1"/>
    <n v="0"/>
    <n v="0"/>
    <n v="1"/>
    <n v="0"/>
    <n v="0"/>
    <n v="0"/>
    <x v="0"/>
    <n v="2"/>
    <n v="0"/>
  </r>
  <r>
    <x v="2"/>
    <n v="95070600715"/>
    <m/>
    <m/>
    <m/>
    <n v="53"/>
    <m/>
    <m/>
    <n v="100"/>
    <n v="77"/>
    <m/>
    <m/>
    <m/>
    <m/>
    <m/>
    <m/>
    <n v="82"/>
    <n v="38"/>
    <n v="53"/>
    <m/>
    <n v="46"/>
    <x v="0"/>
    <n v="0"/>
    <n v="0"/>
    <n v="0"/>
    <n v="1"/>
    <n v="0"/>
    <n v="0"/>
    <x v="1"/>
    <n v="4"/>
    <n v="1"/>
  </r>
  <r>
    <x v="2"/>
    <n v="95071306764"/>
    <m/>
    <m/>
    <m/>
    <m/>
    <m/>
    <m/>
    <n v="98"/>
    <n v="81"/>
    <m/>
    <m/>
    <m/>
    <m/>
    <m/>
    <m/>
    <n v="88"/>
    <n v="40"/>
    <n v="59"/>
    <m/>
    <m/>
    <x v="1"/>
    <n v="0"/>
    <n v="0"/>
    <n v="0"/>
    <n v="1"/>
    <n v="0"/>
    <n v="0"/>
    <x v="0"/>
    <n v="2"/>
    <n v="0"/>
  </r>
  <r>
    <x v="2"/>
    <n v="95071307406"/>
    <m/>
    <m/>
    <m/>
    <n v="70"/>
    <m/>
    <m/>
    <n v="96"/>
    <n v="51"/>
    <m/>
    <m/>
    <m/>
    <m/>
    <m/>
    <m/>
    <n v="76"/>
    <m/>
    <n v="66"/>
    <n v="95"/>
    <m/>
    <x v="1"/>
    <n v="0"/>
    <n v="0"/>
    <n v="0"/>
    <n v="1"/>
    <n v="0"/>
    <n v="0"/>
    <x v="0"/>
    <n v="3"/>
    <n v="1"/>
  </r>
  <r>
    <x v="2"/>
    <n v="95072805323"/>
    <m/>
    <m/>
    <m/>
    <n v="68"/>
    <m/>
    <m/>
    <n v="87"/>
    <n v="55"/>
    <m/>
    <m/>
    <m/>
    <m/>
    <m/>
    <m/>
    <n v="86"/>
    <n v="48"/>
    <n v="63"/>
    <n v="55"/>
    <m/>
    <x v="1"/>
    <n v="0"/>
    <n v="0"/>
    <n v="0"/>
    <n v="1"/>
    <n v="0"/>
    <n v="0"/>
    <x v="0"/>
    <n v="4"/>
    <n v="1"/>
  </r>
  <r>
    <x v="2"/>
    <n v="95072901340"/>
    <m/>
    <m/>
    <m/>
    <m/>
    <m/>
    <m/>
    <n v="91"/>
    <n v="66"/>
    <m/>
    <m/>
    <m/>
    <m/>
    <m/>
    <m/>
    <n v="100"/>
    <n v="66"/>
    <n v="76"/>
    <n v="70"/>
    <m/>
    <x v="0"/>
    <n v="0"/>
    <n v="0"/>
    <n v="0"/>
    <n v="0"/>
    <n v="0"/>
    <n v="1"/>
    <x v="0"/>
    <n v="3"/>
    <n v="1"/>
  </r>
  <r>
    <x v="2"/>
    <n v="95072901364"/>
    <m/>
    <m/>
    <m/>
    <m/>
    <m/>
    <m/>
    <n v="100"/>
    <n v="92"/>
    <n v="72"/>
    <m/>
    <m/>
    <m/>
    <m/>
    <m/>
    <n v="74"/>
    <n v="52"/>
    <n v="54"/>
    <m/>
    <m/>
    <x v="0"/>
    <n v="0"/>
    <n v="0"/>
    <n v="1"/>
    <n v="0"/>
    <n v="0"/>
    <n v="0"/>
    <x v="0"/>
    <n v="2"/>
    <n v="0"/>
  </r>
  <r>
    <x v="2"/>
    <n v="95082206507"/>
    <m/>
    <m/>
    <m/>
    <n v="87"/>
    <m/>
    <m/>
    <n v="98"/>
    <m/>
    <m/>
    <m/>
    <m/>
    <m/>
    <m/>
    <m/>
    <n v="96"/>
    <n v="90"/>
    <n v="91"/>
    <m/>
    <m/>
    <x v="1"/>
    <n v="0"/>
    <n v="0"/>
    <n v="0"/>
    <n v="0"/>
    <n v="1"/>
    <n v="0"/>
    <x v="0"/>
    <n v="2"/>
    <n v="0"/>
  </r>
  <r>
    <x v="2"/>
    <n v="95091103271"/>
    <m/>
    <m/>
    <m/>
    <n v="47"/>
    <m/>
    <m/>
    <n v="89"/>
    <m/>
    <m/>
    <m/>
    <m/>
    <m/>
    <m/>
    <m/>
    <n v="76"/>
    <n v="40"/>
    <n v="54"/>
    <m/>
    <m/>
    <x v="1"/>
    <n v="0"/>
    <n v="0"/>
    <n v="0"/>
    <n v="1"/>
    <n v="0"/>
    <n v="0"/>
    <x v="1"/>
    <n v="2"/>
    <n v="0"/>
  </r>
  <r>
    <x v="2"/>
    <n v="95092301371"/>
    <m/>
    <m/>
    <m/>
    <m/>
    <m/>
    <m/>
    <n v="94"/>
    <n v="88"/>
    <m/>
    <m/>
    <m/>
    <m/>
    <m/>
    <m/>
    <n v="88"/>
    <n v="46"/>
    <n v="77"/>
    <m/>
    <m/>
    <x v="1"/>
    <n v="0"/>
    <n v="0"/>
    <n v="0"/>
    <n v="1"/>
    <n v="0"/>
    <n v="0"/>
    <x v="1"/>
    <n v="2"/>
    <n v="0"/>
  </r>
  <r>
    <x v="2"/>
    <n v="95100703063"/>
    <m/>
    <m/>
    <m/>
    <n v="68"/>
    <m/>
    <m/>
    <n v="94"/>
    <n v="78"/>
    <m/>
    <m/>
    <m/>
    <m/>
    <n v="96"/>
    <m/>
    <n v="100"/>
    <n v="54"/>
    <n v="50"/>
    <m/>
    <m/>
    <x v="0"/>
    <n v="0"/>
    <n v="0"/>
    <n v="0"/>
    <n v="0"/>
    <n v="0"/>
    <n v="1"/>
    <x v="0"/>
    <n v="3"/>
    <n v="1"/>
  </r>
  <r>
    <x v="2"/>
    <n v="95102509322"/>
    <m/>
    <m/>
    <m/>
    <n v="77"/>
    <m/>
    <m/>
    <n v="72"/>
    <n v="44"/>
    <m/>
    <m/>
    <m/>
    <m/>
    <m/>
    <m/>
    <n v="78"/>
    <n v="40"/>
    <n v="60"/>
    <m/>
    <m/>
    <x v="1"/>
    <n v="0"/>
    <n v="0"/>
    <n v="0"/>
    <n v="1"/>
    <n v="0"/>
    <n v="0"/>
    <x v="0"/>
    <n v="3"/>
    <n v="1"/>
  </r>
  <r>
    <x v="2"/>
    <n v="95121002200"/>
    <m/>
    <m/>
    <m/>
    <n v="80"/>
    <m/>
    <m/>
    <n v="100"/>
    <n v="82"/>
    <m/>
    <m/>
    <m/>
    <m/>
    <n v="100"/>
    <m/>
    <n v="86"/>
    <n v="94"/>
    <n v="63"/>
    <m/>
    <m/>
    <x v="3"/>
    <n v="0"/>
    <n v="0"/>
    <n v="0"/>
    <n v="1"/>
    <n v="0"/>
    <n v="0"/>
    <x v="0"/>
    <n v="3"/>
    <n v="1"/>
  </r>
  <r>
    <x v="2"/>
    <n v="96010806327"/>
    <m/>
    <m/>
    <m/>
    <n v="82"/>
    <m/>
    <m/>
    <n v="94"/>
    <n v="61"/>
    <m/>
    <m/>
    <m/>
    <m/>
    <m/>
    <m/>
    <n v="68"/>
    <m/>
    <n v="71"/>
    <m/>
    <m/>
    <x v="1"/>
    <n v="0"/>
    <n v="0"/>
    <n v="1"/>
    <n v="0"/>
    <n v="0"/>
    <n v="0"/>
    <x v="0"/>
    <n v="2"/>
    <n v="0"/>
  </r>
  <r>
    <x v="3"/>
    <n v="95010400678"/>
    <m/>
    <m/>
    <n v="70"/>
    <m/>
    <m/>
    <m/>
    <n v="94"/>
    <n v="73"/>
    <m/>
    <m/>
    <m/>
    <m/>
    <m/>
    <m/>
    <n v="90"/>
    <n v="70"/>
    <n v="59"/>
    <m/>
    <m/>
    <x v="1"/>
    <n v="0"/>
    <n v="0"/>
    <n v="0"/>
    <n v="1"/>
    <n v="0"/>
    <n v="0"/>
    <x v="1"/>
    <n v="3"/>
    <n v="1"/>
  </r>
  <r>
    <x v="3"/>
    <n v="95012402890"/>
    <m/>
    <m/>
    <n v="53"/>
    <m/>
    <m/>
    <m/>
    <n v="96"/>
    <n v="67"/>
    <m/>
    <m/>
    <m/>
    <m/>
    <m/>
    <m/>
    <n v="90"/>
    <n v="40"/>
    <n v="64"/>
    <m/>
    <m/>
    <x v="1"/>
    <n v="0"/>
    <n v="0"/>
    <n v="0"/>
    <n v="1"/>
    <n v="0"/>
    <n v="0"/>
    <x v="1"/>
    <n v="3"/>
    <n v="1"/>
  </r>
  <r>
    <x v="3"/>
    <n v="95012801194"/>
    <m/>
    <m/>
    <n v="75"/>
    <m/>
    <m/>
    <n v="78"/>
    <n v="98"/>
    <n v="96"/>
    <m/>
    <m/>
    <m/>
    <m/>
    <m/>
    <m/>
    <n v="100"/>
    <n v="90"/>
    <n v="80"/>
    <m/>
    <m/>
    <x v="0"/>
    <n v="0"/>
    <n v="0"/>
    <n v="0"/>
    <n v="0"/>
    <n v="0"/>
    <n v="1"/>
    <x v="1"/>
    <n v="4"/>
    <n v="1"/>
  </r>
  <r>
    <x v="3"/>
    <n v="95012904927"/>
    <m/>
    <m/>
    <n v="82"/>
    <m/>
    <m/>
    <m/>
    <n v="100"/>
    <n v="91"/>
    <m/>
    <m/>
    <m/>
    <m/>
    <m/>
    <m/>
    <n v="86"/>
    <n v="80"/>
    <n v="84"/>
    <m/>
    <m/>
    <x v="0"/>
    <n v="0"/>
    <n v="0"/>
    <n v="0"/>
    <n v="1"/>
    <n v="0"/>
    <n v="0"/>
    <x v="0"/>
    <n v="3"/>
    <n v="1"/>
  </r>
  <r>
    <x v="3"/>
    <n v="95020904777"/>
    <m/>
    <m/>
    <n v="32"/>
    <m/>
    <m/>
    <m/>
    <n v="96"/>
    <n v="74"/>
    <m/>
    <m/>
    <m/>
    <m/>
    <m/>
    <m/>
    <n v="82"/>
    <m/>
    <n v="60"/>
    <n v="25"/>
    <m/>
    <x v="1"/>
    <n v="0"/>
    <n v="0"/>
    <n v="0"/>
    <n v="1"/>
    <n v="0"/>
    <n v="0"/>
    <x v="1"/>
    <n v="3"/>
    <n v="1"/>
  </r>
  <r>
    <x v="3"/>
    <n v="95021601338"/>
    <m/>
    <m/>
    <n v="77"/>
    <m/>
    <m/>
    <n v="88"/>
    <n v="98"/>
    <n v="76"/>
    <m/>
    <m/>
    <m/>
    <m/>
    <m/>
    <m/>
    <n v="98"/>
    <n v="68"/>
    <n v="73"/>
    <m/>
    <m/>
    <x v="1"/>
    <n v="0"/>
    <n v="0"/>
    <n v="0"/>
    <n v="0"/>
    <n v="1"/>
    <n v="0"/>
    <x v="1"/>
    <n v="4"/>
    <n v="1"/>
  </r>
  <r>
    <x v="3"/>
    <n v="95032801943"/>
    <m/>
    <m/>
    <n v="70"/>
    <m/>
    <m/>
    <m/>
    <n v="97"/>
    <n v="65"/>
    <m/>
    <m/>
    <m/>
    <m/>
    <m/>
    <m/>
    <n v="94"/>
    <n v="78"/>
    <n v="76"/>
    <m/>
    <m/>
    <x v="1"/>
    <n v="0"/>
    <n v="0"/>
    <n v="0"/>
    <n v="0"/>
    <n v="1"/>
    <n v="0"/>
    <x v="0"/>
    <n v="3"/>
    <n v="1"/>
  </r>
  <r>
    <x v="3"/>
    <n v="95032801950"/>
    <m/>
    <m/>
    <n v="32"/>
    <m/>
    <m/>
    <m/>
    <n v="95"/>
    <n v="75"/>
    <m/>
    <m/>
    <m/>
    <m/>
    <m/>
    <m/>
    <n v="72"/>
    <n v="58"/>
    <n v="54"/>
    <m/>
    <m/>
    <x v="1"/>
    <n v="0"/>
    <n v="0"/>
    <n v="1"/>
    <n v="0"/>
    <n v="0"/>
    <n v="0"/>
    <x v="1"/>
    <n v="3"/>
    <n v="1"/>
  </r>
  <r>
    <x v="3"/>
    <n v="95040804338"/>
    <n v="37"/>
    <m/>
    <n v="37"/>
    <m/>
    <m/>
    <m/>
    <n v="96"/>
    <n v="84"/>
    <m/>
    <m/>
    <m/>
    <m/>
    <m/>
    <m/>
    <n v="86"/>
    <m/>
    <n v="53"/>
    <m/>
    <m/>
    <x v="1"/>
    <n v="0"/>
    <n v="0"/>
    <n v="0"/>
    <n v="1"/>
    <n v="0"/>
    <n v="0"/>
    <x v="1"/>
    <n v="3"/>
    <n v="1"/>
  </r>
  <r>
    <x v="3"/>
    <n v="95050803734"/>
    <m/>
    <m/>
    <n v="75"/>
    <m/>
    <m/>
    <m/>
    <n v="98"/>
    <n v="94"/>
    <m/>
    <m/>
    <m/>
    <m/>
    <m/>
    <m/>
    <n v="84"/>
    <n v="82"/>
    <n v="56"/>
    <m/>
    <m/>
    <x v="1"/>
    <n v="0"/>
    <n v="0"/>
    <n v="0"/>
    <n v="1"/>
    <n v="0"/>
    <n v="0"/>
    <x v="1"/>
    <n v="3"/>
    <n v="1"/>
  </r>
  <r>
    <x v="3"/>
    <n v="95052200645"/>
    <m/>
    <m/>
    <n v="92"/>
    <m/>
    <m/>
    <m/>
    <n v="98"/>
    <n v="86"/>
    <m/>
    <m/>
    <m/>
    <m/>
    <m/>
    <m/>
    <n v="94"/>
    <n v="88"/>
    <n v="77"/>
    <m/>
    <m/>
    <x v="1"/>
    <n v="0"/>
    <n v="0"/>
    <n v="0"/>
    <n v="0"/>
    <n v="1"/>
    <n v="0"/>
    <x v="0"/>
    <n v="3"/>
    <n v="1"/>
  </r>
  <r>
    <x v="3"/>
    <n v="95052901713"/>
    <m/>
    <m/>
    <m/>
    <n v="45"/>
    <m/>
    <m/>
    <n v="100"/>
    <n v="80"/>
    <m/>
    <m/>
    <m/>
    <m/>
    <m/>
    <m/>
    <n v="78"/>
    <n v="36"/>
    <n v="30"/>
    <m/>
    <m/>
    <x v="0"/>
    <n v="0"/>
    <n v="0"/>
    <n v="0"/>
    <n v="1"/>
    <n v="0"/>
    <n v="0"/>
    <x v="1"/>
    <n v="3"/>
    <n v="1"/>
  </r>
  <r>
    <x v="3"/>
    <n v="95060303600"/>
    <m/>
    <m/>
    <m/>
    <m/>
    <m/>
    <m/>
    <n v="100"/>
    <n v="94"/>
    <n v="99"/>
    <m/>
    <m/>
    <m/>
    <m/>
    <m/>
    <n v="80"/>
    <n v="74"/>
    <n v="74"/>
    <m/>
    <m/>
    <x v="0"/>
    <n v="0"/>
    <n v="0"/>
    <n v="0"/>
    <n v="1"/>
    <n v="0"/>
    <n v="0"/>
    <x v="0"/>
    <n v="2"/>
    <n v="0"/>
  </r>
  <r>
    <x v="3"/>
    <n v="95060705327"/>
    <m/>
    <m/>
    <m/>
    <m/>
    <m/>
    <m/>
    <n v="98"/>
    <n v="78"/>
    <m/>
    <m/>
    <m/>
    <m/>
    <m/>
    <m/>
    <n v="64"/>
    <m/>
    <n v="54"/>
    <m/>
    <m/>
    <x v="1"/>
    <n v="0"/>
    <n v="0"/>
    <n v="1"/>
    <n v="0"/>
    <n v="0"/>
    <n v="0"/>
    <x v="0"/>
    <n v="1"/>
    <n v="0"/>
  </r>
  <r>
    <x v="3"/>
    <n v="95060913018"/>
    <m/>
    <m/>
    <n v="72"/>
    <m/>
    <m/>
    <m/>
    <n v="98"/>
    <n v="79"/>
    <m/>
    <m/>
    <m/>
    <m/>
    <m/>
    <m/>
    <n v="100"/>
    <n v="78"/>
    <n v="64"/>
    <m/>
    <m/>
    <x v="0"/>
    <n v="0"/>
    <n v="0"/>
    <n v="0"/>
    <n v="0"/>
    <n v="0"/>
    <n v="1"/>
    <x v="1"/>
    <n v="3"/>
    <n v="1"/>
  </r>
  <r>
    <x v="3"/>
    <n v="95072510054"/>
    <m/>
    <m/>
    <n v="62"/>
    <m/>
    <m/>
    <m/>
    <n v="100"/>
    <n v="75"/>
    <m/>
    <m/>
    <m/>
    <m/>
    <m/>
    <m/>
    <n v="92"/>
    <n v="38"/>
    <n v="74"/>
    <m/>
    <m/>
    <x v="0"/>
    <n v="0"/>
    <n v="0"/>
    <n v="0"/>
    <n v="0"/>
    <n v="1"/>
    <n v="0"/>
    <x v="1"/>
    <n v="3"/>
    <n v="1"/>
  </r>
  <r>
    <x v="3"/>
    <n v="95080407818"/>
    <m/>
    <m/>
    <m/>
    <m/>
    <m/>
    <n v="70"/>
    <n v="98"/>
    <n v="79"/>
    <m/>
    <m/>
    <m/>
    <m/>
    <m/>
    <m/>
    <n v="94"/>
    <n v="62"/>
    <n v="59"/>
    <m/>
    <m/>
    <x v="1"/>
    <n v="0"/>
    <n v="0"/>
    <n v="0"/>
    <n v="0"/>
    <n v="1"/>
    <n v="0"/>
    <x v="1"/>
    <n v="3"/>
    <n v="1"/>
  </r>
  <r>
    <x v="3"/>
    <n v="95080805098"/>
    <m/>
    <m/>
    <n v="48"/>
    <m/>
    <m/>
    <m/>
    <n v="84"/>
    <n v="28"/>
    <m/>
    <m/>
    <m/>
    <m/>
    <m/>
    <m/>
    <n v="88"/>
    <n v="68"/>
    <n v="51"/>
    <m/>
    <m/>
    <x v="1"/>
    <n v="0"/>
    <n v="0"/>
    <n v="0"/>
    <n v="1"/>
    <n v="0"/>
    <n v="0"/>
    <x v="1"/>
    <n v="3"/>
    <n v="1"/>
  </r>
  <r>
    <x v="3"/>
    <n v="95081600791"/>
    <m/>
    <m/>
    <n v="62"/>
    <m/>
    <m/>
    <m/>
    <n v="98"/>
    <n v="79"/>
    <m/>
    <m/>
    <m/>
    <m/>
    <m/>
    <m/>
    <n v="100"/>
    <n v="66"/>
    <n v="51"/>
    <m/>
    <m/>
    <x v="0"/>
    <n v="0"/>
    <n v="0"/>
    <n v="0"/>
    <n v="0"/>
    <n v="0"/>
    <n v="1"/>
    <x v="1"/>
    <n v="3"/>
    <n v="1"/>
  </r>
  <r>
    <x v="3"/>
    <n v="95082906797"/>
    <m/>
    <m/>
    <n v="67"/>
    <m/>
    <m/>
    <m/>
    <n v="100"/>
    <n v="85"/>
    <m/>
    <m/>
    <m/>
    <m/>
    <m/>
    <m/>
    <n v="92"/>
    <n v="70"/>
    <n v="63"/>
    <m/>
    <m/>
    <x v="0"/>
    <n v="0"/>
    <n v="0"/>
    <n v="0"/>
    <n v="0"/>
    <n v="1"/>
    <n v="0"/>
    <x v="1"/>
    <n v="3"/>
    <n v="1"/>
  </r>
  <r>
    <x v="3"/>
    <n v="95083100398"/>
    <m/>
    <m/>
    <n v="67"/>
    <m/>
    <m/>
    <m/>
    <n v="100"/>
    <n v="78"/>
    <m/>
    <m/>
    <m/>
    <m/>
    <m/>
    <m/>
    <n v="98"/>
    <n v="68"/>
    <n v="63"/>
    <m/>
    <m/>
    <x v="0"/>
    <n v="0"/>
    <n v="0"/>
    <n v="0"/>
    <n v="0"/>
    <n v="1"/>
    <n v="0"/>
    <x v="1"/>
    <n v="3"/>
    <n v="1"/>
  </r>
  <r>
    <x v="3"/>
    <n v="95091803737"/>
    <m/>
    <m/>
    <m/>
    <m/>
    <m/>
    <n v="98"/>
    <n v="99"/>
    <n v="84"/>
    <m/>
    <m/>
    <m/>
    <m/>
    <m/>
    <m/>
    <n v="96"/>
    <n v="92"/>
    <n v="66"/>
    <m/>
    <m/>
    <x v="1"/>
    <n v="0"/>
    <n v="0"/>
    <n v="0"/>
    <n v="0"/>
    <n v="1"/>
    <n v="0"/>
    <x v="1"/>
    <n v="3"/>
    <n v="1"/>
  </r>
  <r>
    <x v="3"/>
    <n v="95100400649"/>
    <m/>
    <m/>
    <m/>
    <m/>
    <m/>
    <m/>
    <n v="96"/>
    <n v="86"/>
    <m/>
    <m/>
    <m/>
    <m/>
    <m/>
    <m/>
    <n v="94"/>
    <n v="60"/>
    <n v="57"/>
    <m/>
    <m/>
    <x v="1"/>
    <n v="0"/>
    <n v="0"/>
    <n v="0"/>
    <n v="0"/>
    <n v="1"/>
    <n v="0"/>
    <x v="0"/>
    <n v="2"/>
    <n v="0"/>
  </r>
  <r>
    <x v="3"/>
    <n v="95101104184"/>
    <m/>
    <m/>
    <n v="55"/>
    <m/>
    <m/>
    <m/>
    <n v="97"/>
    <n v="92"/>
    <m/>
    <m/>
    <m/>
    <m/>
    <m/>
    <m/>
    <n v="94"/>
    <n v="78"/>
    <n v="63"/>
    <m/>
    <m/>
    <x v="1"/>
    <n v="0"/>
    <n v="0"/>
    <n v="0"/>
    <n v="0"/>
    <n v="1"/>
    <n v="0"/>
    <x v="0"/>
    <n v="3"/>
    <n v="1"/>
  </r>
  <r>
    <x v="3"/>
    <n v="95101303842"/>
    <m/>
    <m/>
    <n v="78"/>
    <m/>
    <m/>
    <m/>
    <n v="98"/>
    <n v="85"/>
    <m/>
    <m/>
    <m/>
    <m/>
    <m/>
    <m/>
    <n v="100"/>
    <n v="92"/>
    <n v="70"/>
    <m/>
    <m/>
    <x v="0"/>
    <n v="0"/>
    <n v="0"/>
    <n v="0"/>
    <n v="0"/>
    <n v="0"/>
    <n v="1"/>
    <x v="0"/>
    <n v="3"/>
    <n v="1"/>
  </r>
  <r>
    <x v="3"/>
    <n v="95101902775"/>
    <m/>
    <m/>
    <m/>
    <m/>
    <m/>
    <n v="52"/>
    <n v="96"/>
    <n v="68"/>
    <m/>
    <m/>
    <m/>
    <m/>
    <m/>
    <m/>
    <n v="94"/>
    <n v="56"/>
    <n v="57"/>
    <m/>
    <m/>
    <x v="1"/>
    <n v="0"/>
    <n v="0"/>
    <n v="0"/>
    <n v="0"/>
    <n v="1"/>
    <n v="0"/>
    <x v="1"/>
    <n v="3"/>
    <n v="1"/>
  </r>
  <r>
    <x v="3"/>
    <n v="95102002757"/>
    <m/>
    <m/>
    <n v="70"/>
    <m/>
    <m/>
    <m/>
    <n v="100"/>
    <n v="86"/>
    <m/>
    <m/>
    <m/>
    <m/>
    <m/>
    <m/>
    <n v="98"/>
    <n v="78"/>
    <n v="90"/>
    <m/>
    <m/>
    <x v="0"/>
    <n v="0"/>
    <n v="0"/>
    <n v="0"/>
    <n v="0"/>
    <n v="1"/>
    <n v="0"/>
    <x v="1"/>
    <n v="3"/>
    <n v="1"/>
  </r>
  <r>
    <x v="3"/>
    <n v="95102301894"/>
    <m/>
    <m/>
    <n v="32"/>
    <m/>
    <m/>
    <m/>
    <n v="96"/>
    <n v="78"/>
    <m/>
    <m/>
    <m/>
    <m/>
    <m/>
    <m/>
    <n v="90"/>
    <n v="74"/>
    <n v="74"/>
    <m/>
    <m/>
    <x v="1"/>
    <n v="0"/>
    <n v="0"/>
    <n v="0"/>
    <n v="1"/>
    <n v="0"/>
    <n v="0"/>
    <x v="1"/>
    <n v="3"/>
    <n v="1"/>
  </r>
  <r>
    <x v="3"/>
    <n v="95112306692"/>
    <m/>
    <m/>
    <n v="75"/>
    <m/>
    <m/>
    <m/>
    <n v="100"/>
    <n v="64"/>
    <m/>
    <m/>
    <m/>
    <m/>
    <m/>
    <m/>
    <n v="92"/>
    <n v="74"/>
    <n v="70"/>
    <m/>
    <m/>
    <x v="0"/>
    <n v="0"/>
    <n v="0"/>
    <n v="0"/>
    <n v="0"/>
    <n v="1"/>
    <n v="0"/>
    <x v="1"/>
    <n v="3"/>
    <n v="1"/>
  </r>
  <r>
    <x v="3"/>
    <n v="95112702337"/>
    <m/>
    <m/>
    <n v="63"/>
    <m/>
    <m/>
    <m/>
    <n v="96"/>
    <m/>
    <m/>
    <m/>
    <m/>
    <m/>
    <m/>
    <m/>
    <n v="96"/>
    <n v="92"/>
    <n v="67"/>
    <m/>
    <m/>
    <x v="1"/>
    <n v="0"/>
    <n v="0"/>
    <n v="0"/>
    <n v="0"/>
    <n v="1"/>
    <n v="0"/>
    <x v="1"/>
    <n v="2"/>
    <n v="0"/>
  </r>
  <r>
    <x v="3"/>
    <n v="95122110962"/>
    <m/>
    <m/>
    <m/>
    <m/>
    <m/>
    <m/>
    <n v="98"/>
    <n v="65"/>
    <m/>
    <m/>
    <m/>
    <m/>
    <m/>
    <m/>
    <n v="94"/>
    <n v="68"/>
    <n v="81"/>
    <m/>
    <m/>
    <x v="1"/>
    <n v="0"/>
    <n v="0"/>
    <n v="0"/>
    <n v="0"/>
    <n v="1"/>
    <n v="0"/>
    <x v="0"/>
    <n v="2"/>
    <n v="0"/>
  </r>
  <r>
    <x v="3"/>
    <n v="95123001771"/>
    <m/>
    <m/>
    <m/>
    <m/>
    <m/>
    <m/>
    <n v="98"/>
    <n v="84"/>
    <m/>
    <m/>
    <m/>
    <m/>
    <m/>
    <m/>
    <n v="82"/>
    <n v="54"/>
    <n v="73"/>
    <m/>
    <m/>
    <x v="1"/>
    <n v="0"/>
    <n v="0"/>
    <n v="0"/>
    <n v="1"/>
    <n v="0"/>
    <n v="0"/>
    <x v="1"/>
    <n v="2"/>
    <n v="0"/>
  </r>
  <r>
    <x v="3"/>
    <n v="96011200502"/>
    <m/>
    <m/>
    <n v="77"/>
    <m/>
    <m/>
    <m/>
    <n v="94"/>
    <n v="86"/>
    <m/>
    <m/>
    <m/>
    <m/>
    <m/>
    <m/>
    <n v="98"/>
    <n v="64"/>
    <n v="59"/>
    <m/>
    <m/>
    <x v="1"/>
    <n v="0"/>
    <n v="0"/>
    <n v="0"/>
    <n v="0"/>
    <n v="1"/>
    <n v="0"/>
    <x v="0"/>
    <n v="3"/>
    <n v="1"/>
  </r>
  <r>
    <x v="4"/>
    <n v="94011110436"/>
    <m/>
    <m/>
    <m/>
    <m/>
    <m/>
    <m/>
    <n v="96"/>
    <m/>
    <m/>
    <m/>
    <n v="97"/>
    <n v="73"/>
    <m/>
    <m/>
    <n v="58"/>
    <m/>
    <n v="69"/>
    <n v="65"/>
    <m/>
    <x v="1"/>
    <n v="0"/>
    <n v="0"/>
    <n v="1"/>
    <n v="0"/>
    <n v="0"/>
    <n v="0"/>
    <x v="1"/>
    <n v="2"/>
    <n v="0"/>
  </r>
  <r>
    <x v="4"/>
    <n v="94013113642"/>
    <m/>
    <m/>
    <m/>
    <m/>
    <m/>
    <m/>
    <n v="96"/>
    <m/>
    <m/>
    <m/>
    <n v="83"/>
    <n v="61"/>
    <m/>
    <m/>
    <n v="68"/>
    <m/>
    <n v="69"/>
    <n v="58"/>
    <m/>
    <x v="1"/>
    <n v="0"/>
    <n v="0"/>
    <n v="1"/>
    <n v="0"/>
    <n v="0"/>
    <n v="0"/>
    <x v="0"/>
    <n v="2"/>
    <n v="0"/>
  </r>
  <r>
    <x v="4"/>
    <n v="94020211283"/>
    <m/>
    <m/>
    <m/>
    <m/>
    <m/>
    <m/>
    <n v="88"/>
    <m/>
    <m/>
    <m/>
    <n v="90"/>
    <n v="65"/>
    <m/>
    <m/>
    <n v="50"/>
    <m/>
    <n v="81"/>
    <n v="58"/>
    <m/>
    <x v="1"/>
    <n v="0"/>
    <n v="1"/>
    <n v="0"/>
    <n v="0"/>
    <n v="0"/>
    <n v="0"/>
    <x v="0"/>
    <n v="2"/>
    <n v="0"/>
  </r>
  <r>
    <x v="4"/>
    <n v="94021306625"/>
    <m/>
    <m/>
    <m/>
    <m/>
    <m/>
    <m/>
    <n v="90"/>
    <m/>
    <m/>
    <m/>
    <n v="84"/>
    <n v="68"/>
    <m/>
    <m/>
    <n v="58"/>
    <m/>
    <n v="76"/>
    <n v="88"/>
    <m/>
    <x v="1"/>
    <n v="0"/>
    <n v="0"/>
    <n v="1"/>
    <n v="0"/>
    <n v="0"/>
    <n v="0"/>
    <x v="0"/>
    <n v="2"/>
    <n v="0"/>
  </r>
  <r>
    <x v="4"/>
    <n v="94030804224"/>
    <m/>
    <m/>
    <m/>
    <n v="85"/>
    <m/>
    <m/>
    <m/>
    <n v="95"/>
    <m/>
    <m/>
    <n v="100"/>
    <m/>
    <m/>
    <m/>
    <n v="82"/>
    <m/>
    <n v="73"/>
    <n v="88"/>
    <m/>
    <x v="0"/>
    <n v="0"/>
    <n v="0"/>
    <n v="0"/>
    <n v="1"/>
    <n v="0"/>
    <n v="0"/>
    <x v="0"/>
    <n v="3"/>
    <n v="1"/>
  </r>
  <r>
    <x v="4"/>
    <n v="94031410644"/>
    <m/>
    <m/>
    <m/>
    <m/>
    <m/>
    <m/>
    <n v="96"/>
    <m/>
    <m/>
    <m/>
    <m/>
    <n v="45"/>
    <m/>
    <m/>
    <n v="74"/>
    <m/>
    <n v="61"/>
    <n v="83"/>
    <m/>
    <x v="1"/>
    <n v="0"/>
    <n v="0"/>
    <n v="1"/>
    <n v="0"/>
    <n v="0"/>
    <n v="0"/>
    <x v="0"/>
    <n v="2"/>
    <n v="0"/>
  </r>
  <r>
    <x v="4"/>
    <n v="94040607118"/>
    <m/>
    <m/>
    <m/>
    <m/>
    <m/>
    <m/>
    <n v="94"/>
    <n v="79"/>
    <m/>
    <m/>
    <m/>
    <n v="79"/>
    <m/>
    <m/>
    <n v="64"/>
    <m/>
    <n v="74"/>
    <n v="53"/>
    <m/>
    <x v="1"/>
    <n v="0"/>
    <n v="0"/>
    <n v="1"/>
    <n v="0"/>
    <n v="0"/>
    <n v="0"/>
    <x v="1"/>
    <n v="3"/>
    <n v="1"/>
  </r>
  <r>
    <x v="4"/>
    <n v="94042912726"/>
    <m/>
    <m/>
    <m/>
    <n v="38"/>
    <m/>
    <m/>
    <n v="87"/>
    <n v="69"/>
    <m/>
    <m/>
    <m/>
    <n v="72"/>
    <m/>
    <m/>
    <n v="56"/>
    <m/>
    <n v="54"/>
    <n v="60"/>
    <m/>
    <x v="1"/>
    <n v="0"/>
    <n v="0"/>
    <n v="1"/>
    <n v="0"/>
    <n v="0"/>
    <n v="0"/>
    <x v="0"/>
    <n v="4"/>
    <n v="1"/>
  </r>
  <r>
    <x v="4"/>
    <n v="94060604247"/>
    <n v="62"/>
    <n v="35"/>
    <m/>
    <m/>
    <m/>
    <m/>
    <n v="97"/>
    <m/>
    <m/>
    <m/>
    <n v="92"/>
    <n v="52"/>
    <m/>
    <m/>
    <n v="56"/>
    <m/>
    <n v="67"/>
    <m/>
    <m/>
    <x v="1"/>
    <n v="0"/>
    <n v="0"/>
    <n v="1"/>
    <n v="0"/>
    <n v="0"/>
    <n v="0"/>
    <x v="0"/>
    <n v="3"/>
    <n v="1"/>
  </r>
  <r>
    <x v="4"/>
    <n v="94062703166"/>
    <m/>
    <m/>
    <m/>
    <n v="50"/>
    <m/>
    <m/>
    <n v="92"/>
    <m/>
    <m/>
    <m/>
    <n v="84"/>
    <n v="63"/>
    <m/>
    <m/>
    <n v="54"/>
    <m/>
    <n v="60"/>
    <m/>
    <m/>
    <x v="1"/>
    <n v="0"/>
    <n v="0"/>
    <n v="1"/>
    <n v="0"/>
    <n v="0"/>
    <n v="0"/>
    <x v="0"/>
    <n v="2"/>
    <n v="0"/>
  </r>
  <r>
    <x v="4"/>
    <n v="94063002080"/>
    <m/>
    <m/>
    <m/>
    <n v="82"/>
    <m/>
    <m/>
    <n v="100"/>
    <m/>
    <m/>
    <m/>
    <n v="100"/>
    <m/>
    <m/>
    <m/>
    <n v="100"/>
    <n v="66"/>
    <n v="73"/>
    <n v="85"/>
    <m/>
    <x v="2"/>
    <n v="0"/>
    <n v="0"/>
    <n v="0"/>
    <n v="0"/>
    <n v="0"/>
    <n v="1"/>
    <x v="0"/>
    <n v="3"/>
    <n v="1"/>
  </r>
  <r>
    <x v="4"/>
    <n v="94081102166"/>
    <m/>
    <m/>
    <m/>
    <m/>
    <m/>
    <m/>
    <n v="96"/>
    <m/>
    <m/>
    <m/>
    <m/>
    <n v="79"/>
    <m/>
    <m/>
    <n v="56"/>
    <m/>
    <n v="81"/>
    <n v="83"/>
    <m/>
    <x v="1"/>
    <n v="0"/>
    <n v="0"/>
    <n v="1"/>
    <n v="0"/>
    <n v="0"/>
    <n v="0"/>
    <x v="0"/>
    <n v="2"/>
    <n v="0"/>
  </r>
  <r>
    <x v="4"/>
    <n v="94082703588"/>
    <m/>
    <m/>
    <m/>
    <m/>
    <n v="66"/>
    <m/>
    <n v="94"/>
    <n v="93"/>
    <m/>
    <m/>
    <m/>
    <n v="83"/>
    <m/>
    <m/>
    <n v="78"/>
    <m/>
    <n v="90"/>
    <n v="100"/>
    <m/>
    <x v="0"/>
    <n v="0"/>
    <n v="0"/>
    <n v="0"/>
    <n v="1"/>
    <n v="0"/>
    <n v="0"/>
    <x v="0"/>
    <n v="4"/>
    <n v="1"/>
  </r>
  <r>
    <x v="4"/>
    <n v="94082901146"/>
    <m/>
    <m/>
    <m/>
    <n v="75"/>
    <m/>
    <m/>
    <n v="99"/>
    <n v="83"/>
    <m/>
    <m/>
    <n v="100"/>
    <m/>
    <m/>
    <m/>
    <n v="78"/>
    <n v="30"/>
    <n v="79"/>
    <n v="80"/>
    <m/>
    <x v="0"/>
    <n v="0"/>
    <n v="0"/>
    <n v="0"/>
    <n v="1"/>
    <n v="0"/>
    <n v="0"/>
    <x v="0"/>
    <n v="4"/>
    <n v="1"/>
  </r>
  <r>
    <x v="4"/>
    <n v="94082905447"/>
    <m/>
    <m/>
    <m/>
    <m/>
    <m/>
    <m/>
    <n v="96"/>
    <m/>
    <m/>
    <m/>
    <n v="98"/>
    <n v="96"/>
    <m/>
    <m/>
    <n v="44"/>
    <m/>
    <n v="69"/>
    <m/>
    <m/>
    <x v="1"/>
    <n v="0"/>
    <n v="1"/>
    <n v="0"/>
    <n v="0"/>
    <n v="0"/>
    <n v="0"/>
    <x v="0"/>
    <n v="1"/>
    <n v="0"/>
  </r>
  <r>
    <x v="4"/>
    <n v="94083000868"/>
    <m/>
    <m/>
    <m/>
    <m/>
    <n v="24"/>
    <m/>
    <n v="100"/>
    <n v="63"/>
    <m/>
    <m/>
    <m/>
    <n v="61"/>
    <m/>
    <m/>
    <n v="40"/>
    <m/>
    <n v="76"/>
    <n v="58"/>
    <n v="16"/>
    <x v="0"/>
    <n v="0"/>
    <n v="1"/>
    <n v="0"/>
    <n v="0"/>
    <n v="0"/>
    <n v="0"/>
    <x v="0"/>
    <n v="5"/>
    <n v="1"/>
  </r>
  <r>
    <x v="4"/>
    <n v="94090909307"/>
    <m/>
    <m/>
    <m/>
    <m/>
    <n v="72"/>
    <m/>
    <n v="98"/>
    <n v="76"/>
    <m/>
    <m/>
    <m/>
    <n v="77"/>
    <m/>
    <m/>
    <n v="64"/>
    <m/>
    <n v="79"/>
    <n v="75"/>
    <n v="46"/>
    <x v="1"/>
    <n v="0"/>
    <n v="0"/>
    <n v="1"/>
    <n v="0"/>
    <n v="0"/>
    <n v="0"/>
    <x v="0"/>
    <n v="5"/>
    <n v="1"/>
  </r>
  <r>
    <x v="4"/>
    <n v="94091301085"/>
    <m/>
    <m/>
    <m/>
    <m/>
    <m/>
    <m/>
    <n v="96"/>
    <n v="71"/>
    <m/>
    <m/>
    <m/>
    <n v="70"/>
    <m/>
    <m/>
    <n v="40"/>
    <m/>
    <n v="37"/>
    <n v="55"/>
    <m/>
    <x v="1"/>
    <n v="0"/>
    <n v="1"/>
    <n v="0"/>
    <n v="0"/>
    <n v="0"/>
    <n v="0"/>
    <x v="0"/>
    <n v="3"/>
    <n v="1"/>
  </r>
  <r>
    <x v="4"/>
    <n v="94092207960"/>
    <m/>
    <m/>
    <m/>
    <m/>
    <m/>
    <m/>
    <m/>
    <n v="89"/>
    <m/>
    <m/>
    <n v="96"/>
    <m/>
    <m/>
    <m/>
    <n v="56"/>
    <m/>
    <n v="57"/>
    <n v="63"/>
    <m/>
    <x v="1"/>
    <n v="0"/>
    <n v="0"/>
    <n v="1"/>
    <n v="0"/>
    <n v="0"/>
    <n v="0"/>
    <x v="0"/>
    <n v="2"/>
    <n v="0"/>
  </r>
  <r>
    <x v="4"/>
    <n v="94100706007"/>
    <m/>
    <m/>
    <m/>
    <m/>
    <m/>
    <m/>
    <m/>
    <n v="74"/>
    <m/>
    <m/>
    <n v="98"/>
    <m/>
    <m/>
    <m/>
    <n v="66"/>
    <m/>
    <n v="56"/>
    <m/>
    <m/>
    <x v="1"/>
    <n v="0"/>
    <n v="0"/>
    <n v="1"/>
    <n v="0"/>
    <n v="0"/>
    <n v="0"/>
    <x v="0"/>
    <n v="1"/>
    <n v="0"/>
  </r>
  <r>
    <x v="4"/>
    <n v="94102604723"/>
    <m/>
    <m/>
    <m/>
    <m/>
    <m/>
    <m/>
    <m/>
    <m/>
    <m/>
    <n v="73"/>
    <n v="98"/>
    <n v="82"/>
    <m/>
    <m/>
    <n v="68"/>
    <m/>
    <n v="50"/>
    <n v="70"/>
    <m/>
    <x v="1"/>
    <n v="0"/>
    <n v="0"/>
    <n v="1"/>
    <n v="0"/>
    <n v="0"/>
    <n v="0"/>
    <x v="0"/>
    <n v="3"/>
    <n v="1"/>
  </r>
  <r>
    <x v="4"/>
    <n v="94103100907"/>
    <n v="18"/>
    <n v="12"/>
    <m/>
    <m/>
    <m/>
    <m/>
    <n v="70"/>
    <m/>
    <m/>
    <m/>
    <n v="58"/>
    <m/>
    <m/>
    <m/>
    <n v="58"/>
    <m/>
    <n v="43"/>
    <m/>
    <m/>
    <x v="1"/>
    <n v="0"/>
    <n v="0"/>
    <n v="1"/>
    <n v="0"/>
    <n v="0"/>
    <n v="0"/>
    <x v="0"/>
    <n v="2"/>
    <n v="0"/>
  </r>
  <r>
    <x v="4"/>
    <n v="94110205866"/>
    <m/>
    <m/>
    <m/>
    <m/>
    <m/>
    <m/>
    <m/>
    <n v="78"/>
    <m/>
    <m/>
    <n v="100"/>
    <m/>
    <m/>
    <m/>
    <n v="96"/>
    <n v="40"/>
    <n v="80"/>
    <m/>
    <m/>
    <x v="0"/>
    <n v="0"/>
    <n v="0"/>
    <n v="0"/>
    <n v="0"/>
    <n v="1"/>
    <n v="0"/>
    <x v="0"/>
    <n v="2"/>
    <n v="0"/>
  </r>
  <r>
    <x v="4"/>
    <n v="94121203482"/>
    <m/>
    <m/>
    <m/>
    <m/>
    <m/>
    <m/>
    <n v="90"/>
    <m/>
    <m/>
    <m/>
    <n v="92"/>
    <n v="71"/>
    <m/>
    <m/>
    <n v="38"/>
    <m/>
    <n v="47"/>
    <n v="58"/>
    <m/>
    <x v="1"/>
    <n v="0"/>
    <n v="1"/>
    <n v="0"/>
    <n v="0"/>
    <n v="0"/>
    <n v="0"/>
    <x v="0"/>
    <n v="2"/>
    <n v="0"/>
  </r>
  <r>
    <x v="4"/>
    <n v="94121709025"/>
    <m/>
    <m/>
    <m/>
    <n v="53"/>
    <m/>
    <m/>
    <n v="98"/>
    <n v="66"/>
    <m/>
    <m/>
    <m/>
    <n v="67"/>
    <m/>
    <m/>
    <n v="62"/>
    <m/>
    <n v="71"/>
    <n v="63"/>
    <m/>
    <x v="1"/>
    <n v="0"/>
    <n v="0"/>
    <n v="1"/>
    <n v="0"/>
    <n v="0"/>
    <n v="0"/>
    <x v="0"/>
    <n v="4"/>
    <n v="1"/>
  </r>
  <r>
    <x v="4"/>
    <n v="95011300625"/>
    <m/>
    <m/>
    <m/>
    <n v="52"/>
    <m/>
    <m/>
    <n v="98"/>
    <m/>
    <m/>
    <m/>
    <n v="93"/>
    <n v="70"/>
    <m/>
    <m/>
    <n v="58"/>
    <n v="36"/>
    <n v="41"/>
    <m/>
    <m/>
    <x v="1"/>
    <n v="0"/>
    <n v="0"/>
    <n v="1"/>
    <n v="0"/>
    <n v="0"/>
    <n v="0"/>
    <x v="0"/>
    <n v="3"/>
    <n v="1"/>
  </r>
  <r>
    <x v="4"/>
    <n v="95032804489"/>
    <n v="43"/>
    <n v="43"/>
    <m/>
    <m/>
    <m/>
    <m/>
    <n v="95"/>
    <m/>
    <m/>
    <m/>
    <m/>
    <n v="70"/>
    <m/>
    <m/>
    <n v="62"/>
    <m/>
    <n v="59"/>
    <m/>
    <m/>
    <x v="1"/>
    <n v="0"/>
    <n v="0"/>
    <n v="1"/>
    <n v="0"/>
    <n v="0"/>
    <n v="0"/>
    <x v="0"/>
    <n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F5B577-3901-4689-AAAB-0AE703184480}" name="Tabela przestawna3" cacheId="4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C20" firstHeaderRow="1" firstDataRow="1" firstDataCol="0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D3DE5-A5F6-473E-8ADF-80974E0A5376}" name="Tabela przestawna6" cacheId="4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F4" firstHeaderRow="0" firstDataRow="1" firstDataCol="0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z matmaP [0,30]" fld="22" baseField="0" baseItem="0"/>
    <dataField name="Suma z matmaP [31,50]" fld="23" baseField="0" baseItem="0"/>
    <dataField name="Suma z matmaP [51,75]" fld="24" baseField="0" baseItem="0"/>
    <dataField name="Suma z matmaP [76,90]" fld="25" baseField="0" baseItem="0"/>
    <dataField name="Suma z matmaP [91,99]" fld="26" baseField="0" baseItem="0"/>
    <dataField name="Suma z matmaP 100" fld="27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BD5FA-A9A7-41DE-A51A-5B8659E7AE36}" name="Tabela przestawna9" cacheId="4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6" firstHeaderRow="1" firstDataRow="1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28"/>
  </rowFields>
  <rowItems count="3">
    <i>
      <x/>
    </i>
    <i>
      <x v="1"/>
    </i>
    <i t="grand">
      <x/>
    </i>
  </rowItems>
  <colItems count="1">
    <i/>
  </colItems>
  <dataFields count="1">
    <dataField name="Średnia z Polski-P" fld="18" subtotal="average" baseField="28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71339-37EB-487A-9DC9-096922088B23}" name="Tabela przestawna10" cacheId="4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6" firstHeaderRow="1" firstDataRow="1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28"/>
  </rowFields>
  <rowItems count="3">
    <i>
      <x/>
    </i>
    <i>
      <x v="1"/>
    </i>
    <i t="grand">
      <x/>
    </i>
  </rowItems>
  <colItems count="1">
    <i/>
  </colItems>
  <dataFields count="1">
    <dataField name="Średnia z Matematyka-P" fld="16" subtotal="average" baseField="28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23792-699B-479B-A24E-58136144F53C}" name="Tabela przestawna2" cacheId="44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>
  <location ref="A3:B7" firstHeaderRow="1" firstDataRow="1" firstDataCol="1" rowPageCount="1" colPageCount="1"/>
  <pivotFields count="31">
    <pivotField axis="axisRow" showAll="0" defaultSubtotal="0">
      <items count="5">
        <item x="0"/>
        <item x="1"/>
        <item x="2"/>
        <item x="3"/>
        <item x="4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4">
        <item h="1" x="1"/>
        <item h="1" x="0"/>
        <item x="3"/>
        <item x="2"/>
      </items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1">
    <field x="0"/>
  </rowFields>
  <rowItems count="4">
    <i>
      <x/>
    </i>
    <i>
      <x v="1"/>
    </i>
    <i>
      <x v="2"/>
    </i>
    <i>
      <x v="4"/>
    </i>
  </rowItems>
  <colItems count="1">
    <i/>
  </colItems>
  <pageFields count="1">
    <pageField fld="21" hier="-1"/>
  </pageFields>
  <dataFields count="1">
    <dataField name="Suma z PESE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40A83-193F-4FB7-A087-AF6BAB9088A5}" name="Tabela przestawna12" cacheId="44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>
  <location ref="A3:C9" firstHeaderRow="1" firstDataRow="2" firstDataCol="1"/>
  <pivotFields count="31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28"/>
  </colFields>
  <colItems count="2">
    <i>
      <x/>
    </i>
    <i>
      <x v="1"/>
    </i>
  </colItems>
  <dataFields count="1">
    <dataField name="Suma z czy wiecej niz dwa?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1E0089E-84B3-48C4-B20E-5DD02DD2D7D9}" autoFormatId="16" applyNumberFormats="0" applyBorderFormats="0" applyFontFormats="0" applyPatternFormats="0" applyAlignmentFormats="0" applyWidthHeightFormats="0">
  <queryTableRefresh nextId="32" unboundColumnsRight="10">
    <queryTableFields count="31">
      <queryTableField id="1" name="KLASA" tableColumnId="1"/>
      <queryTableField id="2" name="PESEL" tableColumnId="2"/>
      <queryTableField id="3" name="Biologia-R" tableColumnId="3"/>
      <queryTableField id="4" name="Chemia-R" tableColumnId="4"/>
      <queryTableField id="5" name="Fizyka-R" tableColumnId="5"/>
      <queryTableField id="6" name="Geografia-R" tableColumnId="6"/>
      <queryTableField id="7" name="Historia-R" tableColumnId="7"/>
      <queryTableField id="8" name="Informatyka-R" tableColumnId="8"/>
      <queryTableField id="9" name="Angielski-P" tableColumnId="9"/>
      <queryTableField id="10" name="Angielski-R" tableColumnId="10"/>
      <queryTableField id="11" name="Francuski-P" tableColumnId="11"/>
      <queryTableField id="12" name="Francuski-R" tableColumnId="12"/>
      <queryTableField id="13" name="Hiszpañski-P" tableColumnId="13"/>
      <queryTableField id="14" name="Hiszpañski-R" tableColumnId="14"/>
      <queryTableField id="15" name="Niemiecki-P" tableColumnId="15"/>
      <queryTableField id="16" name="Niemiecki-R" tableColumnId="16"/>
      <queryTableField id="17" name="Matematyka-P" tableColumnId="17"/>
      <queryTableField id="18" name="Matematyka-R" tableColumnId="18"/>
      <queryTableField id="19" name="Polski-P" tableColumnId="19"/>
      <queryTableField id="20" name="Polski-R" tableColumnId="20"/>
      <queryTableField id="21" name="WOS-R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467A30-1C30-4B92-92AD-E9106EBA28D1}" name="matura__3" displayName="matura__3" ref="A1:AE154" tableType="queryTable" totalsRowCount="1">
  <autoFilter ref="A1:AE153" xr:uid="{F7467A30-1C30-4B92-92AD-E9106EBA28D1}"/>
  <tableColumns count="31">
    <tableColumn id="1" xr3:uid="{AEAC0A8A-DEA0-45D7-9BEE-08E6DE9BC1EC}" uniqueName="1" name="KLASA" queryTableFieldId="1" dataDxfId="1" totalsRowDxfId="2"/>
    <tableColumn id="2" xr3:uid="{0FF65810-C460-4EF7-BE94-F26DEB84EA28}" uniqueName="2" name="PESEL" queryTableFieldId="2" dataDxfId="0" totalsRowDxfId="3"/>
    <tableColumn id="3" xr3:uid="{54C48FA4-9007-47FE-8A5B-89BB4A3D90DD}" uniqueName="3" name="Biologia-R" queryTableFieldId="3"/>
    <tableColumn id="4" xr3:uid="{189109C8-9629-46EB-ACB0-B8485D44410C}" uniqueName="4" name="Chemia-R" queryTableFieldId="4"/>
    <tableColumn id="5" xr3:uid="{0E306E46-16BD-4B4C-88AD-3A4ACD1CA37D}" uniqueName="5" name="Fizyka-R" queryTableFieldId="5"/>
    <tableColumn id="6" xr3:uid="{05F661E6-EE0E-43B7-8A0B-809167F7F656}" uniqueName="6" name="Geografia-R" queryTableFieldId="6"/>
    <tableColumn id="7" xr3:uid="{F2AC2075-7DB1-4D49-A98A-CE71020CC38C}" uniqueName="7" name="Historia-R" queryTableFieldId="7"/>
    <tableColumn id="8" xr3:uid="{9D5D6939-DCF6-4245-AB2E-76790250F700}" uniqueName="8" name="Informatyka-R" queryTableFieldId="8"/>
    <tableColumn id="9" xr3:uid="{6B6C5BC3-C9DE-4A55-9AA8-BBAFF008F433}" uniqueName="9" name="Angielski-P" queryTableFieldId="9"/>
    <tableColumn id="10" xr3:uid="{A297F867-A7D4-474B-8B67-14339440D2C4}" uniqueName="10" name="Angielski-R" queryTableFieldId="10"/>
    <tableColumn id="11" xr3:uid="{C1EDC79D-1945-4B02-AE1C-59EA534FD16E}" uniqueName="11" name="Francuski-P" queryTableFieldId="11"/>
    <tableColumn id="12" xr3:uid="{29806743-9729-4301-8497-510A05370C06}" uniqueName="12" name="Francuski-R" queryTableFieldId="12"/>
    <tableColumn id="13" xr3:uid="{C5F5B905-E4C7-43AC-93FB-F37260F4FC1E}" uniqueName="13" name="Hiszpañski-P" queryTableFieldId="13"/>
    <tableColumn id="14" xr3:uid="{B2C8976F-4FA5-4E4B-A2D2-9F889E593643}" uniqueName="14" name="Hiszpañski-R" queryTableFieldId="14"/>
    <tableColumn id="15" xr3:uid="{712D6E56-5DA0-491F-B4CE-0E780F97251A}" uniqueName="15" name="Niemiecki-P" queryTableFieldId="15"/>
    <tableColumn id="16" xr3:uid="{7995552B-91D1-4C86-907C-BBAC3AA27F79}" uniqueName="16" name="Niemiecki-R" queryTableFieldId="16"/>
    <tableColumn id="17" xr3:uid="{6818BAE6-42D6-44ED-A16A-B7D1376A25A0}" uniqueName="17" name="Matematyka-P" queryTableFieldId="17"/>
    <tableColumn id="18" xr3:uid="{99A87310-4C07-440A-956C-85D4B50730E7}" uniqueName="18" name="Matematyka-R" queryTableFieldId="18"/>
    <tableColumn id="19" xr3:uid="{1332FCBC-3AD1-48B9-AB7B-1AF788EB728E}" uniqueName="19" name="Polski-P" queryTableFieldId="19"/>
    <tableColumn id="20" xr3:uid="{7615E50B-261C-483A-AB44-BA4E684C8909}" uniqueName="20" name="Polski-R" queryTableFieldId="20"/>
    <tableColumn id="21" xr3:uid="{686E9F3C-F5DC-4E7F-B738-C357518972F3}" uniqueName="21" name="WOS-R" queryTableFieldId="21"/>
    <tableColumn id="22" xr3:uid="{5787BD34-90B8-414C-833E-14520309F950}" uniqueName="22" name="Ile 100%" queryTableFieldId="22">
      <calculatedColumnFormula>COUNTIF(C2:U2,"100")</calculatedColumnFormula>
    </tableColumn>
    <tableColumn id="23" xr3:uid="{3B57EBBC-CAF9-432D-9F20-9774857B26C3}" uniqueName="23" name="matmaP [0,30]" queryTableFieldId="23">
      <calculatedColumnFormula>IF(AND(matura__3[[#This Row],[Matematyka-P]]&gt;=0, matura__3[[#This Row],[Matematyka-P]]&lt;=30),1,0)</calculatedColumnFormula>
    </tableColumn>
    <tableColumn id="24" xr3:uid="{084D62AF-1E6F-4570-AE8B-F8341572E6DB}" uniqueName="24" name="matmaP [31,50]" queryTableFieldId="24">
      <calculatedColumnFormula>IF(AND($Q2&gt;=31, $Q2&lt;=50),1,0)</calculatedColumnFormula>
    </tableColumn>
    <tableColumn id="25" xr3:uid="{516D797F-EE72-4F8B-8138-31AE5BEC9ABF}" uniqueName="25" name="matmaP [51,75]" queryTableFieldId="25">
      <calculatedColumnFormula>IF(AND($Q2&gt;=51, $Q2&lt;=75),1,0)</calculatedColumnFormula>
    </tableColumn>
    <tableColumn id="26" xr3:uid="{2029DFF5-73C8-4055-8525-5CD372A3F2B8}" uniqueName="26" name="matmaP [76,90]" queryTableFieldId="26">
      <calculatedColumnFormula>IF(AND($Q2&gt;=76,$Q2&lt;=90),1,0)</calculatedColumnFormula>
    </tableColumn>
    <tableColumn id="27" xr3:uid="{7EE082FF-6C2D-4EF0-A23A-7A8FC5645525}" uniqueName="27" name="matmaP [91,99]" queryTableFieldId="27">
      <calculatedColumnFormula>IF(AND($Q2&gt;=91, $Q2&lt;=99),1,0)</calculatedColumnFormula>
    </tableColumn>
    <tableColumn id="28" xr3:uid="{BF3A7A12-C346-4E1A-8DFC-26A005BC0406}" uniqueName="28" name="matmaP 100" queryTableFieldId="28">
      <calculatedColumnFormula>IF($Q2 =100,1,0)</calculatedColumnFormula>
    </tableColumn>
    <tableColumn id="29" xr3:uid="{C9B3172A-B674-4774-87AC-34811BF7313A}" uniqueName="29" name="Płeć" queryTableFieldId="29">
      <calculatedColumnFormula>IF(MOD(MID(matura__3[[#This Row],[PESEL]],10,1),2)=0,"K","M")</calculatedColumnFormula>
    </tableColumn>
    <tableColumn id="30" xr3:uid="{EAF71614-B18F-46C3-9621-671A452946CA}" uniqueName="30" name="ilość rozszerzeń" queryTableFieldId="30">
      <calculatedColumnFormula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calculatedColumnFormula>
    </tableColumn>
    <tableColumn id="31" xr3:uid="{FF85BBB8-A894-4E67-836A-DC4AD5B19AEC}" uniqueName="31" name="czy wiecej niz dwa?" queryTableFieldId="31">
      <calculatedColumnFormula>IF(matura__3[[#This Row],[ilość rozszerzeń]]&gt;2,1,0)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BF3A-406A-4D56-AAD1-5B62CC44A4BB}">
  <dimension ref="A3:C20"/>
  <sheetViews>
    <sheetView zoomScale="70" zoomScaleNormal="70" workbookViewId="0">
      <selection activeCell="A3" sqref="A3"/>
    </sheetView>
  </sheetViews>
  <sheetFormatPr defaultRowHeight="14.4" x14ac:dyDescent="0.3"/>
  <cols>
    <col min="1" max="1" width="16.44140625" bestFit="1" customWidth="1"/>
    <col min="2" max="2" width="17.88671875" bestFit="1" customWidth="1"/>
    <col min="3" max="3" width="14.88671875" bestFit="1" customWidth="1"/>
    <col min="4" max="4" width="16.33203125" bestFit="1" customWidth="1"/>
    <col min="5" max="5" width="14.88671875" bestFit="1" customWidth="1"/>
    <col min="6" max="6" width="16.33203125" bestFit="1" customWidth="1"/>
    <col min="7" max="30" width="3.33203125" bestFit="1" customWidth="1"/>
    <col min="31" max="31" width="7.21875" bestFit="1" customWidth="1"/>
    <col min="32" max="32" width="14" bestFit="1" customWidth="1"/>
    <col min="33" max="570" width="20.5546875" bestFit="1" customWidth="1"/>
    <col min="571" max="571" width="23.109375" bestFit="1" customWidth="1"/>
    <col min="572" max="572" width="24.88671875" bestFit="1" customWidth="1"/>
    <col min="573" max="573" width="23.33203125" bestFit="1" customWidth="1"/>
    <col min="574" max="574" width="24.88671875" bestFit="1" customWidth="1"/>
    <col min="575" max="575" width="23.109375" bestFit="1" customWidth="1"/>
    <col min="576" max="576" width="27.109375" bestFit="1" customWidth="1"/>
    <col min="577" max="578" width="24.21875" bestFit="1" customWidth="1"/>
    <col min="579" max="580" width="24.5546875" bestFit="1" customWidth="1"/>
    <col min="581" max="582" width="25.33203125" bestFit="1" customWidth="1"/>
    <col min="583" max="584" width="25.21875" bestFit="1" customWidth="1"/>
    <col min="585" max="586" width="27.5546875" bestFit="1" customWidth="1"/>
    <col min="587" max="588" width="21.33203125" bestFit="1" customWidth="1"/>
    <col min="589" max="589" width="20.77734375" bestFit="1" customWidth="1"/>
  </cols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66172-51F3-41EB-8BF7-3AD932375CC5}">
  <dimension ref="A3:C9"/>
  <sheetViews>
    <sheetView workbookViewId="0">
      <selection activeCell="D5" sqref="D5"/>
    </sheetView>
  </sheetViews>
  <sheetFormatPr defaultRowHeight="14.4" x14ac:dyDescent="0.3"/>
  <cols>
    <col min="1" max="1" width="23.88671875" bestFit="1" customWidth="1"/>
    <col min="2" max="2" width="17" bestFit="1" customWidth="1"/>
    <col min="3" max="3" width="3" bestFit="1" customWidth="1"/>
    <col min="4" max="4" width="14" bestFit="1" customWidth="1"/>
  </cols>
  <sheetData>
    <row r="3" spans="1:3" x14ac:dyDescent="0.3">
      <c r="A3" s="12" t="s">
        <v>59</v>
      </c>
      <c r="B3" s="12" t="s">
        <v>31</v>
      </c>
    </row>
    <row r="4" spans="1:3" x14ac:dyDescent="0.3">
      <c r="A4" s="12" t="s">
        <v>27</v>
      </c>
      <c r="B4" t="s">
        <v>53</v>
      </c>
      <c r="C4" t="s">
        <v>54</v>
      </c>
    </row>
    <row r="5" spans="1:3" x14ac:dyDescent="0.3">
      <c r="A5" s="13" t="s">
        <v>21</v>
      </c>
      <c r="B5" s="1">
        <v>11</v>
      </c>
      <c r="C5" s="1">
        <v>1</v>
      </c>
    </row>
    <row r="6" spans="1:3" x14ac:dyDescent="0.3">
      <c r="A6" s="13" t="s">
        <v>22</v>
      </c>
      <c r="B6" s="1">
        <v>18</v>
      </c>
      <c r="C6" s="1">
        <v>7</v>
      </c>
    </row>
    <row r="7" spans="1:3" x14ac:dyDescent="0.3">
      <c r="A7" s="13" t="s">
        <v>23</v>
      </c>
      <c r="B7" s="1">
        <v>9</v>
      </c>
      <c r="C7" s="1">
        <v>3</v>
      </c>
    </row>
    <row r="8" spans="1:3" x14ac:dyDescent="0.3">
      <c r="A8" s="13" t="s">
        <v>24</v>
      </c>
      <c r="B8" s="1">
        <v>6</v>
      </c>
      <c r="C8" s="1">
        <v>21</v>
      </c>
    </row>
    <row r="9" spans="1:3" x14ac:dyDescent="0.3">
      <c r="A9" s="13" t="s">
        <v>25</v>
      </c>
      <c r="B9" s="1">
        <v>13</v>
      </c>
      <c r="C9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6A1E1-57C1-4E85-910C-1E48FA491A69}">
  <dimension ref="A3:F23"/>
  <sheetViews>
    <sheetView zoomScale="85" zoomScaleNormal="85" workbookViewId="0">
      <selection activeCell="A23" sqref="A23:F23"/>
    </sheetView>
  </sheetViews>
  <sheetFormatPr defaultRowHeight="14.4" x14ac:dyDescent="0.3"/>
  <cols>
    <col min="1" max="1" width="20.88671875" bestFit="1" customWidth="1"/>
    <col min="2" max="5" width="21.88671875" bestFit="1" customWidth="1"/>
    <col min="6" max="6" width="19.109375" bestFit="1" customWidth="1"/>
  </cols>
  <sheetData>
    <row r="3" spans="1:6" x14ac:dyDescent="0.3">
      <c r="A3" t="s">
        <v>40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</row>
    <row r="4" spans="1:6" x14ac:dyDescent="0.3">
      <c r="A4" s="1">
        <v>0</v>
      </c>
      <c r="B4" s="1">
        <v>17</v>
      </c>
      <c r="C4" s="1">
        <v>59</v>
      </c>
      <c r="D4" s="1">
        <v>42</v>
      </c>
      <c r="E4" s="1">
        <v>27</v>
      </c>
      <c r="F4" s="1">
        <v>7</v>
      </c>
    </row>
    <row r="18" spans="1:6" x14ac:dyDescent="0.3">
      <c r="A18" t="s">
        <v>40</v>
      </c>
      <c r="B18" t="s">
        <v>41</v>
      </c>
      <c r="C18" t="s">
        <v>42</v>
      </c>
      <c r="D18" t="s">
        <v>43</v>
      </c>
      <c r="E18" t="s">
        <v>44</v>
      </c>
      <c r="F18" t="s">
        <v>45</v>
      </c>
    </row>
    <row r="19" spans="1:6" x14ac:dyDescent="0.3">
      <c r="A19">
        <v>0</v>
      </c>
      <c r="B19">
        <v>17</v>
      </c>
      <c r="C19">
        <v>59</v>
      </c>
      <c r="D19">
        <v>42</v>
      </c>
      <c r="E19">
        <v>27</v>
      </c>
      <c r="F19">
        <v>7</v>
      </c>
    </row>
    <row r="22" spans="1:6" x14ac:dyDescent="0.3">
      <c r="A22" t="s">
        <v>46</v>
      </c>
      <c r="B22" t="s">
        <v>47</v>
      </c>
      <c r="C22" t="s">
        <v>48</v>
      </c>
      <c r="D22" t="s">
        <v>49</v>
      </c>
      <c r="E22" t="s">
        <v>50</v>
      </c>
      <c r="F22" t="s">
        <v>51</v>
      </c>
    </row>
    <row r="23" spans="1:6" x14ac:dyDescent="0.3">
      <c r="A23" s="16">
        <f>A19/152</f>
        <v>0</v>
      </c>
      <c r="B23" s="16">
        <f t="shared" ref="B23:F23" si="0">B19/152</f>
        <v>0.1118421052631579</v>
      </c>
      <c r="C23" s="16">
        <f t="shared" si="0"/>
        <v>0.38815789473684209</v>
      </c>
      <c r="D23" s="16">
        <f t="shared" si="0"/>
        <v>0.27631578947368424</v>
      </c>
      <c r="E23" s="16">
        <f t="shared" si="0"/>
        <v>0.17763157894736842</v>
      </c>
      <c r="F23" s="16">
        <f t="shared" si="0"/>
        <v>4.6052631578947366E-2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DB7A-6609-4E50-8147-F7107C9401CE}">
  <dimension ref="A3:B6"/>
  <sheetViews>
    <sheetView workbookViewId="0">
      <selection activeCell="B5" sqref="A3:B5"/>
    </sheetView>
  </sheetViews>
  <sheetFormatPr defaultRowHeight="14.4" x14ac:dyDescent="0.3"/>
  <cols>
    <col min="1" max="1" width="16.6640625" bestFit="1" customWidth="1"/>
    <col min="2" max="2" width="15.77734375" bestFit="1" customWidth="1"/>
  </cols>
  <sheetData>
    <row r="3" spans="1:2" x14ac:dyDescent="0.3">
      <c r="A3" s="12" t="s">
        <v>27</v>
      </c>
      <c r="B3" t="s">
        <v>55</v>
      </c>
    </row>
    <row r="4" spans="1:2" x14ac:dyDescent="0.3">
      <c r="A4" s="13" t="s">
        <v>53</v>
      </c>
      <c r="B4" s="15">
        <v>62.409523809523812</v>
      </c>
    </row>
    <row r="5" spans="1:2" x14ac:dyDescent="0.3">
      <c r="A5" s="13" t="s">
        <v>54</v>
      </c>
      <c r="B5" s="15">
        <v>60.787234042553195</v>
      </c>
    </row>
    <row r="6" spans="1:2" x14ac:dyDescent="0.3">
      <c r="A6" s="13" t="s">
        <v>28</v>
      </c>
      <c r="B6" s="15">
        <v>61.907894736842103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42D3-80BB-4799-A50A-FC39FDD9E8B5}">
  <dimension ref="A3:B6"/>
  <sheetViews>
    <sheetView workbookViewId="0">
      <selection activeCell="B5" sqref="A3:B5"/>
    </sheetView>
  </sheetViews>
  <sheetFormatPr defaultRowHeight="14.4" x14ac:dyDescent="0.3"/>
  <cols>
    <col min="1" max="1" width="16.6640625" bestFit="1" customWidth="1"/>
    <col min="2" max="2" width="21.88671875" bestFit="1" customWidth="1"/>
  </cols>
  <sheetData>
    <row r="3" spans="1:2" x14ac:dyDescent="0.3">
      <c r="A3" s="12" t="s">
        <v>27</v>
      </c>
      <c r="B3" t="s">
        <v>56</v>
      </c>
    </row>
    <row r="4" spans="1:2" x14ac:dyDescent="0.3">
      <c r="A4" s="13" t="s">
        <v>53</v>
      </c>
      <c r="B4" s="15">
        <v>71.48571428571428</v>
      </c>
    </row>
    <row r="5" spans="1:2" x14ac:dyDescent="0.3">
      <c r="A5" s="13" t="s">
        <v>54</v>
      </c>
      <c r="B5" s="15">
        <v>78.936170212765958</v>
      </c>
    </row>
    <row r="6" spans="1:2" x14ac:dyDescent="0.3">
      <c r="A6" s="13" t="s">
        <v>28</v>
      </c>
      <c r="B6" s="15">
        <v>73.78947368421052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1F386-9320-44CE-9669-53B99E4D1A04}">
  <dimension ref="A1:AE161"/>
  <sheetViews>
    <sheetView tabSelected="1" topLeftCell="V1" zoomScale="85" zoomScaleNormal="85" workbookViewId="0">
      <selection activeCell="AG41" sqref="AG41"/>
    </sheetView>
  </sheetViews>
  <sheetFormatPr defaultRowHeight="14.4" x14ac:dyDescent="0.3"/>
  <cols>
    <col min="1" max="1" width="9.21875" bestFit="1" customWidth="1"/>
    <col min="2" max="2" width="12.44140625" style="17" bestFit="1" customWidth="1"/>
    <col min="3" max="3" width="12.5546875" bestFit="1" customWidth="1"/>
    <col min="4" max="4" width="11.88671875" bestFit="1" customWidth="1"/>
    <col min="5" max="5" width="10.6640625" bestFit="1" customWidth="1"/>
    <col min="6" max="6" width="14" bestFit="1" customWidth="1"/>
    <col min="7" max="7" width="12.21875" bestFit="1" customWidth="1"/>
    <col min="8" max="8" width="16.44140625" bestFit="1" customWidth="1"/>
    <col min="9" max="10" width="13.33203125" bestFit="1" customWidth="1"/>
    <col min="11" max="12" width="13.6640625" bestFit="1" customWidth="1"/>
    <col min="13" max="14" width="14.44140625" bestFit="1" customWidth="1"/>
    <col min="15" max="16" width="14.109375" bestFit="1" customWidth="1"/>
    <col min="17" max="18" width="16.88671875" bestFit="1" customWidth="1"/>
    <col min="19" max="20" width="10.5546875" bestFit="1" customWidth="1"/>
    <col min="21" max="21" width="9.77734375" bestFit="1" customWidth="1"/>
    <col min="22" max="22" width="10.77734375" bestFit="1" customWidth="1"/>
    <col min="23" max="23" width="16.5546875" bestFit="1" customWidth="1"/>
    <col min="24" max="27" width="17.6640625" bestFit="1" customWidth="1"/>
    <col min="28" max="28" width="14.6640625" bestFit="1" customWidth="1"/>
    <col min="29" max="29" width="7.21875" bestFit="1" customWidth="1"/>
    <col min="30" max="30" width="17.21875" bestFit="1" customWidth="1"/>
    <col min="31" max="31" width="20.88671875" bestFit="1" customWidth="1"/>
  </cols>
  <sheetData>
    <row r="1" spans="1:31" x14ac:dyDescent="0.3">
      <c r="A1" t="s">
        <v>0</v>
      </c>
      <c r="B1" s="17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52</v>
      </c>
      <c r="AD1" t="s">
        <v>57</v>
      </c>
      <c r="AE1" t="s">
        <v>58</v>
      </c>
    </row>
    <row r="2" spans="1:31" x14ac:dyDescent="0.3">
      <c r="A2" s="1" t="s">
        <v>21</v>
      </c>
      <c r="B2" s="17">
        <v>95010405222</v>
      </c>
      <c r="C2">
        <v>52</v>
      </c>
      <c r="I2">
        <v>100</v>
      </c>
      <c r="J2">
        <v>91</v>
      </c>
      <c r="L2">
        <v>88</v>
      </c>
      <c r="Q2">
        <v>80</v>
      </c>
      <c r="S2">
        <v>67</v>
      </c>
      <c r="V2">
        <f t="shared" ref="V2:V33" si="0">COUNTIF(C2:U2,"100")</f>
        <v>1</v>
      </c>
      <c r="W2">
        <f>IF(AND(matura__3[[#This Row],[Matematyka-P]]&gt;=0, matura__3[[#This Row],[Matematyka-P]]&lt;=30),1,0)</f>
        <v>0</v>
      </c>
      <c r="X2">
        <f t="shared" ref="X2:X33" si="1">IF(AND($Q2&gt;=31, $Q2&lt;=50),1,0)</f>
        <v>0</v>
      </c>
      <c r="Y2">
        <f t="shared" ref="Y2:Y33" si="2">IF(AND($Q2&gt;=51, $Q2&lt;=75),1,0)</f>
        <v>0</v>
      </c>
      <c r="Z2">
        <f t="shared" ref="Z2:Z33" si="3">IF(AND($Q2&gt;=76,$Q2&lt;=90),1,0)</f>
        <v>1</v>
      </c>
      <c r="AA2">
        <f t="shared" ref="AA2:AA33" si="4">IF(AND($Q2&gt;=91, $Q2&lt;=99),1,0)</f>
        <v>0</v>
      </c>
      <c r="AB2">
        <f t="shared" ref="AB2:AB33" si="5">IF($Q2 =100,1,0)</f>
        <v>0</v>
      </c>
      <c r="AC2" t="str">
        <f>IF(MOD(MID(matura__3[[#This Row],[PESEL]],10,1),2)=0,"K","M")</f>
        <v>K</v>
      </c>
      <c r="AD2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2">
        <f>IF(matura__3[[#This Row],[ilość rozszerzeń]]&gt;2,1,0)</f>
        <v>1</v>
      </c>
    </row>
    <row r="3" spans="1:31" x14ac:dyDescent="0.3">
      <c r="A3" s="1" t="s">
        <v>21</v>
      </c>
      <c r="B3" s="17">
        <v>95011310048</v>
      </c>
      <c r="C3">
        <v>33</v>
      </c>
      <c r="D3">
        <v>52</v>
      </c>
      <c r="I3">
        <v>73</v>
      </c>
      <c r="Q3">
        <v>56</v>
      </c>
      <c r="S3">
        <v>40</v>
      </c>
      <c r="V3">
        <f t="shared" si="0"/>
        <v>0</v>
      </c>
      <c r="W3">
        <f>IF(AND(matura__3[[#This Row],[Matematyka-P]]&gt;=0, matura__3[[#This Row],[Matematyka-P]]&lt;=30),1,0)</f>
        <v>0</v>
      </c>
      <c r="X3">
        <f t="shared" si="1"/>
        <v>0</v>
      </c>
      <c r="Y3">
        <f t="shared" si="2"/>
        <v>1</v>
      </c>
      <c r="Z3">
        <f t="shared" si="3"/>
        <v>0</v>
      </c>
      <c r="AA3">
        <f t="shared" si="4"/>
        <v>0</v>
      </c>
      <c r="AB3">
        <f t="shared" si="5"/>
        <v>0</v>
      </c>
      <c r="AC3" t="str">
        <f>IF(MOD(MID(matura__3[[#This Row],[PESEL]],10,1),2)=0,"K","M")</f>
        <v>K</v>
      </c>
      <c r="AD3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3">
        <f>IF(matura__3[[#This Row],[ilość rozszerzeń]]&gt;2,1,0)</f>
        <v>0</v>
      </c>
    </row>
    <row r="4" spans="1:31" x14ac:dyDescent="0.3">
      <c r="A4" s="1" t="s">
        <v>21</v>
      </c>
      <c r="B4" s="17">
        <v>95012311345</v>
      </c>
      <c r="C4">
        <v>70</v>
      </c>
      <c r="D4">
        <v>58</v>
      </c>
      <c r="I4">
        <v>92</v>
      </c>
      <c r="Q4">
        <v>60</v>
      </c>
      <c r="S4">
        <v>61</v>
      </c>
      <c r="V4">
        <f t="shared" si="0"/>
        <v>0</v>
      </c>
      <c r="W4">
        <f>IF(AND(matura__3[[#This Row],[Matematyka-P]]&gt;=0, matura__3[[#This Row],[Matematyka-P]]&lt;=30),1,0)</f>
        <v>0</v>
      </c>
      <c r="X4">
        <f t="shared" si="1"/>
        <v>0</v>
      </c>
      <c r="Y4">
        <f t="shared" si="2"/>
        <v>1</v>
      </c>
      <c r="Z4">
        <f t="shared" si="3"/>
        <v>0</v>
      </c>
      <c r="AA4">
        <f t="shared" si="4"/>
        <v>0</v>
      </c>
      <c r="AB4">
        <f t="shared" si="5"/>
        <v>0</v>
      </c>
      <c r="AC4" t="str">
        <f>IF(MOD(MID(matura__3[[#This Row],[PESEL]],10,1),2)=0,"K","M")</f>
        <v>K</v>
      </c>
      <c r="AD4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4">
        <f>IF(matura__3[[#This Row],[ilość rozszerzeń]]&gt;2,1,0)</f>
        <v>0</v>
      </c>
    </row>
    <row r="5" spans="1:31" x14ac:dyDescent="0.3">
      <c r="A5" s="1" t="s">
        <v>21</v>
      </c>
      <c r="B5" s="17">
        <v>95030607404</v>
      </c>
      <c r="C5">
        <v>90</v>
      </c>
      <c r="D5">
        <v>78</v>
      </c>
      <c r="I5">
        <v>98</v>
      </c>
      <c r="J5">
        <v>68</v>
      </c>
      <c r="Q5">
        <v>70</v>
      </c>
      <c r="S5">
        <v>73</v>
      </c>
      <c r="V5">
        <f t="shared" si="0"/>
        <v>0</v>
      </c>
      <c r="W5">
        <f>IF(AND(matura__3[[#This Row],[Matematyka-P]]&gt;=0, matura__3[[#This Row],[Matematyka-P]]&lt;=30),1,0)</f>
        <v>0</v>
      </c>
      <c r="X5">
        <f t="shared" si="1"/>
        <v>0</v>
      </c>
      <c r="Y5">
        <f t="shared" si="2"/>
        <v>1</v>
      </c>
      <c r="Z5">
        <f t="shared" si="3"/>
        <v>0</v>
      </c>
      <c r="AA5">
        <f t="shared" si="4"/>
        <v>0</v>
      </c>
      <c r="AB5">
        <f t="shared" si="5"/>
        <v>0</v>
      </c>
      <c r="AC5" t="str">
        <f>IF(MOD(MID(matura__3[[#This Row],[PESEL]],10,1),2)=0,"K","M")</f>
        <v>K</v>
      </c>
      <c r="AD5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5">
        <f>IF(matura__3[[#This Row],[ilość rozszerzeń]]&gt;2,1,0)</f>
        <v>1</v>
      </c>
    </row>
    <row r="6" spans="1:31" x14ac:dyDescent="0.3">
      <c r="A6" s="1" t="s">
        <v>21</v>
      </c>
      <c r="B6" s="17">
        <v>95031506511</v>
      </c>
      <c r="C6">
        <v>62</v>
      </c>
      <c r="D6">
        <v>62</v>
      </c>
      <c r="I6">
        <v>87</v>
      </c>
      <c r="Q6">
        <v>70</v>
      </c>
      <c r="S6">
        <v>51</v>
      </c>
      <c r="V6">
        <f t="shared" si="0"/>
        <v>0</v>
      </c>
      <c r="W6">
        <f>IF(AND(matura__3[[#This Row],[Matematyka-P]]&gt;=0, matura__3[[#This Row],[Matematyka-P]]&lt;=30),1,0)</f>
        <v>0</v>
      </c>
      <c r="X6">
        <f t="shared" si="1"/>
        <v>0</v>
      </c>
      <c r="Y6">
        <f t="shared" si="2"/>
        <v>1</v>
      </c>
      <c r="Z6">
        <f t="shared" si="3"/>
        <v>0</v>
      </c>
      <c r="AA6">
        <f t="shared" si="4"/>
        <v>0</v>
      </c>
      <c r="AB6">
        <f t="shared" si="5"/>
        <v>0</v>
      </c>
      <c r="AC6" t="str">
        <f>IF(MOD(MID(matura__3[[#This Row],[PESEL]],10,1),2)=0,"K","M")</f>
        <v>M</v>
      </c>
      <c r="AD6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6">
        <f>IF(matura__3[[#This Row],[ilość rozszerzeń]]&gt;2,1,0)</f>
        <v>0</v>
      </c>
    </row>
    <row r="7" spans="1:31" x14ac:dyDescent="0.3">
      <c r="A7" s="1" t="s">
        <v>21</v>
      </c>
      <c r="B7" s="17">
        <v>95031714219</v>
      </c>
      <c r="C7">
        <v>65</v>
      </c>
      <c r="D7">
        <v>65</v>
      </c>
      <c r="I7">
        <v>75</v>
      </c>
      <c r="Q7">
        <v>48</v>
      </c>
      <c r="S7">
        <v>40</v>
      </c>
      <c r="V7">
        <f t="shared" si="0"/>
        <v>0</v>
      </c>
      <c r="W7">
        <f>IF(AND(matura__3[[#This Row],[Matematyka-P]]&gt;=0, matura__3[[#This Row],[Matematyka-P]]&lt;=30),1,0)</f>
        <v>0</v>
      </c>
      <c r="X7">
        <f t="shared" si="1"/>
        <v>1</v>
      </c>
      <c r="Y7">
        <f t="shared" si="2"/>
        <v>0</v>
      </c>
      <c r="Z7">
        <f t="shared" si="3"/>
        <v>0</v>
      </c>
      <c r="AA7">
        <f t="shared" si="4"/>
        <v>0</v>
      </c>
      <c r="AB7">
        <f t="shared" si="5"/>
        <v>0</v>
      </c>
      <c r="AC7" t="str">
        <f>IF(MOD(MID(matura__3[[#This Row],[PESEL]],10,1),2)=0,"K","M")</f>
        <v>M</v>
      </c>
      <c r="AD7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7">
        <f>IF(matura__3[[#This Row],[ilość rozszerzeń]]&gt;2,1,0)</f>
        <v>0</v>
      </c>
    </row>
    <row r="8" spans="1:31" x14ac:dyDescent="0.3">
      <c r="A8" s="1" t="s">
        <v>21</v>
      </c>
      <c r="B8" s="17">
        <v>95032402083</v>
      </c>
      <c r="D8">
        <v>58</v>
      </c>
      <c r="I8">
        <v>96</v>
      </c>
      <c r="J8">
        <v>61</v>
      </c>
      <c r="Q8">
        <v>94</v>
      </c>
      <c r="R8">
        <v>34</v>
      </c>
      <c r="S8">
        <v>74</v>
      </c>
      <c r="V8">
        <f t="shared" si="0"/>
        <v>0</v>
      </c>
      <c r="W8">
        <f>IF(AND(matura__3[[#This Row],[Matematyka-P]]&gt;=0, matura__3[[#This Row],[Matematyka-P]]&lt;=30),1,0)</f>
        <v>0</v>
      </c>
      <c r="X8">
        <f t="shared" si="1"/>
        <v>0</v>
      </c>
      <c r="Y8">
        <f t="shared" si="2"/>
        <v>0</v>
      </c>
      <c r="Z8">
        <f t="shared" si="3"/>
        <v>0</v>
      </c>
      <c r="AA8">
        <f t="shared" si="4"/>
        <v>1</v>
      </c>
      <c r="AB8">
        <f t="shared" si="5"/>
        <v>0</v>
      </c>
      <c r="AC8" t="str">
        <f>IF(MOD(MID(matura__3[[#This Row],[PESEL]],10,1),2)=0,"K","M")</f>
        <v>K</v>
      </c>
      <c r="AD8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8">
        <f>IF(matura__3[[#This Row],[ilość rozszerzeń]]&gt;2,1,0)</f>
        <v>1</v>
      </c>
    </row>
    <row r="9" spans="1:31" x14ac:dyDescent="0.3">
      <c r="A9" s="1" t="s">
        <v>21</v>
      </c>
      <c r="B9" s="17">
        <v>95032701960</v>
      </c>
      <c r="C9">
        <v>77</v>
      </c>
      <c r="D9">
        <v>85</v>
      </c>
      <c r="I9">
        <v>96</v>
      </c>
      <c r="Q9">
        <v>96</v>
      </c>
      <c r="S9">
        <v>77</v>
      </c>
      <c r="V9">
        <f t="shared" si="0"/>
        <v>0</v>
      </c>
      <c r="W9">
        <f>IF(AND(matura__3[[#This Row],[Matematyka-P]]&gt;=0, matura__3[[#This Row],[Matematyka-P]]&lt;=30),1,0)</f>
        <v>0</v>
      </c>
      <c r="X9">
        <f t="shared" si="1"/>
        <v>0</v>
      </c>
      <c r="Y9">
        <f t="shared" si="2"/>
        <v>0</v>
      </c>
      <c r="Z9">
        <f t="shared" si="3"/>
        <v>0</v>
      </c>
      <c r="AA9">
        <f t="shared" si="4"/>
        <v>1</v>
      </c>
      <c r="AB9">
        <f t="shared" si="5"/>
        <v>0</v>
      </c>
      <c r="AC9" t="str">
        <f>IF(MOD(MID(matura__3[[#This Row],[PESEL]],10,1),2)=0,"K","M")</f>
        <v>K</v>
      </c>
      <c r="AD9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9">
        <f>IF(matura__3[[#This Row],[ilość rozszerzeń]]&gt;2,1,0)</f>
        <v>0</v>
      </c>
    </row>
    <row r="10" spans="1:31" x14ac:dyDescent="0.3">
      <c r="A10" s="1" t="s">
        <v>21</v>
      </c>
      <c r="B10" s="17">
        <v>95040412034</v>
      </c>
      <c r="C10">
        <v>93</v>
      </c>
      <c r="D10">
        <v>67</v>
      </c>
      <c r="I10">
        <v>84</v>
      </c>
      <c r="Q10">
        <v>86</v>
      </c>
      <c r="S10">
        <v>73</v>
      </c>
      <c r="V10">
        <f t="shared" si="0"/>
        <v>0</v>
      </c>
      <c r="W10">
        <f>IF(AND(matura__3[[#This Row],[Matematyka-P]]&gt;=0, matura__3[[#This Row],[Matematyka-P]]&lt;=30),1,0)</f>
        <v>0</v>
      </c>
      <c r="X10">
        <f t="shared" si="1"/>
        <v>0</v>
      </c>
      <c r="Y10">
        <f t="shared" si="2"/>
        <v>0</v>
      </c>
      <c r="Z10">
        <f t="shared" si="3"/>
        <v>1</v>
      </c>
      <c r="AA10">
        <f t="shared" si="4"/>
        <v>0</v>
      </c>
      <c r="AB10">
        <f t="shared" si="5"/>
        <v>0</v>
      </c>
      <c r="AC10" t="str">
        <f>IF(MOD(MID(matura__3[[#This Row],[PESEL]],10,1),2)=0,"K","M")</f>
        <v>M</v>
      </c>
      <c r="AD10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10">
        <f>IF(matura__3[[#This Row],[ilość rozszerzeń]]&gt;2,1,0)</f>
        <v>0</v>
      </c>
    </row>
    <row r="11" spans="1:31" x14ac:dyDescent="0.3">
      <c r="A11" s="1" t="s">
        <v>21</v>
      </c>
      <c r="B11" s="17">
        <v>95040908766</v>
      </c>
      <c r="C11">
        <v>57</v>
      </c>
      <c r="D11">
        <v>47</v>
      </c>
      <c r="I11">
        <v>87</v>
      </c>
      <c r="Q11">
        <v>40</v>
      </c>
      <c r="S11">
        <v>43</v>
      </c>
      <c r="V11">
        <f t="shared" si="0"/>
        <v>0</v>
      </c>
      <c r="W11">
        <f>IF(AND(matura__3[[#This Row],[Matematyka-P]]&gt;=0, matura__3[[#This Row],[Matematyka-P]]&lt;=30),1,0)</f>
        <v>0</v>
      </c>
      <c r="X11">
        <f t="shared" si="1"/>
        <v>1</v>
      </c>
      <c r="Y11">
        <f t="shared" si="2"/>
        <v>0</v>
      </c>
      <c r="Z11">
        <f t="shared" si="3"/>
        <v>0</v>
      </c>
      <c r="AA11">
        <f t="shared" si="4"/>
        <v>0</v>
      </c>
      <c r="AB11">
        <f t="shared" si="5"/>
        <v>0</v>
      </c>
      <c r="AC11" t="str">
        <f>IF(MOD(MID(matura__3[[#This Row],[PESEL]],10,1),2)=0,"K","M")</f>
        <v>K</v>
      </c>
      <c r="AD11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11">
        <f>IF(matura__3[[#This Row],[ilość rozszerzeń]]&gt;2,1,0)</f>
        <v>0</v>
      </c>
    </row>
    <row r="12" spans="1:31" x14ac:dyDescent="0.3">
      <c r="A12" s="1" t="s">
        <v>21</v>
      </c>
      <c r="B12" s="17">
        <v>95041309368</v>
      </c>
      <c r="C12">
        <v>60</v>
      </c>
      <c r="I12">
        <v>96</v>
      </c>
      <c r="J12">
        <v>89</v>
      </c>
      <c r="Q12">
        <v>70</v>
      </c>
      <c r="S12">
        <v>76</v>
      </c>
      <c r="V12">
        <f t="shared" si="0"/>
        <v>0</v>
      </c>
      <c r="W12">
        <f>IF(AND(matura__3[[#This Row],[Matematyka-P]]&gt;=0, matura__3[[#This Row],[Matematyka-P]]&lt;=30),1,0)</f>
        <v>0</v>
      </c>
      <c r="X12">
        <f t="shared" si="1"/>
        <v>0</v>
      </c>
      <c r="Y12">
        <f t="shared" si="2"/>
        <v>1</v>
      </c>
      <c r="Z12">
        <f t="shared" si="3"/>
        <v>0</v>
      </c>
      <c r="AA12">
        <f t="shared" si="4"/>
        <v>0</v>
      </c>
      <c r="AB12">
        <f t="shared" si="5"/>
        <v>0</v>
      </c>
      <c r="AC12" t="str">
        <f>IF(MOD(MID(matura__3[[#This Row],[PESEL]],10,1),2)=0,"K","M")</f>
        <v>K</v>
      </c>
      <c r="AD12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12">
        <f>IF(matura__3[[#This Row],[ilość rozszerzeń]]&gt;2,1,0)</f>
        <v>0</v>
      </c>
    </row>
    <row r="13" spans="1:31" x14ac:dyDescent="0.3">
      <c r="A13" s="1" t="s">
        <v>21</v>
      </c>
      <c r="B13" s="17">
        <v>95052600643</v>
      </c>
      <c r="F13">
        <v>90</v>
      </c>
      <c r="I13">
        <v>100</v>
      </c>
      <c r="J13">
        <v>100</v>
      </c>
      <c r="O13">
        <v>100</v>
      </c>
      <c r="Q13">
        <v>98</v>
      </c>
      <c r="R13">
        <v>86</v>
      </c>
      <c r="S13">
        <v>80</v>
      </c>
      <c r="V13">
        <f t="shared" si="0"/>
        <v>3</v>
      </c>
      <c r="W13">
        <f>IF(AND(matura__3[[#This Row],[Matematyka-P]]&gt;=0, matura__3[[#This Row],[Matematyka-P]]&lt;=30),1,0)</f>
        <v>0</v>
      </c>
      <c r="X13">
        <f t="shared" si="1"/>
        <v>0</v>
      </c>
      <c r="Y13">
        <f t="shared" si="2"/>
        <v>0</v>
      </c>
      <c r="Z13">
        <f t="shared" si="3"/>
        <v>0</v>
      </c>
      <c r="AA13">
        <f t="shared" si="4"/>
        <v>1</v>
      </c>
      <c r="AB13">
        <f t="shared" si="5"/>
        <v>0</v>
      </c>
      <c r="AC13" t="str">
        <f>IF(MOD(MID(matura__3[[#This Row],[PESEL]],10,1),2)=0,"K","M")</f>
        <v>K</v>
      </c>
      <c r="AD13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3">
        <f>IF(matura__3[[#This Row],[ilość rozszerzeń]]&gt;2,1,0)</f>
        <v>1</v>
      </c>
    </row>
    <row r="14" spans="1:31" x14ac:dyDescent="0.3">
      <c r="A14" s="1" t="s">
        <v>21</v>
      </c>
      <c r="B14" s="17">
        <v>95061500402</v>
      </c>
      <c r="C14">
        <v>95</v>
      </c>
      <c r="D14">
        <v>88</v>
      </c>
      <c r="I14">
        <v>92</v>
      </c>
      <c r="Q14">
        <v>92</v>
      </c>
      <c r="S14">
        <v>79</v>
      </c>
      <c r="V14">
        <f t="shared" si="0"/>
        <v>0</v>
      </c>
      <c r="W14">
        <f>IF(AND(matura__3[[#This Row],[Matematyka-P]]&gt;=0, matura__3[[#This Row],[Matematyka-P]]&lt;=30),1,0)</f>
        <v>0</v>
      </c>
      <c r="X14">
        <f t="shared" si="1"/>
        <v>0</v>
      </c>
      <c r="Y14">
        <f t="shared" si="2"/>
        <v>0</v>
      </c>
      <c r="Z14">
        <f t="shared" si="3"/>
        <v>0</v>
      </c>
      <c r="AA14">
        <f t="shared" si="4"/>
        <v>1</v>
      </c>
      <c r="AB14">
        <f t="shared" si="5"/>
        <v>0</v>
      </c>
      <c r="AC14" t="str">
        <f>IF(MOD(MID(matura__3[[#This Row],[PESEL]],10,1),2)=0,"K","M")</f>
        <v>K</v>
      </c>
      <c r="AD14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14">
        <f>IF(matura__3[[#This Row],[ilość rozszerzeń]]&gt;2,1,0)</f>
        <v>0</v>
      </c>
    </row>
    <row r="15" spans="1:31" x14ac:dyDescent="0.3">
      <c r="A15" s="1" t="s">
        <v>21</v>
      </c>
      <c r="B15" s="17">
        <v>95061702842</v>
      </c>
      <c r="C15">
        <v>75</v>
      </c>
      <c r="D15">
        <v>67</v>
      </c>
      <c r="I15">
        <v>91</v>
      </c>
      <c r="Q15">
        <v>88</v>
      </c>
      <c r="S15">
        <v>59</v>
      </c>
      <c r="V15">
        <f t="shared" si="0"/>
        <v>0</v>
      </c>
      <c r="W15">
        <f>IF(AND(matura__3[[#This Row],[Matematyka-P]]&gt;=0, matura__3[[#This Row],[Matematyka-P]]&lt;=30),1,0)</f>
        <v>0</v>
      </c>
      <c r="X15">
        <f t="shared" si="1"/>
        <v>0</v>
      </c>
      <c r="Y15">
        <f t="shared" si="2"/>
        <v>0</v>
      </c>
      <c r="Z15">
        <f t="shared" si="3"/>
        <v>1</v>
      </c>
      <c r="AA15">
        <f t="shared" si="4"/>
        <v>0</v>
      </c>
      <c r="AB15">
        <f t="shared" si="5"/>
        <v>0</v>
      </c>
      <c r="AC15" t="str">
        <f>IF(MOD(MID(matura__3[[#This Row],[PESEL]],10,1),2)=0,"K","M")</f>
        <v>K</v>
      </c>
      <c r="AD15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15">
        <f>IF(matura__3[[#This Row],[ilość rozszerzeń]]&gt;2,1,0)</f>
        <v>0</v>
      </c>
    </row>
    <row r="16" spans="1:31" x14ac:dyDescent="0.3">
      <c r="A16" s="1" t="s">
        <v>21</v>
      </c>
      <c r="B16" s="17">
        <v>95062301712</v>
      </c>
      <c r="C16">
        <v>85</v>
      </c>
      <c r="D16">
        <v>83</v>
      </c>
      <c r="E16">
        <v>48</v>
      </c>
      <c r="I16">
        <v>94</v>
      </c>
      <c r="Q16">
        <v>92</v>
      </c>
      <c r="S16">
        <v>56</v>
      </c>
      <c r="V16">
        <f t="shared" si="0"/>
        <v>0</v>
      </c>
      <c r="W16">
        <f>IF(AND(matura__3[[#This Row],[Matematyka-P]]&gt;=0, matura__3[[#This Row],[Matematyka-P]]&lt;=30),1,0)</f>
        <v>0</v>
      </c>
      <c r="X16">
        <f t="shared" si="1"/>
        <v>0</v>
      </c>
      <c r="Y16">
        <f t="shared" si="2"/>
        <v>0</v>
      </c>
      <c r="Z16">
        <f t="shared" si="3"/>
        <v>0</v>
      </c>
      <c r="AA16">
        <f t="shared" si="4"/>
        <v>1</v>
      </c>
      <c r="AB16">
        <f t="shared" si="5"/>
        <v>0</v>
      </c>
      <c r="AC16" t="str">
        <f>IF(MOD(MID(matura__3[[#This Row],[PESEL]],10,1),2)=0,"K","M")</f>
        <v>M</v>
      </c>
      <c r="AD16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6">
        <f>IF(matura__3[[#This Row],[ilość rozszerzeń]]&gt;2,1,0)</f>
        <v>1</v>
      </c>
    </row>
    <row r="17" spans="1:31" x14ac:dyDescent="0.3">
      <c r="A17" s="1" t="s">
        <v>21</v>
      </c>
      <c r="B17" s="17">
        <v>95071508265</v>
      </c>
      <c r="C17">
        <v>62</v>
      </c>
      <c r="D17">
        <v>48</v>
      </c>
      <c r="I17">
        <v>85</v>
      </c>
      <c r="Q17">
        <v>58</v>
      </c>
      <c r="S17">
        <v>59</v>
      </c>
      <c r="V17">
        <f t="shared" si="0"/>
        <v>0</v>
      </c>
      <c r="W17">
        <f>IF(AND(matura__3[[#This Row],[Matematyka-P]]&gt;=0, matura__3[[#This Row],[Matematyka-P]]&lt;=30),1,0)</f>
        <v>0</v>
      </c>
      <c r="X17">
        <f t="shared" si="1"/>
        <v>0</v>
      </c>
      <c r="Y17">
        <f t="shared" si="2"/>
        <v>1</v>
      </c>
      <c r="Z17">
        <f t="shared" si="3"/>
        <v>0</v>
      </c>
      <c r="AA17">
        <f t="shared" si="4"/>
        <v>0</v>
      </c>
      <c r="AB17">
        <f t="shared" si="5"/>
        <v>0</v>
      </c>
      <c r="AC17" t="str">
        <f>IF(MOD(MID(matura__3[[#This Row],[PESEL]],10,1),2)=0,"K","M")</f>
        <v>K</v>
      </c>
      <c r="AD17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17">
        <f>IF(matura__3[[#This Row],[ilość rozszerzeń]]&gt;2,1,0)</f>
        <v>0</v>
      </c>
    </row>
    <row r="18" spans="1:31" x14ac:dyDescent="0.3">
      <c r="A18" s="1" t="s">
        <v>21</v>
      </c>
      <c r="B18" s="17">
        <v>95071807500</v>
      </c>
      <c r="C18">
        <v>68</v>
      </c>
      <c r="D18">
        <v>62</v>
      </c>
      <c r="I18">
        <v>99</v>
      </c>
      <c r="J18">
        <v>93</v>
      </c>
      <c r="Q18">
        <v>78</v>
      </c>
      <c r="S18">
        <v>54</v>
      </c>
      <c r="V18">
        <f t="shared" si="0"/>
        <v>0</v>
      </c>
      <c r="W18">
        <f>IF(AND(matura__3[[#This Row],[Matematyka-P]]&gt;=0, matura__3[[#This Row],[Matematyka-P]]&lt;=30),1,0)</f>
        <v>0</v>
      </c>
      <c r="X18">
        <f t="shared" si="1"/>
        <v>0</v>
      </c>
      <c r="Y18">
        <f t="shared" si="2"/>
        <v>0</v>
      </c>
      <c r="Z18">
        <f t="shared" si="3"/>
        <v>1</v>
      </c>
      <c r="AA18">
        <f t="shared" si="4"/>
        <v>0</v>
      </c>
      <c r="AB18">
        <f t="shared" si="5"/>
        <v>0</v>
      </c>
      <c r="AC18" t="str">
        <f>IF(MOD(MID(matura__3[[#This Row],[PESEL]],10,1),2)=0,"K","M")</f>
        <v>K</v>
      </c>
      <c r="AD18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8">
        <f>IF(matura__3[[#This Row],[ilość rozszerzeń]]&gt;2,1,0)</f>
        <v>1</v>
      </c>
    </row>
    <row r="19" spans="1:31" x14ac:dyDescent="0.3">
      <c r="A19" s="1" t="s">
        <v>21</v>
      </c>
      <c r="B19" s="17">
        <v>95072900844</v>
      </c>
      <c r="C19">
        <v>55</v>
      </c>
      <c r="D19">
        <v>62</v>
      </c>
      <c r="I19">
        <v>96</v>
      </c>
      <c r="J19">
        <v>86</v>
      </c>
      <c r="Q19">
        <v>92</v>
      </c>
      <c r="S19">
        <v>73</v>
      </c>
      <c r="V19">
        <f t="shared" si="0"/>
        <v>0</v>
      </c>
      <c r="W19">
        <f>IF(AND(matura__3[[#This Row],[Matematyka-P]]&gt;=0, matura__3[[#This Row],[Matematyka-P]]&lt;=30),1,0)</f>
        <v>0</v>
      </c>
      <c r="X19">
        <f t="shared" si="1"/>
        <v>0</v>
      </c>
      <c r="Y19">
        <f t="shared" si="2"/>
        <v>0</v>
      </c>
      <c r="Z19">
        <f t="shared" si="3"/>
        <v>0</v>
      </c>
      <c r="AA19">
        <f t="shared" si="4"/>
        <v>1</v>
      </c>
      <c r="AB19">
        <f t="shared" si="5"/>
        <v>0</v>
      </c>
      <c r="AC19" t="str">
        <f>IF(MOD(MID(matura__3[[#This Row],[PESEL]],10,1),2)=0,"K","M")</f>
        <v>K</v>
      </c>
      <c r="AD19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9">
        <f>IF(matura__3[[#This Row],[ilość rozszerzeń]]&gt;2,1,0)</f>
        <v>1</v>
      </c>
    </row>
    <row r="20" spans="1:31" x14ac:dyDescent="0.3">
      <c r="A20" s="1" t="s">
        <v>21</v>
      </c>
      <c r="B20" s="17">
        <v>95073111506</v>
      </c>
      <c r="C20">
        <v>68</v>
      </c>
      <c r="D20">
        <v>45</v>
      </c>
      <c r="I20">
        <v>92</v>
      </c>
      <c r="Q20">
        <v>78</v>
      </c>
      <c r="S20">
        <v>56</v>
      </c>
      <c r="V20">
        <f t="shared" si="0"/>
        <v>0</v>
      </c>
      <c r="W20">
        <f>IF(AND(matura__3[[#This Row],[Matematyka-P]]&gt;=0, matura__3[[#This Row],[Matematyka-P]]&lt;=30),1,0)</f>
        <v>0</v>
      </c>
      <c r="X20">
        <f t="shared" si="1"/>
        <v>0</v>
      </c>
      <c r="Y20">
        <f t="shared" si="2"/>
        <v>0</v>
      </c>
      <c r="Z20">
        <f t="shared" si="3"/>
        <v>1</v>
      </c>
      <c r="AA20">
        <f t="shared" si="4"/>
        <v>0</v>
      </c>
      <c r="AB20">
        <f t="shared" si="5"/>
        <v>0</v>
      </c>
      <c r="AC20" t="str">
        <f>IF(MOD(MID(matura__3[[#This Row],[PESEL]],10,1),2)=0,"K","M")</f>
        <v>K</v>
      </c>
      <c r="AD20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20">
        <f>IF(matura__3[[#This Row],[ilość rozszerzeń]]&gt;2,1,0)</f>
        <v>0</v>
      </c>
    </row>
    <row r="21" spans="1:31" x14ac:dyDescent="0.3">
      <c r="A21" s="1" t="s">
        <v>21</v>
      </c>
      <c r="B21" s="17">
        <v>95080409087</v>
      </c>
      <c r="C21">
        <v>78</v>
      </c>
      <c r="I21">
        <v>95</v>
      </c>
      <c r="J21">
        <v>77</v>
      </c>
      <c r="Q21">
        <v>64</v>
      </c>
      <c r="S21">
        <v>84</v>
      </c>
      <c r="V21">
        <f t="shared" si="0"/>
        <v>0</v>
      </c>
      <c r="W21">
        <f>IF(AND(matura__3[[#This Row],[Matematyka-P]]&gt;=0, matura__3[[#This Row],[Matematyka-P]]&lt;=30),1,0)</f>
        <v>0</v>
      </c>
      <c r="X21">
        <f t="shared" si="1"/>
        <v>0</v>
      </c>
      <c r="Y21">
        <f t="shared" si="2"/>
        <v>1</v>
      </c>
      <c r="Z21">
        <f t="shared" si="3"/>
        <v>0</v>
      </c>
      <c r="AA21">
        <f t="shared" si="4"/>
        <v>0</v>
      </c>
      <c r="AB21">
        <f t="shared" si="5"/>
        <v>0</v>
      </c>
      <c r="AC21" t="str">
        <f>IF(MOD(MID(matura__3[[#This Row],[PESEL]],10,1),2)=0,"K","M")</f>
        <v>K</v>
      </c>
      <c r="AD21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21">
        <f>IF(matura__3[[#This Row],[ilość rozszerzeń]]&gt;2,1,0)</f>
        <v>0</v>
      </c>
    </row>
    <row r="22" spans="1:31" x14ac:dyDescent="0.3">
      <c r="A22" s="1" t="s">
        <v>21</v>
      </c>
      <c r="B22" s="17">
        <v>95081008322</v>
      </c>
      <c r="C22">
        <v>72</v>
      </c>
      <c r="D22">
        <v>68</v>
      </c>
      <c r="I22">
        <v>92</v>
      </c>
      <c r="Q22">
        <v>70</v>
      </c>
      <c r="S22">
        <v>64</v>
      </c>
      <c r="V22">
        <f t="shared" si="0"/>
        <v>0</v>
      </c>
      <c r="W22">
        <f>IF(AND(matura__3[[#This Row],[Matematyka-P]]&gt;=0, matura__3[[#This Row],[Matematyka-P]]&lt;=30),1,0)</f>
        <v>0</v>
      </c>
      <c r="X22">
        <f t="shared" si="1"/>
        <v>0</v>
      </c>
      <c r="Y22">
        <f t="shared" si="2"/>
        <v>1</v>
      </c>
      <c r="Z22">
        <f t="shared" si="3"/>
        <v>0</v>
      </c>
      <c r="AA22">
        <f t="shared" si="4"/>
        <v>0</v>
      </c>
      <c r="AB22">
        <f t="shared" si="5"/>
        <v>0</v>
      </c>
      <c r="AC22" t="str">
        <f>IF(MOD(MID(matura__3[[#This Row],[PESEL]],10,1),2)=0,"K","M")</f>
        <v>K</v>
      </c>
      <c r="AD22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22">
        <f>IF(matura__3[[#This Row],[ilość rozszerzeń]]&gt;2,1,0)</f>
        <v>0</v>
      </c>
    </row>
    <row r="23" spans="1:31" x14ac:dyDescent="0.3">
      <c r="A23" s="1" t="s">
        <v>21</v>
      </c>
      <c r="B23" s="17">
        <v>95081802841</v>
      </c>
      <c r="C23">
        <v>55</v>
      </c>
      <c r="D23">
        <v>50</v>
      </c>
      <c r="I23">
        <v>84</v>
      </c>
      <c r="Q23">
        <v>58</v>
      </c>
      <c r="S23">
        <v>54</v>
      </c>
      <c r="V23">
        <f t="shared" si="0"/>
        <v>0</v>
      </c>
      <c r="W23">
        <f>IF(AND(matura__3[[#This Row],[Matematyka-P]]&gt;=0, matura__3[[#This Row],[Matematyka-P]]&lt;=30),1,0)</f>
        <v>0</v>
      </c>
      <c r="X23">
        <f t="shared" si="1"/>
        <v>0</v>
      </c>
      <c r="Y23">
        <f t="shared" si="2"/>
        <v>1</v>
      </c>
      <c r="Z23">
        <f t="shared" si="3"/>
        <v>0</v>
      </c>
      <c r="AA23">
        <f t="shared" si="4"/>
        <v>0</v>
      </c>
      <c r="AB23">
        <f t="shared" si="5"/>
        <v>0</v>
      </c>
      <c r="AC23" t="str">
        <f>IF(MOD(MID(matura__3[[#This Row],[PESEL]],10,1),2)=0,"K","M")</f>
        <v>K</v>
      </c>
      <c r="AD23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23">
        <f>IF(matura__3[[#This Row],[ilość rozszerzeń]]&gt;2,1,0)</f>
        <v>0</v>
      </c>
    </row>
    <row r="24" spans="1:31" x14ac:dyDescent="0.3">
      <c r="A24" s="1" t="s">
        <v>21</v>
      </c>
      <c r="B24" s="17">
        <v>95082400949</v>
      </c>
      <c r="C24">
        <v>67</v>
      </c>
      <c r="D24">
        <v>60</v>
      </c>
      <c r="I24">
        <v>92</v>
      </c>
      <c r="Q24">
        <v>76</v>
      </c>
      <c r="S24">
        <v>50</v>
      </c>
      <c r="V24">
        <f t="shared" si="0"/>
        <v>0</v>
      </c>
      <c r="W24">
        <f>IF(AND(matura__3[[#This Row],[Matematyka-P]]&gt;=0, matura__3[[#This Row],[Matematyka-P]]&lt;=30),1,0)</f>
        <v>0</v>
      </c>
      <c r="X24">
        <f t="shared" si="1"/>
        <v>0</v>
      </c>
      <c r="Y24">
        <f t="shared" si="2"/>
        <v>0</v>
      </c>
      <c r="Z24">
        <f t="shared" si="3"/>
        <v>1</v>
      </c>
      <c r="AA24">
        <f t="shared" si="4"/>
        <v>0</v>
      </c>
      <c r="AB24">
        <f t="shared" si="5"/>
        <v>0</v>
      </c>
      <c r="AC24" t="str">
        <f>IF(MOD(MID(matura__3[[#This Row],[PESEL]],10,1),2)=0,"K","M")</f>
        <v>K</v>
      </c>
      <c r="AD24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24">
        <f>IF(matura__3[[#This Row],[ilość rozszerzeń]]&gt;2,1,0)</f>
        <v>0</v>
      </c>
    </row>
    <row r="25" spans="1:31" x14ac:dyDescent="0.3">
      <c r="A25" s="1" t="s">
        <v>21</v>
      </c>
      <c r="B25" s="17">
        <v>95082502641</v>
      </c>
      <c r="C25">
        <v>45</v>
      </c>
      <c r="D25">
        <v>30</v>
      </c>
      <c r="I25">
        <v>61</v>
      </c>
      <c r="Q25">
        <v>50</v>
      </c>
      <c r="S25">
        <v>33</v>
      </c>
      <c r="V25">
        <f t="shared" si="0"/>
        <v>0</v>
      </c>
      <c r="W25">
        <f>IF(AND(matura__3[[#This Row],[Matematyka-P]]&gt;=0, matura__3[[#This Row],[Matematyka-P]]&lt;=30),1,0)</f>
        <v>0</v>
      </c>
      <c r="X25">
        <f t="shared" si="1"/>
        <v>1</v>
      </c>
      <c r="Y25">
        <f t="shared" si="2"/>
        <v>0</v>
      </c>
      <c r="Z25">
        <f t="shared" si="3"/>
        <v>0</v>
      </c>
      <c r="AA25">
        <f t="shared" si="4"/>
        <v>0</v>
      </c>
      <c r="AB25">
        <f t="shared" si="5"/>
        <v>0</v>
      </c>
      <c r="AC25" t="str">
        <f>IF(MOD(MID(matura__3[[#This Row],[PESEL]],10,1),2)=0,"K","M")</f>
        <v>K</v>
      </c>
      <c r="AD25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25">
        <f>IF(matura__3[[#This Row],[ilość rozszerzeń]]&gt;2,1,0)</f>
        <v>0</v>
      </c>
    </row>
    <row r="26" spans="1:31" x14ac:dyDescent="0.3">
      <c r="A26" s="1" t="s">
        <v>21</v>
      </c>
      <c r="B26" s="17">
        <v>95090501360</v>
      </c>
      <c r="C26">
        <v>83</v>
      </c>
      <c r="D26">
        <v>50</v>
      </c>
      <c r="I26">
        <v>100</v>
      </c>
      <c r="J26">
        <v>83</v>
      </c>
      <c r="Q26">
        <v>62</v>
      </c>
      <c r="S26">
        <v>76</v>
      </c>
      <c r="V26">
        <f t="shared" si="0"/>
        <v>1</v>
      </c>
      <c r="W26">
        <f>IF(AND(matura__3[[#This Row],[Matematyka-P]]&gt;=0, matura__3[[#This Row],[Matematyka-P]]&lt;=30),1,0)</f>
        <v>0</v>
      </c>
      <c r="X26">
        <f t="shared" si="1"/>
        <v>0</v>
      </c>
      <c r="Y26">
        <f t="shared" si="2"/>
        <v>1</v>
      </c>
      <c r="Z26">
        <f t="shared" si="3"/>
        <v>0</v>
      </c>
      <c r="AA26">
        <f t="shared" si="4"/>
        <v>0</v>
      </c>
      <c r="AB26">
        <f t="shared" si="5"/>
        <v>0</v>
      </c>
      <c r="AC26" t="str">
        <f>IF(MOD(MID(matura__3[[#This Row],[PESEL]],10,1),2)=0,"K","M")</f>
        <v>K</v>
      </c>
      <c r="AD26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26">
        <f>IF(matura__3[[#This Row],[ilość rozszerzeń]]&gt;2,1,0)</f>
        <v>1</v>
      </c>
    </row>
    <row r="27" spans="1:31" x14ac:dyDescent="0.3">
      <c r="A27" s="1" t="s">
        <v>21</v>
      </c>
      <c r="B27" s="17">
        <v>95091604864</v>
      </c>
      <c r="C27">
        <v>80</v>
      </c>
      <c r="I27">
        <v>99</v>
      </c>
      <c r="J27">
        <v>83</v>
      </c>
      <c r="Q27">
        <v>72</v>
      </c>
      <c r="S27">
        <v>84</v>
      </c>
      <c r="V27">
        <f t="shared" si="0"/>
        <v>0</v>
      </c>
      <c r="W27">
        <f>IF(AND(matura__3[[#This Row],[Matematyka-P]]&gt;=0, matura__3[[#This Row],[Matematyka-P]]&lt;=30),1,0)</f>
        <v>0</v>
      </c>
      <c r="X27">
        <f t="shared" si="1"/>
        <v>0</v>
      </c>
      <c r="Y27">
        <f t="shared" si="2"/>
        <v>1</v>
      </c>
      <c r="Z27">
        <f t="shared" si="3"/>
        <v>0</v>
      </c>
      <c r="AA27">
        <f t="shared" si="4"/>
        <v>0</v>
      </c>
      <c r="AB27">
        <f t="shared" si="5"/>
        <v>0</v>
      </c>
      <c r="AC27" t="str">
        <f>IF(MOD(MID(matura__3[[#This Row],[PESEL]],10,1),2)=0,"K","M")</f>
        <v>K</v>
      </c>
      <c r="AD27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27">
        <f>IF(matura__3[[#This Row],[ilość rozszerzeń]]&gt;2,1,0)</f>
        <v>0</v>
      </c>
    </row>
    <row r="28" spans="1:31" x14ac:dyDescent="0.3">
      <c r="A28" s="1" t="s">
        <v>21</v>
      </c>
      <c r="B28" s="17">
        <v>95110304166</v>
      </c>
      <c r="C28">
        <v>70</v>
      </c>
      <c r="D28">
        <v>60</v>
      </c>
      <c r="I28">
        <v>91</v>
      </c>
      <c r="Q28">
        <v>80</v>
      </c>
      <c r="S28">
        <v>74</v>
      </c>
      <c r="V28">
        <f t="shared" si="0"/>
        <v>0</v>
      </c>
      <c r="W28">
        <f>IF(AND(matura__3[[#This Row],[Matematyka-P]]&gt;=0, matura__3[[#This Row],[Matematyka-P]]&lt;=30),1,0)</f>
        <v>0</v>
      </c>
      <c r="X28">
        <f t="shared" si="1"/>
        <v>0</v>
      </c>
      <c r="Y28">
        <f t="shared" si="2"/>
        <v>0</v>
      </c>
      <c r="Z28">
        <f t="shared" si="3"/>
        <v>1</v>
      </c>
      <c r="AA28">
        <f t="shared" si="4"/>
        <v>0</v>
      </c>
      <c r="AB28">
        <f t="shared" si="5"/>
        <v>0</v>
      </c>
      <c r="AC28" t="str">
        <f>IF(MOD(MID(matura__3[[#This Row],[PESEL]],10,1),2)=0,"K","M")</f>
        <v>K</v>
      </c>
      <c r="AD28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28">
        <f>IF(matura__3[[#This Row],[ilość rozszerzeń]]&gt;2,1,0)</f>
        <v>0</v>
      </c>
    </row>
    <row r="29" spans="1:31" x14ac:dyDescent="0.3">
      <c r="A29" s="1" t="s">
        <v>21</v>
      </c>
      <c r="B29" s="17">
        <v>95110400947</v>
      </c>
      <c r="E29">
        <v>55</v>
      </c>
      <c r="I29">
        <v>96</v>
      </c>
      <c r="J29">
        <v>86</v>
      </c>
      <c r="Q29">
        <v>86</v>
      </c>
      <c r="S29">
        <v>64</v>
      </c>
      <c r="V29">
        <f t="shared" si="0"/>
        <v>0</v>
      </c>
      <c r="W29">
        <f>IF(AND(matura__3[[#This Row],[Matematyka-P]]&gt;=0, matura__3[[#This Row],[Matematyka-P]]&lt;=30),1,0)</f>
        <v>0</v>
      </c>
      <c r="X29">
        <f t="shared" si="1"/>
        <v>0</v>
      </c>
      <c r="Y29">
        <f t="shared" si="2"/>
        <v>0</v>
      </c>
      <c r="Z29">
        <f t="shared" si="3"/>
        <v>1</v>
      </c>
      <c r="AA29">
        <f t="shared" si="4"/>
        <v>0</v>
      </c>
      <c r="AB29">
        <f t="shared" si="5"/>
        <v>0</v>
      </c>
      <c r="AC29" t="str">
        <f>IF(MOD(MID(matura__3[[#This Row],[PESEL]],10,1),2)=0,"K","M")</f>
        <v>K</v>
      </c>
      <c r="AD29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29">
        <f>IF(matura__3[[#This Row],[ilość rozszerzeń]]&gt;2,1,0)</f>
        <v>0</v>
      </c>
    </row>
    <row r="30" spans="1:31" x14ac:dyDescent="0.3">
      <c r="A30" s="1" t="s">
        <v>21</v>
      </c>
      <c r="B30" s="17">
        <v>95111004447</v>
      </c>
      <c r="C30">
        <v>73</v>
      </c>
      <c r="D30">
        <v>78</v>
      </c>
      <c r="I30">
        <v>96</v>
      </c>
      <c r="Q30">
        <v>82</v>
      </c>
      <c r="S30">
        <v>60</v>
      </c>
      <c r="V30">
        <f t="shared" si="0"/>
        <v>0</v>
      </c>
      <c r="W30">
        <f>IF(AND(matura__3[[#This Row],[Matematyka-P]]&gt;=0, matura__3[[#This Row],[Matematyka-P]]&lt;=30),1,0)</f>
        <v>0</v>
      </c>
      <c r="X30">
        <f t="shared" si="1"/>
        <v>0</v>
      </c>
      <c r="Y30">
        <f t="shared" si="2"/>
        <v>0</v>
      </c>
      <c r="Z30">
        <f t="shared" si="3"/>
        <v>1</v>
      </c>
      <c r="AA30">
        <f t="shared" si="4"/>
        <v>0</v>
      </c>
      <c r="AB30">
        <f t="shared" si="5"/>
        <v>0</v>
      </c>
      <c r="AC30" t="str">
        <f>IF(MOD(MID(matura__3[[#This Row],[PESEL]],10,1),2)=0,"K","M")</f>
        <v>K</v>
      </c>
      <c r="AD30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30">
        <f>IF(matura__3[[#This Row],[ilość rozszerzeń]]&gt;2,1,0)</f>
        <v>0</v>
      </c>
    </row>
    <row r="31" spans="1:31" x14ac:dyDescent="0.3">
      <c r="A31" s="1" t="s">
        <v>21</v>
      </c>
      <c r="B31" s="17">
        <v>95112301543</v>
      </c>
      <c r="C31">
        <v>80</v>
      </c>
      <c r="D31">
        <v>60</v>
      </c>
      <c r="I31">
        <v>88</v>
      </c>
      <c r="J31">
        <v>67</v>
      </c>
      <c r="Q31">
        <v>80</v>
      </c>
      <c r="S31">
        <v>63</v>
      </c>
      <c r="V31">
        <f t="shared" si="0"/>
        <v>0</v>
      </c>
      <c r="W31">
        <f>IF(AND(matura__3[[#This Row],[Matematyka-P]]&gt;=0, matura__3[[#This Row],[Matematyka-P]]&lt;=30),1,0)</f>
        <v>0</v>
      </c>
      <c r="X31">
        <f t="shared" si="1"/>
        <v>0</v>
      </c>
      <c r="Y31">
        <f t="shared" si="2"/>
        <v>0</v>
      </c>
      <c r="Z31">
        <f t="shared" si="3"/>
        <v>1</v>
      </c>
      <c r="AA31">
        <f t="shared" si="4"/>
        <v>0</v>
      </c>
      <c r="AB31">
        <f t="shared" si="5"/>
        <v>0</v>
      </c>
      <c r="AC31" t="str">
        <f>IF(MOD(MID(matura__3[[#This Row],[PESEL]],10,1),2)=0,"K","M")</f>
        <v>K</v>
      </c>
      <c r="AD31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31">
        <f>IF(matura__3[[#This Row],[ilość rozszerzeń]]&gt;2,1,0)</f>
        <v>1</v>
      </c>
    </row>
    <row r="32" spans="1:31" x14ac:dyDescent="0.3">
      <c r="A32" s="1" t="s">
        <v>21</v>
      </c>
      <c r="B32" s="17">
        <v>95120101108</v>
      </c>
      <c r="C32">
        <v>93</v>
      </c>
      <c r="D32">
        <v>88</v>
      </c>
      <c r="I32">
        <v>100</v>
      </c>
      <c r="J32">
        <v>76</v>
      </c>
      <c r="Q32">
        <v>92</v>
      </c>
      <c r="S32">
        <v>76</v>
      </c>
      <c r="V32">
        <f t="shared" si="0"/>
        <v>1</v>
      </c>
      <c r="W32">
        <f>IF(AND(matura__3[[#This Row],[Matematyka-P]]&gt;=0, matura__3[[#This Row],[Matematyka-P]]&lt;=30),1,0)</f>
        <v>0</v>
      </c>
      <c r="X32">
        <f t="shared" si="1"/>
        <v>0</v>
      </c>
      <c r="Y32">
        <f t="shared" si="2"/>
        <v>0</v>
      </c>
      <c r="Z32">
        <f t="shared" si="3"/>
        <v>0</v>
      </c>
      <c r="AA32">
        <f t="shared" si="4"/>
        <v>1</v>
      </c>
      <c r="AB32">
        <f t="shared" si="5"/>
        <v>0</v>
      </c>
      <c r="AC32" t="str">
        <f>IF(MOD(MID(matura__3[[#This Row],[PESEL]],10,1),2)=0,"K","M")</f>
        <v>K</v>
      </c>
      <c r="AD32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32">
        <f>IF(matura__3[[#This Row],[ilość rozszerzeń]]&gt;2,1,0)</f>
        <v>1</v>
      </c>
    </row>
    <row r="33" spans="1:31" x14ac:dyDescent="0.3">
      <c r="A33" s="1" t="s">
        <v>21</v>
      </c>
      <c r="B33" s="17">
        <v>95120600768</v>
      </c>
      <c r="C33">
        <v>85</v>
      </c>
      <c r="D33">
        <v>93</v>
      </c>
      <c r="E33">
        <v>82</v>
      </c>
      <c r="I33">
        <v>96</v>
      </c>
      <c r="Q33">
        <v>94</v>
      </c>
      <c r="R33">
        <v>74</v>
      </c>
      <c r="S33">
        <v>66</v>
      </c>
      <c r="V33">
        <f t="shared" si="0"/>
        <v>0</v>
      </c>
      <c r="W33">
        <f>IF(AND(matura__3[[#This Row],[Matematyka-P]]&gt;=0, matura__3[[#This Row],[Matematyka-P]]&lt;=30),1,0)</f>
        <v>0</v>
      </c>
      <c r="X33">
        <f t="shared" si="1"/>
        <v>0</v>
      </c>
      <c r="Y33">
        <f t="shared" si="2"/>
        <v>0</v>
      </c>
      <c r="Z33">
        <f t="shared" si="3"/>
        <v>0</v>
      </c>
      <c r="AA33">
        <f t="shared" si="4"/>
        <v>1</v>
      </c>
      <c r="AB33">
        <f t="shared" si="5"/>
        <v>0</v>
      </c>
      <c r="AC33" t="str">
        <f>IF(MOD(MID(matura__3[[#This Row],[PESEL]],10,1),2)=0,"K","M")</f>
        <v>K</v>
      </c>
      <c r="AD33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4</v>
      </c>
      <c r="AE33">
        <f>IF(matura__3[[#This Row],[ilość rozszerzeń]]&gt;2,1,0)</f>
        <v>1</v>
      </c>
    </row>
    <row r="34" spans="1:31" x14ac:dyDescent="0.3">
      <c r="A34" s="1" t="s">
        <v>21</v>
      </c>
      <c r="B34" s="17">
        <v>95120903939</v>
      </c>
      <c r="C34">
        <v>90</v>
      </c>
      <c r="D34">
        <v>82</v>
      </c>
      <c r="I34">
        <v>92</v>
      </c>
      <c r="Q34">
        <v>86</v>
      </c>
      <c r="S34">
        <v>63</v>
      </c>
      <c r="V34">
        <f t="shared" ref="V34:V65" si="6">COUNTIF(C34:U34,"100")</f>
        <v>0</v>
      </c>
      <c r="W34">
        <f>IF(AND(matura__3[[#This Row],[Matematyka-P]]&gt;=0, matura__3[[#This Row],[Matematyka-P]]&lt;=30),1,0)</f>
        <v>0</v>
      </c>
      <c r="X34">
        <f t="shared" ref="X34:X65" si="7">IF(AND($Q34&gt;=31, $Q34&lt;=50),1,0)</f>
        <v>0</v>
      </c>
      <c r="Y34">
        <f t="shared" ref="Y34:Y65" si="8">IF(AND($Q34&gt;=51, $Q34&lt;=75),1,0)</f>
        <v>0</v>
      </c>
      <c r="Z34">
        <f t="shared" ref="Z34:Z65" si="9">IF(AND($Q34&gt;=76,$Q34&lt;=90),1,0)</f>
        <v>1</v>
      </c>
      <c r="AA34">
        <f t="shared" ref="AA34:AA65" si="10">IF(AND($Q34&gt;=91, $Q34&lt;=99),1,0)</f>
        <v>0</v>
      </c>
      <c r="AB34">
        <f t="shared" ref="AB34:AB65" si="11">IF($Q34 =100,1,0)</f>
        <v>0</v>
      </c>
      <c r="AC34" t="str">
        <f>IF(MOD(MID(matura__3[[#This Row],[PESEL]],10,1),2)=0,"K","M")</f>
        <v>M</v>
      </c>
      <c r="AD34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34">
        <f>IF(matura__3[[#This Row],[ilość rozszerzeń]]&gt;2,1,0)</f>
        <v>0</v>
      </c>
    </row>
    <row r="35" spans="1:31" x14ac:dyDescent="0.3">
      <c r="A35" s="1" t="s">
        <v>21</v>
      </c>
      <c r="B35" s="17">
        <v>95122401008</v>
      </c>
      <c r="C35">
        <v>87</v>
      </c>
      <c r="I35">
        <v>100</v>
      </c>
      <c r="Q35">
        <v>82</v>
      </c>
      <c r="S35">
        <v>79</v>
      </c>
      <c r="T35">
        <v>73</v>
      </c>
      <c r="U35">
        <v>64</v>
      </c>
      <c r="V35">
        <f t="shared" si="6"/>
        <v>1</v>
      </c>
      <c r="W35">
        <f>IF(AND(matura__3[[#This Row],[Matematyka-P]]&gt;=0, matura__3[[#This Row],[Matematyka-P]]&lt;=30),1,0)</f>
        <v>0</v>
      </c>
      <c r="X35">
        <f t="shared" si="7"/>
        <v>0</v>
      </c>
      <c r="Y35">
        <f t="shared" si="8"/>
        <v>0</v>
      </c>
      <c r="Z35">
        <f t="shared" si="9"/>
        <v>1</v>
      </c>
      <c r="AA35">
        <f t="shared" si="10"/>
        <v>0</v>
      </c>
      <c r="AB35">
        <f t="shared" si="11"/>
        <v>0</v>
      </c>
      <c r="AC35" t="str">
        <f>IF(MOD(MID(matura__3[[#This Row],[PESEL]],10,1),2)=0,"K","M")</f>
        <v>K</v>
      </c>
      <c r="AD35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35">
        <f>IF(matura__3[[#This Row],[ilość rozszerzeń]]&gt;2,1,0)</f>
        <v>1</v>
      </c>
    </row>
    <row r="36" spans="1:31" x14ac:dyDescent="0.3">
      <c r="A36" s="1" t="s">
        <v>22</v>
      </c>
      <c r="B36" s="17">
        <v>95011505013</v>
      </c>
      <c r="I36">
        <v>93</v>
      </c>
      <c r="J36">
        <v>60</v>
      </c>
      <c r="Q36">
        <v>46</v>
      </c>
      <c r="S36">
        <v>60</v>
      </c>
      <c r="T36">
        <v>75</v>
      </c>
      <c r="V36">
        <f t="shared" si="6"/>
        <v>0</v>
      </c>
      <c r="W36">
        <f>IF(AND(matura__3[[#This Row],[Matematyka-P]]&gt;=0, matura__3[[#This Row],[Matematyka-P]]&lt;=30),1,0)</f>
        <v>0</v>
      </c>
      <c r="X36">
        <f t="shared" si="7"/>
        <v>1</v>
      </c>
      <c r="Y36">
        <f t="shared" si="8"/>
        <v>0</v>
      </c>
      <c r="Z36">
        <f t="shared" si="9"/>
        <v>0</v>
      </c>
      <c r="AA36">
        <f t="shared" si="10"/>
        <v>0</v>
      </c>
      <c r="AB36">
        <f t="shared" si="11"/>
        <v>0</v>
      </c>
      <c r="AC36" t="str">
        <f>IF(MOD(MID(matura__3[[#This Row],[PESEL]],10,1),2)=0,"K","M")</f>
        <v>M</v>
      </c>
      <c r="AD36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36">
        <f>IF(matura__3[[#This Row],[ilość rozszerzeń]]&gt;2,1,0)</f>
        <v>0</v>
      </c>
    </row>
    <row r="37" spans="1:31" x14ac:dyDescent="0.3">
      <c r="A37" s="1" t="s">
        <v>22</v>
      </c>
      <c r="B37" s="17">
        <v>95012403389</v>
      </c>
      <c r="I37">
        <v>96</v>
      </c>
      <c r="J37">
        <v>87</v>
      </c>
      <c r="Q37">
        <v>50</v>
      </c>
      <c r="S37">
        <v>40</v>
      </c>
      <c r="T37">
        <v>70</v>
      </c>
      <c r="U37">
        <v>44</v>
      </c>
      <c r="V37">
        <f t="shared" si="6"/>
        <v>0</v>
      </c>
      <c r="W37">
        <f>IF(AND(matura__3[[#This Row],[Matematyka-P]]&gt;=0, matura__3[[#This Row],[Matematyka-P]]&lt;=30),1,0)</f>
        <v>0</v>
      </c>
      <c r="X37">
        <f t="shared" si="7"/>
        <v>1</v>
      </c>
      <c r="Y37">
        <f t="shared" si="8"/>
        <v>0</v>
      </c>
      <c r="Z37">
        <f t="shared" si="9"/>
        <v>0</v>
      </c>
      <c r="AA37">
        <f t="shared" si="10"/>
        <v>0</v>
      </c>
      <c r="AB37">
        <f t="shared" si="11"/>
        <v>0</v>
      </c>
      <c r="AC37" t="str">
        <f>IF(MOD(MID(matura__3[[#This Row],[PESEL]],10,1),2)=0,"K","M")</f>
        <v>K</v>
      </c>
      <c r="AD37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37">
        <f>IF(matura__3[[#This Row],[ilość rozszerzeń]]&gt;2,1,0)</f>
        <v>1</v>
      </c>
    </row>
    <row r="38" spans="1:31" x14ac:dyDescent="0.3">
      <c r="A38" s="1" t="s">
        <v>22</v>
      </c>
      <c r="B38" s="17">
        <v>95020804428</v>
      </c>
      <c r="G38">
        <v>92</v>
      </c>
      <c r="I38">
        <v>100</v>
      </c>
      <c r="J38">
        <v>81</v>
      </c>
      <c r="Q38">
        <v>88</v>
      </c>
      <c r="S38">
        <v>57</v>
      </c>
      <c r="T38">
        <v>70</v>
      </c>
      <c r="V38">
        <f t="shared" si="6"/>
        <v>1</v>
      </c>
      <c r="W38">
        <f>IF(AND(matura__3[[#This Row],[Matematyka-P]]&gt;=0, matura__3[[#This Row],[Matematyka-P]]&lt;=30),1,0)</f>
        <v>0</v>
      </c>
      <c r="X38">
        <f t="shared" si="7"/>
        <v>0</v>
      </c>
      <c r="Y38">
        <f t="shared" si="8"/>
        <v>0</v>
      </c>
      <c r="Z38">
        <f t="shared" si="9"/>
        <v>1</v>
      </c>
      <c r="AA38">
        <f t="shared" si="10"/>
        <v>0</v>
      </c>
      <c r="AB38">
        <f t="shared" si="11"/>
        <v>0</v>
      </c>
      <c r="AC38" t="str">
        <f>IF(MOD(MID(matura__3[[#This Row],[PESEL]],10,1),2)=0,"K","M")</f>
        <v>K</v>
      </c>
      <c r="AD38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38">
        <f>IF(matura__3[[#This Row],[ilość rozszerzeń]]&gt;2,1,0)</f>
        <v>1</v>
      </c>
    </row>
    <row r="39" spans="1:31" x14ac:dyDescent="0.3">
      <c r="A39" s="1" t="s">
        <v>22</v>
      </c>
      <c r="B39" s="17">
        <v>95021807901</v>
      </c>
      <c r="G39">
        <v>86</v>
      </c>
      <c r="I39">
        <v>100</v>
      </c>
      <c r="J39">
        <v>90</v>
      </c>
      <c r="Q39">
        <v>70</v>
      </c>
      <c r="S39">
        <v>56</v>
      </c>
      <c r="T39">
        <v>68</v>
      </c>
      <c r="U39">
        <v>78</v>
      </c>
      <c r="V39">
        <f t="shared" si="6"/>
        <v>1</v>
      </c>
      <c r="W39">
        <f>IF(AND(matura__3[[#This Row],[Matematyka-P]]&gt;=0, matura__3[[#This Row],[Matematyka-P]]&lt;=30),1,0)</f>
        <v>0</v>
      </c>
      <c r="X39">
        <f t="shared" si="7"/>
        <v>0</v>
      </c>
      <c r="Y39">
        <f t="shared" si="8"/>
        <v>1</v>
      </c>
      <c r="Z39">
        <f t="shared" si="9"/>
        <v>0</v>
      </c>
      <c r="AA39">
        <f t="shared" si="10"/>
        <v>0</v>
      </c>
      <c r="AB39">
        <f t="shared" si="11"/>
        <v>0</v>
      </c>
      <c r="AC39" t="str">
        <f>IF(MOD(MID(matura__3[[#This Row],[PESEL]],10,1),2)=0,"K","M")</f>
        <v>K</v>
      </c>
      <c r="AD39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4</v>
      </c>
      <c r="AE39">
        <f>IF(matura__3[[#This Row],[ilość rozszerzeń]]&gt;2,1,0)</f>
        <v>1</v>
      </c>
    </row>
    <row r="40" spans="1:31" x14ac:dyDescent="0.3">
      <c r="A40" s="1" t="s">
        <v>22</v>
      </c>
      <c r="B40" s="17">
        <v>95022105039</v>
      </c>
      <c r="G40">
        <v>90</v>
      </c>
      <c r="I40">
        <v>96</v>
      </c>
      <c r="J40">
        <v>93</v>
      </c>
      <c r="Q40">
        <v>86</v>
      </c>
      <c r="R40">
        <v>36</v>
      </c>
      <c r="S40">
        <v>53</v>
      </c>
      <c r="T40">
        <v>73</v>
      </c>
      <c r="U40">
        <v>100</v>
      </c>
      <c r="V40">
        <f t="shared" si="6"/>
        <v>1</v>
      </c>
      <c r="W40">
        <f>IF(AND(matura__3[[#This Row],[Matematyka-P]]&gt;=0, matura__3[[#This Row],[Matematyka-P]]&lt;=30),1,0)</f>
        <v>0</v>
      </c>
      <c r="X40">
        <f t="shared" si="7"/>
        <v>0</v>
      </c>
      <c r="Y40">
        <f t="shared" si="8"/>
        <v>0</v>
      </c>
      <c r="Z40">
        <f t="shared" si="9"/>
        <v>1</v>
      </c>
      <c r="AA40">
        <f t="shared" si="10"/>
        <v>0</v>
      </c>
      <c r="AB40">
        <f t="shared" si="11"/>
        <v>0</v>
      </c>
      <c r="AC40" t="str">
        <f>IF(MOD(MID(matura__3[[#This Row],[PESEL]],10,1),2)=0,"K","M")</f>
        <v>M</v>
      </c>
      <c r="AD40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5</v>
      </c>
      <c r="AE40">
        <f>IF(matura__3[[#This Row],[ilość rozszerzeń]]&gt;2,1,0)</f>
        <v>1</v>
      </c>
    </row>
    <row r="41" spans="1:31" x14ac:dyDescent="0.3">
      <c r="A41" s="1" t="s">
        <v>22</v>
      </c>
      <c r="B41" s="17">
        <v>95031012300</v>
      </c>
      <c r="I41">
        <v>59</v>
      </c>
      <c r="J41">
        <v>44</v>
      </c>
      <c r="Q41">
        <v>34</v>
      </c>
      <c r="S41">
        <v>30</v>
      </c>
      <c r="T41">
        <v>53</v>
      </c>
      <c r="U41">
        <v>34</v>
      </c>
      <c r="V41">
        <f t="shared" si="6"/>
        <v>0</v>
      </c>
      <c r="W41">
        <f>IF(AND(matura__3[[#This Row],[Matematyka-P]]&gt;=0, matura__3[[#This Row],[Matematyka-P]]&lt;=30),1,0)</f>
        <v>0</v>
      </c>
      <c r="X41">
        <f t="shared" si="7"/>
        <v>1</v>
      </c>
      <c r="Y41">
        <f t="shared" si="8"/>
        <v>0</v>
      </c>
      <c r="Z41">
        <f t="shared" si="9"/>
        <v>0</v>
      </c>
      <c r="AA41">
        <f t="shared" si="10"/>
        <v>0</v>
      </c>
      <c r="AB41">
        <f t="shared" si="11"/>
        <v>0</v>
      </c>
      <c r="AC41" t="str">
        <f>IF(MOD(MID(matura__3[[#This Row],[PESEL]],10,1),2)=0,"K","M")</f>
        <v>K</v>
      </c>
      <c r="AD41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41">
        <f>IF(matura__3[[#This Row],[ilość rozszerzeń]]&gt;2,1,0)</f>
        <v>1</v>
      </c>
    </row>
    <row r="42" spans="1:31" x14ac:dyDescent="0.3">
      <c r="A42" s="1" t="s">
        <v>22</v>
      </c>
      <c r="B42" s="17">
        <v>95032101746</v>
      </c>
      <c r="G42">
        <v>88</v>
      </c>
      <c r="I42">
        <v>98</v>
      </c>
      <c r="J42">
        <v>95</v>
      </c>
      <c r="P42">
        <v>69</v>
      </c>
      <c r="Q42">
        <v>68</v>
      </c>
      <c r="S42">
        <v>70</v>
      </c>
      <c r="T42">
        <v>80</v>
      </c>
      <c r="U42">
        <v>72</v>
      </c>
      <c r="V42">
        <f t="shared" si="6"/>
        <v>0</v>
      </c>
      <c r="W42">
        <f>IF(AND(matura__3[[#This Row],[Matematyka-P]]&gt;=0, matura__3[[#This Row],[Matematyka-P]]&lt;=30),1,0)</f>
        <v>0</v>
      </c>
      <c r="X42">
        <f t="shared" si="7"/>
        <v>0</v>
      </c>
      <c r="Y42">
        <f t="shared" si="8"/>
        <v>1</v>
      </c>
      <c r="Z42">
        <f t="shared" si="9"/>
        <v>0</v>
      </c>
      <c r="AA42">
        <f t="shared" si="10"/>
        <v>0</v>
      </c>
      <c r="AB42">
        <f t="shared" si="11"/>
        <v>0</v>
      </c>
      <c r="AC42" t="str">
        <f>IF(MOD(MID(matura__3[[#This Row],[PESEL]],10,1),2)=0,"K","M")</f>
        <v>K</v>
      </c>
      <c r="AD42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5</v>
      </c>
      <c r="AE42">
        <f>IF(matura__3[[#This Row],[ilość rozszerzeń]]&gt;2,1,0)</f>
        <v>1</v>
      </c>
    </row>
    <row r="43" spans="1:31" x14ac:dyDescent="0.3">
      <c r="A43" s="1" t="s">
        <v>22</v>
      </c>
      <c r="B43" s="17">
        <v>95032204296</v>
      </c>
      <c r="G43">
        <v>92</v>
      </c>
      <c r="I43">
        <v>93</v>
      </c>
      <c r="J43">
        <v>95</v>
      </c>
      <c r="Q43">
        <v>56</v>
      </c>
      <c r="S43">
        <v>79</v>
      </c>
      <c r="T43">
        <v>55</v>
      </c>
      <c r="U43">
        <v>72</v>
      </c>
      <c r="V43">
        <f t="shared" si="6"/>
        <v>0</v>
      </c>
      <c r="W43">
        <f>IF(AND(matura__3[[#This Row],[Matematyka-P]]&gt;=0, matura__3[[#This Row],[Matematyka-P]]&lt;=30),1,0)</f>
        <v>0</v>
      </c>
      <c r="X43">
        <f t="shared" si="7"/>
        <v>0</v>
      </c>
      <c r="Y43">
        <f t="shared" si="8"/>
        <v>1</v>
      </c>
      <c r="Z43">
        <f t="shared" si="9"/>
        <v>0</v>
      </c>
      <c r="AA43">
        <f t="shared" si="10"/>
        <v>0</v>
      </c>
      <c r="AB43">
        <f t="shared" si="11"/>
        <v>0</v>
      </c>
      <c r="AC43" t="str">
        <f>IF(MOD(MID(matura__3[[#This Row],[PESEL]],10,1),2)=0,"K","M")</f>
        <v>M</v>
      </c>
      <c r="AD43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4</v>
      </c>
      <c r="AE43">
        <f>IF(matura__3[[#This Row],[ilość rozszerzeń]]&gt;2,1,0)</f>
        <v>1</v>
      </c>
    </row>
    <row r="44" spans="1:31" x14ac:dyDescent="0.3">
      <c r="A44" s="1" t="s">
        <v>22</v>
      </c>
      <c r="B44" s="17">
        <v>95042205755</v>
      </c>
      <c r="G44">
        <v>94</v>
      </c>
      <c r="I44">
        <v>90</v>
      </c>
      <c r="J44">
        <v>67</v>
      </c>
      <c r="Q44">
        <v>40</v>
      </c>
      <c r="S44">
        <v>80</v>
      </c>
      <c r="T44">
        <v>60</v>
      </c>
      <c r="V44">
        <f t="shared" si="6"/>
        <v>0</v>
      </c>
      <c r="W44">
        <f>IF(AND(matura__3[[#This Row],[Matematyka-P]]&gt;=0, matura__3[[#This Row],[Matematyka-P]]&lt;=30),1,0)</f>
        <v>0</v>
      </c>
      <c r="X44">
        <f t="shared" si="7"/>
        <v>1</v>
      </c>
      <c r="Y44">
        <f t="shared" si="8"/>
        <v>0</v>
      </c>
      <c r="Z44">
        <f t="shared" si="9"/>
        <v>0</v>
      </c>
      <c r="AA44">
        <f t="shared" si="10"/>
        <v>0</v>
      </c>
      <c r="AB44">
        <f t="shared" si="11"/>
        <v>0</v>
      </c>
      <c r="AC44" t="str">
        <f>IF(MOD(MID(matura__3[[#This Row],[PESEL]],10,1),2)=0,"K","M")</f>
        <v>M</v>
      </c>
      <c r="AD44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44">
        <f>IF(matura__3[[#This Row],[ilość rozszerzeń]]&gt;2,1,0)</f>
        <v>1</v>
      </c>
    </row>
    <row r="45" spans="1:31" x14ac:dyDescent="0.3">
      <c r="A45" s="1" t="s">
        <v>22</v>
      </c>
      <c r="B45" s="17">
        <v>95050205185</v>
      </c>
      <c r="G45">
        <v>66</v>
      </c>
      <c r="I45">
        <v>98</v>
      </c>
      <c r="J45">
        <v>67</v>
      </c>
      <c r="Q45">
        <v>50</v>
      </c>
      <c r="S45">
        <v>54</v>
      </c>
      <c r="T45">
        <v>80</v>
      </c>
      <c r="U45">
        <v>68</v>
      </c>
      <c r="V45">
        <f t="shared" si="6"/>
        <v>0</v>
      </c>
      <c r="W45">
        <f>IF(AND(matura__3[[#This Row],[Matematyka-P]]&gt;=0, matura__3[[#This Row],[Matematyka-P]]&lt;=30),1,0)</f>
        <v>0</v>
      </c>
      <c r="X45">
        <f t="shared" si="7"/>
        <v>1</v>
      </c>
      <c r="Y45">
        <f t="shared" si="8"/>
        <v>0</v>
      </c>
      <c r="Z45">
        <f t="shared" si="9"/>
        <v>0</v>
      </c>
      <c r="AA45">
        <f t="shared" si="10"/>
        <v>0</v>
      </c>
      <c r="AB45">
        <f t="shared" si="11"/>
        <v>0</v>
      </c>
      <c r="AC45" t="str">
        <f>IF(MOD(MID(matura__3[[#This Row],[PESEL]],10,1),2)=0,"K","M")</f>
        <v>K</v>
      </c>
      <c r="AD45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4</v>
      </c>
      <c r="AE45">
        <f>IF(matura__3[[#This Row],[ilość rozszerzeń]]&gt;2,1,0)</f>
        <v>1</v>
      </c>
    </row>
    <row r="46" spans="1:31" x14ac:dyDescent="0.3">
      <c r="A46" s="1" t="s">
        <v>22</v>
      </c>
      <c r="B46" s="17">
        <v>95050904503</v>
      </c>
      <c r="I46">
        <v>100</v>
      </c>
      <c r="J46">
        <v>92</v>
      </c>
      <c r="Q46">
        <v>70</v>
      </c>
      <c r="S46">
        <v>63</v>
      </c>
      <c r="T46">
        <v>45</v>
      </c>
      <c r="V46">
        <f t="shared" si="6"/>
        <v>1</v>
      </c>
      <c r="W46">
        <f>IF(AND(matura__3[[#This Row],[Matematyka-P]]&gt;=0, matura__3[[#This Row],[Matematyka-P]]&lt;=30),1,0)</f>
        <v>0</v>
      </c>
      <c r="X46">
        <f t="shared" si="7"/>
        <v>0</v>
      </c>
      <c r="Y46">
        <f t="shared" si="8"/>
        <v>1</v>
      </c>
      <c r="Z46">
        <f t="shared" si="9"/>
        <v>0</v>
      </c>
      <c r="AA46">
        <f t="shared" si="10"/>
        <v>0</v>
      </c>
      <c r="AB46">
        <f t="shared" si="11"/>
        <v>0</v>
      </c>
      <c r="AC46" t="str">
        <f>IF(MOD(MID(matura__3[[#This Row],[PESEL]],10,1),2)=0,"K","M")</f>
        <v>K</v>
      </c>
      <c r="AD46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46">
        <f>IF(matura__3[[#This Row],[ilość rozszerzeń]]&gt;2,1,0)</f>
        <v>0</v>
      </c>
    </row>
    <row r="47" spans="1:31" x14ac:dyDescent="0.3">
      <c r="A47" s="1" t="s">
        <v>22</v>
      </c>
      <c r="B47" s="17">
        <v>95051201982</v>
      </c>
      <c r="I47">
        <v>96</v>
      </c>
      <c r="J47">
        <v>63</v>
      </c>
      <c r="Q47">
        <v>64</v>
      </c>
      <c r="S47">
        <v>63</v>
      </c>
      <c r="T47">
        <v>58</v>
      </c>
      <c r="U47">
        <v>48</v>
      </c>
      <c r="V47">
        <f t="shared" si="6"/>
        <v>0</v>
      </c>
      <c r="W47">
        <f>IF(AND(matura__3[[#This Row],[Matematyka-P]]&gt;=0, matura__3[[#This Row],[Matematyka-P]]&lt;=30),1,0)</f>
        <v>0</v>
      </c>
      <c r="X47">
        <f t="shared" si="7"/>
        <v>0</v>
      </c>
      <c r="Y47">
        <f t="shared" si="8"/>
        <v>1</v>
      </c>
      <c r="Z47">
        <f t="shared" si="9"/>
        <v>0</v>
      </c>
      <c r="AA47">
        <f t="shared" si="10"/>
        <v>0</v>
      </c>
      <c r="AB47">
        <f t="shared" si="11"/>
        <v>0</v>
      </c>
      <c r="AC47" t="str">
        <f>IF(MOD(MID(matura__3[[#This Row],[PESEL]],10,1),2)=0,"K","M")</f>
        <v>K</v>
      </c>
      <c r="AD47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47">
        <f>IF(matura__3[[#This Row],[ilość rozszerzeń]]&gt;2,1,0)</f>
        <v>1</v>
      </c>
    </row>
    <row r="48" spans="1:31" x14ac:dyDescent="0.3">
      <c r="A48" s="1" t="s">
        <v>22</v>
      </c>
      <c r="B48" s="17">
        <v>95052501302</v>
      </c>
      <c r="I48">
        <v>96</v>
      </c>
      <c r="J48">
        <v>69</v>
      </c>
      <c r="Q48">
        <v>68</v>
      </c>
      <c r="S48">
        <v>51</v>
      </c>
      <c r="T48">
        <v>70</v>
      </c>
      <c r="U48">
        <v>38</v>
      </c>
      <c r="V48">
        <f t="shared" si="6"/>
        <v>0</v>
      </c>
      <c r="W48">
        <f>IF(AND(matura__3[[#This Row],[Matematyka-P]]&gt;=0, matura__3[[#This Row],[Matematyka-P]]&lt;=30),1,0)</f>
        <v>0</v>
      </c>
      <c r="X48">
        <f t="shared" si="7"/>
        <v>0</v>
      </c>
      <c r="Y48">
        <f t="shared" si="8"/>
        <v>1</v>
      </c>
      <c r="Z48">
        <f t="shared" si="9"/>
        <v>0</v>
      </c>
      <c r="AA48">
        <f t="shared" si="10"/>
        <v>0</v>
      </c>
      <c r="AB48">
        <f t="shared" si="11"/>
        <v>0</v>
      </c>
      <c r="AC48" t="str">
        <f>IF(MOD(MID(matura__3[[#This Row],[PESEL]],10,1),2)=0,"K","M")</f>
        <v>K</v>
      </c>
      <c r="AD48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48">
        <f>IF(matura__3[[#This Row],[ilość rozszerzeń]]&gt;2,1,0)</f>
        <v>1</v>
      </c>
    </row>
    <row r="49" spans="1:31" x14ac:dyDescent="0.3">
      <c r="A49" s="1" t="s">
        <v>22</v>
      </c>
      <c r="B49" s="17">
        <v>95060201793</v>
      </c>
      <c r="C49">
        <v>73</v>
      </c>
      <c r="D49">
        <v>65</v>
      </c>
      <c r="I49">
        <v>80</v>
      </c>
      <c r="Q49">
        <v>52</v>
      </c>
      <c r="S49">
        <v>56</v>
      </c>
      <c r="V49">
        <f t="shared" si="6"/>
        <v>0</v>
      </c>
      <c r="W49">
        <f>IF(AND(matura__3[[#This Row],[Matematyka-P]]&gt;=0, matura__3[[#This Row],[Matematyka-P]]&lt;=30),1,0)</f>
        <v>0</v>
      </c>
      <c r="X49">
        <f t="shared" si="7"/>
        <v>0</v>
      </c>
      <c r="Y49">
        <f t="shared" si="8"/>
        <v>1</v>
      </c>
      <c r="Z49">
        <f t="shared" si="9"/>
        <v>0</v>
      </c>
      <c r="AA49">
        <f t="shared" si="10"/>
        <v>0</v>
      </c>
      <c r="AB49">
        <f t="shared" si="11"/>
        <v>0</v>
      </c>
      <c r="AC49" t="str">
        <f>IF(MOD(MID(matura__3[[#This Row],[PESEL]],10,1),2)=0,"K","M")</f>
        <v>M</v>
      </c>
      <c r="AD49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49">
        <f>IF(matura__3[[#This Row],[ilość rozszerzeń]]&gt;2,1,0)</f>
        <v>0</v>
      </c>
    </row>
    <row r="50" spans="1:31" x14ac:dyDescent="0.3">
      <c r="A50" s="1" t="s">
        <v>22</v>
      </c>
      <c r="B50" s="17">
        <v>95062400343</v>
      </c>
      <c r="C50">
        <v>50</v>
      </c>
      <c r="D50">
        <v>47</v>
      </c>
      <c r="I50">
        <v>92</v>
      </c>
      <c r="Q50">
        <v>58</v>
      </c>
      <c r="S50">
        <v>51</v>
      </c>
      <c r="V50">
        <f t="shared" si="6"/>
        <v>0</v>
      </c>
      <c r="W50">
        <f>IF(AND(matura__3[[#This Row],[Matematyka-P]]&gt;=0, matura__3[[#This Row],[Matematyka-P]]&lt;=30),1,0)</f>
        <v>0</v>
      </c>
      <c r="X50">
        <f t="shared" si="7"/>
        <v>0</v>
      </c>
      <c r="Y50">
        <f t="shared" si="8"/>
        <v>1</v>
      </c>
      <c r="Z50">
        <f t="shared" si="9"/>
        <v>0</v>
      </c>
      <c r="AA50">
        <f t="shared" si="10"/>
        <v>0</v>
      </c>
      <c r="AB50">
        <f t="shared" si="11"/>
        <v>0</v>
      </c>
      <c r="AC50" t="str">
        <f>IF(MOD(MID(matura__3[[#This Row],[PESEL]],10,1),2)=0,"K","M")</f>
        <v>K</v>
      </c>
      <c r="AD50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50">
        <f>IF(matura__3[[#This Row],[ilość rozszerzeń]]&gt;2,1,0)</f>
        <v>0</v>
      </c>
    </row>
    <row r="51" spans="1:31" x14ac:dyDescent="0.3">
      <c r="A51" s="1" t="s">
        <v>22</v>
      </c>
      <c r="B51" s="17">
        <v>95070400070</v>
      </c>
      <c r="G51">
        <v>92</v>
      </c>
      <c r="I51">
        <v>92</v>
      </c>
      <c r="J51">
        <v>59</v>
      </c>
      <c r="Q51">
        <v>72</v>
      </c>
      <c r="S51">
        <v>41</v>
      </c>
      <c r="T51">
        <v>60</v>
      </c>
      <c r="U51">
        <v>68</v>
      </c>
      <c r="V51">
        <f t="shared" si="6"/>
        <v>0</v>
      </c>
      <c r="W51">
        <f>IF(AND(matura__3[[#This Row],[Matematyka-P]]&gt;=0, matura__3[[#This Row],[Matematyka-P]]&lt;=30),1,0)</f>
        <v>0</v>
      </c>
      <c r="X51">
        <f t="shared" si="7"/>
        <v>0</v>
      </c>
      <c r="Y51">
        <f t="shared" si="8"/>
        <v>1</v>
      </c>
      <c r="Z51">
        <f t="shared" si="9"/>
        <v>0</v>
      </c>
      <c r="AA51">
        <f t="shared" si="10"/>
        <v>0</v>
      </c>
      <c r="AB51">
        <f t="shared" si="11"/>
        <v>0</v>
      </c>
      <c r="AC51" t="str">
        <f>IF(MOD(MID(matura__3[[#This Row],[PESEL]],10,1),2)=0,"K","M")</f>
        <v>M</v>
      </c>
      <c r="AD51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4</v>
      </c>
      <c r="AE51">
        <f>IF(matura__3[[#This Row],[ilość rozszerzeń]]&gt;2,1,0)</f>
        <v>1</v>
      </c>
    </row>
    <row r="52" spans="1:31" x14ac:dyDescent="0.3">
      <c r="A52" s="1" t="s">
        <v>22</v>
      </c>
      <c r="B52" s="17">
        <v>95080101408</v>
      </c>
      <c r="C52">
        <v>73</v>
      </c>
      <c r="I52">
        <v>97</v>
      </c>
      <c r="J52">
        <v>74</v>
      </c>
      <c r="Q52">
        <v>56</v>
      </c>
      <c r="S52">
        <v>60</v>
      </c>
      <c r="T52">
        <v>73</v>
      </c>
      <c r="V52">
        <f t="shared" si="6"/>
        <v>0</v>
      </c>
      <c r="W52">
        <f>IF(AND(matura__3[[#This Row],[Matematyka-P]]&gt;=0, matura__3[[#This Row],[Matematyka-P]]&lt;=30),1,0)</f>
        <v>0</v>
      </c>
      <c r="X52">
        <f t="shared" si="7"/>
        <v>0</v>
      </c>
      <c r="Y52">
        <f t="shared" si="8"/>
        <v>1</v>
      </c>
      <c r="Z52">
        <f t="shared" si="9"/>
        <v>0</v>
      </c>
      <c r="AA52">
        <f t="shared" si="10"/>
        <v>0</v>
      </c>
      <c r="AB52">
        <f t="shared" si="11"/>
        <v>0</v>
      </c>
      <c r="AC52" t="str">
        <f>IF(MOD(MID(matura__3[[#This Row],[PESEL]],10,1),2)=0,"K","M")</f>
        <v>K</v>
      </c>
      <c r="AD52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52">
        <f>IF(matura__3[[#This Row],[ilość rozszerzeń]]&gt;2,1,0)</f>
        <v>1</v>
      </c>
    </row>
    <row r="53" spans="1:31" x14ac:dyDescent="0.3">
      <c r="A53" s="1" t="s">
        <v>22</v>
      </c>
      <c r="B53" s="17">
        <v>95080902016</v>
      </c>
      <c r="G53">
        <v>80</v>
      </c>
      <c r="I53">
        <v>97</v>
      </c>
      <c r="J53">
        <v>83</v>
      </c>
      <c r="Q53">
        <v>44</v>
      </c>
      <c r="S53">
        <v>66</v>
      </c>
      <c r="T53">
        <v>63</v>
      </c>
      <c r="V53">
        <f t="shared" si="6"/>
        <v>0</v>
      </c>
      <c r="W53">
        <f>IF(AND(matura__3[[#This Row],[Matematyka-P]]&gt;=0, matura__3[[#This Row],[Matematyka-P]]&lt;=30),1,0)</f>
        <v>0</v>
      </c>
      <c r="X53">
        <f t="shared" si="7"/>
        <v>1</v>
      </c>
      <c r="Y53">
        <f t="shared" si="8"/>
        <v>0</v>
      </c>
      <c r="Z53">
        <f t="shared" si="9"/>
        <v>0</v>
      </c>
      <c r="AA53">
        <f t="shared" si="10"/>
        <v>0</v>
      </c>
      <c r="AB53">
        <f t="shared" si="11"/>
        <v>0</v>
      </c>
      <c r="AC53" t="str">
        <f>IF(MOD(MID(matura__3[[#This Row],[PESEL]],10,1),2)=0,"K","M")</f>
        <v>M</v>
      </c>
      <c r="AD53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53">
        <f>IF(matura__3[[#This Row],[ilość rozszerzeń]]&gt;2,1,0)</f>
        <v>1</v>
      </c>
    </row>
    <row r="54" spans="1:31" x14ac:dyDescent="0.3">
      <c r="A54" s="1" t="s">
        <v>22</v>
      </c>
      <c r="B54" s="17">
        <v>95081001141</v>
      </c>
      <c r="C54">
        <v>35</v>
      </c>
      <c r="I54">
        <v>96</v>
      </c>
      <c r="J54">
        <v>84</v>
      </c>
      <c r="Q54">
        <v>32</v>
      </c>
      <c r="S54">
        <v>51</v>
      </c>
      <c r="T54">
        <v>63</v>
      </c>
      <c r="V54">
        <f t="shared" si="6"/>
        <v>0</v>
      </c>
      <c r="W54">
        <f>IF(AND(matura__3[[#This Row],[Matematyka-P]]&gt;=0, matura__3[[#This Row],[Matematyka-P]]&lt;=30),1,0)</f>
        <v>0</v>
      </c>
      <c r="X54">
        <f t="shared" si="7"/>
        <v>1</v>
      </c>
      <c r="Y54">
        <f t="shared" si="8"/>
        <v>0</v>
      </c>
      <c r="Z54">
        <f t="shared" si="9"/>
        <v>0</v>
      </c>
      <c r="AA54">
        <f t="shared" si="10"/>
        <v>0</v>
      </c>
      <c r="AB54">
        <f t="shared" si="11"/>
        <v>0</v>
      </c>
      <c r="AC54" t="str">
        <f>IF(MOD(MID(matura__3[[#This Row],[PESEL]],10,1),2)=0,"K","M")</f>
        <v>K</v>
      </c>
      <c r="AD54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54">
        <f>IF(matura__3[[#This Row],[ilość rozszerzeń]]&gt;2,1,0)</f>
        <v>1</v>
      </c>
    </row>
    <row r="55" spans="1:31" x14ac:dyDescent="0.3">
      <c r="A55" s="1" t="s">
        <v>22</v>
      </c>
      <c r="B55" s="17">
        <v>95081600739</v>
      </c>
      <c r="F55">
        <v>47</v>
      </c>
      <c r="I55">
        <v>86</v>
      </c>
      <c r="J55">
        <v>60</v>
      </c>
      <c r="Q55">
        <v>66</v>
      </c>
      <c r="S55">
        <v>34</v>
      </c>
      <c r="T55">
        <v>58</v>
      </c>
      <c r="U55">
        <v>58</v>
      </c>
      <c r="V55">
        <f t="shared" si="6"/>
        <v>0</v>
      </c>
      <c r="W55">
        <f>IF(AND(matura__3[[#This Row],[Matematyka-P]]&gt;=0, matura__3[[#This Row],[Matematyka-P]]&lt;=30),1,0)</f>
        <v>0</v>
      </c>
      <c r="X55">
        <f t="shared" si="7"/>
        <v>0</v>
      </c>
      <c r="Y55">
        <f t="shared" si="8"/>
        <v>1</v>
      </c>
      <c r="Z55">
        <f t="shared" si="9"/>
        <v>0</v>
      </c>
      <c r="AA55">
        <f t="shared" si="10"/>
        <v>0</v>
      </c>
      <c r="AB55">
        <f t="shared" si="11"/>
        <v>0</v>
      </c>
      <c r="AC55" t="str">
        <f>IF(MOD(MID(matura__3[[#This Row],[PESEL]],10,1),2)=0,"K","M")</f>
        <v>M</v>
      </c>
      <c r="AD55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4</v>
      </c>
      <c r="AE55">
        <f>IF(matura__3[[#This Row],[ilość rozszerzeń]]&gt;2,1,0)</f>
        <v>1</v>
      </c>
    </row>
    <row r="56" spans="1:31" x14ac:dyDescent="0.3">
      <c r="A56" s="1" t="s">
        <v>22</v>
      </c>
      <c r="B56" s="17">
        <v>95083106189</v>
      </c>
      <c r="G56">
        <v>42</v>
      </c>
      <c r="I56">
        <v>66</v>
      </c>
      <c r="Q56">
        <v>64</v>
      </c>
      <c r="S56">
        <v>56</v>
      </c>
      <c r="T56">
        <v>75</v>
      </c>
      <c r="V56">
        <f t="shared" si="6"/>
        <v>0</v>
      </c>
      <c r="W56">
        <f>IF(AND(matura__3[[#This Row],[Matematyka-P]]&gt;=0, matura__3[[#This Row],[Matematyka-P]]&lt;=30),1,0)</f>
        <v>0</v>
      </c>
      <c r="X56">
        <f t="shared" si="7"/>
        <v>0</v>
      </c>
      <c r="Y56">
        <f t="shared" si="8"/>
        <v>1</v>
      </c>
      <c r="Z56">
        <f t="shared" si="9"/>
        <v>0</v>
      </c>
      <c r="AA56">
        <f t="shared" si="10"/>
        <v>0</v>
      </c>
      <c r="AB56">
        <f t="shared" si="11"/>
        <v>0</v>
      </c>
      <c r="AC56" t="str">
        <f>IF(MOD(MID(matura__3[[#This Row],[PESEL]],10,1),2)=0,"K","M")</f>
        <v>K</v>
      </c>
      <c r="AD56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56">
        <f>IF(matura__3[[#This Row],[ilość rozszerzeń]]&gt;2,1,0)</f>
        <v>0</v>
      </c>
    </row>
    <row r="57" spans="1:31" x14ac:dyDescent="0.3">
      <c r="A57" s="1" t="s">
        <v>22</v>
      </c>
      <c r="B57" s="17">
        <v>95092111585</v>
      </c>
      <c r="G57">
        <v>76</v>
      </c>
      <c r="I57">
        <v>97</v>
      </c>
      <c r="J57">
        <v>78</v>
      </c>
      <c r="Q57">
        <v>72</v>
      </c>
      <c r="S57">
        <v>60</v>
      </c>
      <c r="T57">
        <v>80</v>
      </c>
      <c r="V57">
        <f t="shared" si="6"/>
        <v>0</v>
      </c>
      <c r="W57">
        <f>IF(AND(matura__3[[#This Row],[Matematyka-P]]&gt;=0, matura__3[[#This Row],[Matematyka-P]]&lt;=30),1,0)</f>
        <v>0</v>
      </c>
      <c r="X57">
        <f t="shared" si="7"/>
        <v>0</v>
      </c>
      <c r="Y57">
        <f t="shared" si="8"/>
        <v>1</v>
      </c>
      <c r="Z57">
        <f t="shared" si="9"/>
        <v>0</v>
      </c>
      <c r="AA57">
        <f t="shared" si="10"/>
        <v>0</v>
      </c>
      <c r="AB57">
        <f t="shared" si="11"/>
        <v>0</v>
      </c>
      <c r="AC57" t="str">
        <f>IF(MOD(MID(matura__3[[#This Row],[PESEL]],10,1),2)=0,"K","M")</f>
        <v>K</v>
      </c>
      <c r="AD57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57">
        <f>IF(matura__3[[#This Row],[ilość rozszerzeń]]&gt;2,1,0)</f>
        <v>1</v>
      </c>
    </row>
    <row r="58" spans="1:31" x14ac:dyDescent="0.3">
      <c r="A58" s="1" t="s">
        <v>22</v>
      </c>
      <c r="B58" s="17">
        <v>95092712281</v>
      </c>
      <c r="G58">
        <v>80</v>
      </c>
      <c r="I58">
        <v>78</v>
      </c>
      <c r="J58">
        <v>34</v>
      </c>
      <c r="Q58">
        <v>52</v>
      </c>
      <c r="S58">
        <v>46</v>
      </c>
      <c r="T58">
        <v>80</v>
      </c>
      <c r="U58">
        <v>62</v>
      </c>
      <c r="V58">
        <f t="shared" si="6"/>
        <v>0</v>
      </c>
      <c r="W58">
        <f>IF(AND(matura__3[[#This Row],[Matematyka-P]]&gt;=0, matura__3[[#This Row],[Matematyka-P]]&lt;=30),1,0)</f>
        <v>0</v>
      </c>
      <c r="X58">
        <f t="shared" si="7"/>
        <v>0</v>
      </c>
      <c r="Y58">
        <f t="shared" si="8"/>
        <v>1</v>
      </c>
      <c r="Z58">
        <f t="shared" si="9"/>
        <v>0</v>
      </c>
      <c r="AA58">
        <f t="shared" si="10"/>
        <v>0</v>
      </c>
      <c r="AB58">
        <f t="shared" si="11"/>
        <v>0</v>
      </c>
      <c r="AC58" t="str">
        <f>IF(MOD(MID(matura__3[[#This Row],[PESEL]],10,1),2)=0,"K","M")</f>
        <v>K</v>
      </c>
      <c r="AD58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4</v>
      </c>
      <c r="AE58">
        <f>IF(matura__3[[#This Row],[ilość rozszerzeń]]&gt;2,1,0)</f>
        <v>1</v>
      </c>
    </row>
    <row r="59" spans="1:31" x14ac:dyDescent="0.3">
      <c r="A59" s="1" t="s">
        <v>22</v>
      </c>
      <c r="B59" s="17">
        <v>95100600025</v>
      </c>
      <c r="I59">
        <v>65</v>
      </c>
      <c r="Q59">
        <v>50</v>
      </c>
      <c r="S59">
        <v>43</v>
      </c>
      <c r="T59">
        <v>78</v>
      </c>
      <c r="U59">
        <v>24</v>
      </c>
      <c r="V59">
        <f t="shared" si="6"/>
        <v>0</v>
      </c>
      <c r="W59">
        <f>IF(AND(matura__3[[#This Row],[Matematyka-P]]&gt;=0, matura__3[[#This Row],[Matematyka-P]]&lt;=30),1,0)</f>
        <v>0</v>
      </c>
      <c r="X59">
        <f t="shared" si="7"/>
        <v>1</v>
      </c>
      <c r="Y59">
        <f t="shared" si="8"/>
        <v>0</v>
      </c>
      <c r="Z59">
        <f t="shared" si="9"/>
        <v>0</v>
      </c>
      <c r="AA59">
        <f t="shared" si="10"/>
        <v>0</v>
      </c>
      <c r="AB59">
        <f t="shared" si="11"/>
        <v>0</v>
      </c>
      <c r="AC59" t="str">
        <f>IF(MOD(MID(matura__3[[#This Row],[PESEL]],10,1),2)=0,"K","M")</f>
        <v>K</v>
      </c>
      <c r="AD59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59">
        <f>IF(matura__3[[#This Row],[ilość rozszerzeń]]&gt;2,1,0)</f>
        <v>0</v>
      </c>
    </row>
    <row r="60" spans="1:31" x14ac:dyDescent="0.3">
      <c r="A60" s="1" t="s">
        <v>22</v>
      </c>
      <c r="B60" s="17">
        <v>95100606458</v>
      </c>
      <c r="G60">
        <v>88</v>
      </c>
      <c r="I60">
        <v>96</v>
      </c>
      <c r="J60">
        <v>92</v>
      </c>
      <c r="Q60">
        <v>58</v>
      </c>
      <c r="S60">
        <v>59</v>
      </c>
      <c r="T60">
        <v>53</v>
      </c>
      <c r="U60">
        <v>72</v>
      </c>
      <c r="V60">
        <f t="shared" si="6"/>
        <v>0</v>
      </c>
      <c r="W60">
        <f>IF(AND(matura__3[[#This Row],[Matematyka-P]]&gt;=0, matura__3[[#This Row],[Matematyka-P]]&lt;=30),1,0)</f>
        <v>0</v>
      </c>
      <c r="X60">
        <f t="shared" si="7"/>
        <v>0</v>
      </c>
      <c r="Y60">
        <f t="shared" si="8"/>
        <v>1</v>
      </c>
      <c r="Z60">
        <f t="shared" si="9"/>
        <v>0</v>
      </c>
      <c r="AA60">
        <f t="shared" si="10"/>
        <v>0</v>
      </c>
      <c r="AB60">
        <f t="shared" si="11"/>
        <v>0</v>
      </c>
      <c r="AC60" t="str">
        <f>IF(MOD(MID(matura__3[[#This Row],[PESEL]],10,1),2)=0,"K","M")</f>
        <v>M</v>
      </c>
      <c r="AD60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4</v>
      </c>
      <c r="AE60">
        <f>IF(matura__3[[#This Row],[ilość rozszerzeń]]&gt;2,1,0)</f>
        <v>1</v>
      </c>
    </row>
    <row r="61" spans="1:31" x14ac:dyDescent="0.3">
      <c r="A61" s="1" t="s">
        <v>22</v>
      </c>
      <c r="B61" s="17">
        <v>95100700282</v>
      </c>
      <c r="G61">
        <v>76</v>
      </c>
      <c r="I61">
        <v>100</v>
      </c>
      <c r="J61">
        <v>90</v>
      </c>
      <c r="O61">
        <v>100</v>
      </c>
      <c r="Q61">
        <v>78</v>
      </c>
      <c r="S61">
        <v>66</v>
      </c>
      <c r="T61">
        <v>75</v>
      </c>
      <c r="V61">
        <f t="shared" si="6"/>
        <v>2</v>
      </c>
      <c r="W61">
        <f>IF(AND(matura__3[[#This Row],[Matematyka-P]]&gt;=0, matura__3[[#This Row],[Matematyka-P]]&lt;=30),1,0)</f>
        <v>0</v>
      </c>
      <c r="X61">
        <f t="shared" si="7"/>
        <v>0</v>
      </c>
      <c r="Y61">
        <f t="shared" si="8"/>
        <v>0</v>
      </c>
      <c r="Z61">
        <f t="shared" si="9"/>
        <v>1</v>
      </c>
      <c r="AA61">
        <f t="shared" si="10"/>
        <v>0</v>
      </c>
      <c r="AB61">
        <f t="shared" si="11"/>
        <v>0</v>
      </c>
      <c r="AC61" t="str">
        <f>IF(MOD(MID(matura__3[[#This Row],[PESEL]],10,1),2)=0,"K","M")</f>
        <v>K</v>
      </c>
      <c r="AD61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61">
        <f>IF(matura__3[[#This Row],[ilość rozszerzeń]]&gt;2,1,0)</f>
        <v>1</v>
      </c>
    </row>
    <row r="62" spans="1:31" x14ac:dyDescent="0.3">
      <c r="A62" s="1" t="s">
        <v>22</v>
      </c>
      <c r="B62" s="17">
        <v>95101000947</v>
      </c>
      <c r="G62">
        <v>96</v>
      </c>
      <c r="I62">
        <v>98</v>
      </c>
      <c r="J62">
        <v>91</v>
      </c>
      <c r="Q62">
        <v>72</v>
      </c>
      <c r="S62">
        <v>69</v>
      </c>
      <c r="T62">
        <v>85</v>
      </c>
      <c r="V62">
        <f t="shared" si="6"/>
        <v>0</v>
      </c>
      <c r="W62">
        <f>IF(AND(matura__3[[#This Row],[Matematyka-P]]&gt;=0, matura__3[[#This Row],[Matematyka-P]]&lt;=30),1,0)</f>
        <v>0</v>
      </c>
      <c r="X62">
        <f t="shared" si="7"/>
        <v>0</v>
      </c>
      <c r="Y62">
        <f t="shared" si="8"/>
        <v>1</v>
      </c>
      <c r="Z62">
        <f t="shared" si="9"/>
        <v>0</v>
      </c>
      <c r="AA62">
        <f t="shared" si="10"/>
        <v>0</v>
      </c>
      <c r="AB62">
        <f t="shared" si="11"/>
        <v>0</v>
      </c>
      <c r="AC62" t="str">
        <f>IF(MOD(MID(matura__3[[#This Row],[PESEL]],10,1),2)=0,"K","M")</f>
        <v>K</v>
      </c>
      <c r="AD62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62">
        <f>IF(matura__3[[#This Row],[ilość rozszerzeń]]&gt;2,1,0)</f>
        <v>1</v>
      </c>
    </row>
    <row r="63" spans="1:31" x14ac:dyDescent="0.3">
      <c r="A63" s="1" t="s">
        <v>22</v>
      </c>
      <c r="B63" s="17">
        <v>95110605809</v>
      </c>
      <c r="G63">
        <v>76</v>
      </c>
      <c r="I63">
        <v>99</v>
      </c>
      <c r="J63">
        <v>84</v>
      </c>
      <c r="K63">
        <v>78</v>
      </c>
      <c r="Q63">
        <v>70</v>
      </c>
      <c r="S63">
        <v>53</v>
      </c>
      <c r="T63">
        <v>73</v>
      </c>
      <c r="V63">
        <f t="shared" si="6"/>
        <v>0</v>
      </c>
      <c r="W63">
        <f>IF(AND(matura__3[[#This Row],[Matematyka-P]]&gt;=0, matura__3[[#This Row],[Matematyka-P]]&lt;=30),1,0)</f>
        <v>0</v>
      </c>
      <c r="X63">
        <f t="shared" si="7"/>
        <v>0</v>
      </c>
      <c r="Y63">
        <f t="shared" si="8"/>
        <v>1</v>
      </c>
      <c r="Z63">
        <f t="shared" si="9"/>
        <v>0</v>
      </c>
      <c r="AA63">
        <f t="shared" si="10"/>
        <v>0</v>
      </c>
      <c r="AB63">
        <f t="shared" si="11"/>
        <v>0</v>
      </c>
      <c r="AC63" t="str">
        <f>IF(MOD(MID(matura__3[[#This Row],[PESEL]],10,1),2)=0,"K","M")</f>
        <v>K</v>
      </c>
      <c r="AD63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63">
        <f>IF(matura__3[[#This Row],[ilość rozszerzeń]]&gt;2,1,0)</f>
        <v>1</v>
      </c>
    </row>
    <row r="64" spans="1:31" x14ac:dyDescent="0.3">
      <c r="A64" s="1" t="s">
        <v>22</v>
      </c>
      <c r="B64" s="17">
        <v>95110704362</v>
      </c>
      <c r="C64">
        <v>48</v>
      </c>
      <c r="D64">
        <v>17</v>
      </c>
      <c r="I64">
        <v>100</v>
      </c>
      <c r="J64">
        <v>92</v>
      </c>
      <c r="Q64">
        <v>60</v>
      </c>
      <c r="S64">
        <v>47</v>
      </c>
      <c r="V64">
        <f t="shared" si="6"/>
        <v>1</v>
      </c>
      <c r="W64">
        <f>IF(AND(matura__3[[#This Row],[Matematyka-P]]&gt;=0, matura__3[[#This Row],[Matematyka-P]]&lt;=30),1,0)</f>
        <v>0</v>
      </c>
      <c r="X64">
        <f t="shared" si="7"/>
        <v>0</v>
      </c>
      <c r="Y64">
        <f t="shared" si="8"/>
        <v>1</v>
      </c>
      <c r="Z64">
        <f t="shared" si="9"/>
        <v>0</v>
      </c>
      <c r="AA64">
        <f t="shared" si="10"/>
        <v>0</v>
      </c>
      <c r="AB64">
        <f t="shared" si="11"/>
        <v>0</v>
      </c>
      <c r="AC64" t="str">
        <f>IF(MOD(MID(matura__3[[#This Row],[PESEL]],10,1),2)=0,"K","M")</f>
        <v>K</v>
      </c>
      <c r="AD64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64">
        <f>IF(matura__3[[#This Row],[ilość rozszerzeń]]&gt;2,1,0)</f>
        <v>1</v>
      </c>
    </row>
    <row r="65" spans="1:31" x14ac:dyDescent="0.3">
      <c r="A65" s="1" t="s">
        <v>22</v>
      </c>
      <c r="B65" s="17">
        <v>95111800425</v>
      </c>
      <c r="G65">
        <v>80</v>
      </c>
      <c r="I65">
        <v>98</v>
      </c>
      <c r="J65">
        <v>79</v>
      </c>
      <c r="Q65">
        <v>66</v>
      </c>
      <c r="S65">
        <v>66</v>
      </c>
      <c r="T65">
        <v>63</v>
      </c>
      <c r="U65">
        <v>60</v>
      </c>
      <c r="V65">
        <f t="shared" si="6"/>
        <v>0</v>
      </c>
      <c r="W65">
        <f>IF(AND(matura__3[[#This Row],[Matematyka-P]]&gt;=0, matura__3[[#This Row],[Matematyka-P]]&lt;=30),1,0)</f>
        <v>0</v>
      </c>
      <c r="X65">
        <f t="shared" si="7"/>
        <v>0</v>
      </c>
      <c r="Y65">
        <f t="shared" si="8"/>
        <v>1</v>
      </c>
      <c r="Z65">
        <f t="shared" si="9"/>
        <v>0</v>
      </c>
      <c r="AA65">
        <f t="shared" si="10"/>
        <v>0</v>
      </c>
      <c r="AB65">
        <f t="shared" si="11"/>
        <v>0</v>
      </c>
      <c r="AC65" t="str">
        <f>IF(MOD(MID(matura__3[[#This Row],[PESEL]],10,1),2)=0,"K","M")</f>
        <v>K</v>
      </c>
      <c r="AD65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4</v>
      </c>
      <c r="AE65">
        <f>IF(matura__3[[#This Row],[ilość rozszerzeń]]&gt;2,1,0)</f>
        <v>1</v>
      </c>
    </row>
    <row r="66" spans="1:31" x14ac:dyDescent="0.3">
      <c r="A66" s="1" t="s">
        <v>22</v>
      </c>
      <c r="B66" s="17">
        <v>95112902461</v>
      </c>
      <c r="I66">
        <v>94</v>
      </c>
      <c r="J66">
        <v>66</v>
      </c>
      <c r="Q66">
        <v>76</v>
      </c>
      <c r="R66">
        <v>24</v>
      </c>
      <c r="S66">
        <v>44</v>
      </c>
      <c r="T66">
        <v>40</v>
      </c>
      <c r="V66">
        <f t="shared" ref="V66:V97" si="12">COUNTIF(C66:U66,"100")</f>
        <v>0</v>
      </c>
      <c r="W66">
        <f>IF(AND(matura__3[[#This Row],[Matematyka-P]]&gt;=0, matura__3[[#This Row],[Matematyka-P]]&lt;=30),1,0)</f>
        <v>0</v>
      </c>
      <c r="X66">
        <f t="shared" ref="X66:X97" si="13">IF(AND($Q66&gt;=31, $Q66&lt;=50),1,0)</f>
        <v>0</v>
      </c>
      <c r="Y66">
        <f t="shared" ref="Y66:Y97" si="14">IF(AND($Q66&gt;=51, $Q66&lt;=75),1,0)</f>
        <v>0</v>
      </c>
      <c r="Z66">
        <f t="shared" ref="Z66:Z97" si="15">IF(AND($Q66&gt;=76,$Q66&lt;=90),1,0)</f>
        <v>1</v>
      </c>
      <c r="AA66">
        <f t="shared" ref="AA66:AA97" si="16">IF(AND($Q66&gt;=91, $Q66&lt;=99),1,0)</f>
        <v>0</v>
      </c>
      <c r="AB66">
        <f t="shared" ref="AB66:AB97" si="17">IF($Q66 =100,1,0)</f>
        <v>0</v>
      </c>
      <c r="AC66" t="str">
        <f>IF(MOD(MID(matura__3[[#This Row],[PESEL]],10,1),2)=0,"K","M")</f>
        <v>K</v>
      </c>
      <c r="AD66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66">
        <f>IF(matura__3[[#This Row],[ilość rozszerzeń]]&gt;2,1,0)</f>
        <v>1</v>
      </c>
    </row>
    <row r="67" spans="1:31" x14ac:dyDescent="0.3">
      <c r="A67" s="1" t="s">
        <v>23</v>
      </c>
      <c r="B67" s="17">
        <v>94120209724</v>
      </c>
      <c r="I67">
        <v>95</v>
      </c>
      <c r="J67">
        <v>70</v>
      </c>
      <c r="M67">
        <v>51</v>
      </c>
      <c r="Q67">
        <v>76</v>
      </c>
      <c r="R67">
        <v>52</v>
      </c>
      <c r="S67">
        <v>49</v>
      </c>
      <c r="V67">
        <f t="shared" si="12"/>
        <v>0</v>
      </c>
      <c r="W67">
        <f>IF(AND(matura__3[[#This Row],[Matematyka-P]]&gt;=0, matura__3[[#This Row],[Matematyka-P]]&lt;=30),1,0)</f>
        <v>0</v>
      </c>
      <c r="X67">
        <f t="shared" si="13"/>
        <v>0</v>
      </c>
      <c r="Y67">
        <f t="shared" si="14"/>
        <v>0</v>
      </c>
      <c r="Z67">
        <f t="shared" si="15"/>
        <v>1</v>
      </c>
      <c r="AA67">
        <f t="shared" si="16"/>
        <v>0</v>
      </c>
      <c r="AB67">
        <f t="shared" si="17"/>
        <v>0</v>
      </c>
      <c r="AC67" t="str">
        <f>IF(MOD(MID(matura__3[[#This Row],[PESEL]],10,1),2)=0,"K","M")</f>
        <v>K</v>
      </c>
      <c r="AD67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67">
        <f>IF(matura__3[[#This Row],[ilość rozszerzeń]]&gt;2,1,0)</f>
        <v>0</v>
      </c>
    </row>
    <row r="68" spans="1:31" x14ac:dyDescent="0.3">
      <c r="A68" s="1" t="s">
        <v>23</v>
      </c>
      <c r="B68" s="17">
        <v>95011303864</v>
      </c>
      <c r="F68">
        <v>42</v>
      </c>
      <c r="I68">
        <v>52</v>
      </c>
      <c r="Q68">
        <v>76</v>
      </c>
      <c r="R68">
        <v>40</v>
      </c>
      <c r="S68">
        <v>36</v>
      </c>
      <c r="V68">
        <f t="shared" si="12"/>
        <v>0</v>
      </c>
      <c r="W68">
        <f>IF(AND(matura__3[[#This Row],[Matematyka-P]]&gt;=0, matura__3[[#This Row],[Matematyka-P]]&lt;=30),1,0)</f>
        <v>0</v>
      </c>
      <c r="X68">
        <f t="shared" si="13"/>
        <v>0</v>
      </c>
      <c r="Y68">
        <f t="shared" si="14"/>
        <v>0</v>
      </c>
      <c r="Z68">
        <f t="shared" si="15"/>
        <v>1</v>
      </c>
      <c r="AA68">
        <f t="shared" si="16"/>
        <v>0</v>
      </c>
      <c r="AB68">
        <f t="shared" si="17"/>
        <v>0</v>
      </c>
      <c r="AC68" t="str">
        <f>IF(MOD(MID(matura__3[[#This Row],[PESEL]],10,1),2)=0,"K","M")</f>
        <v>K</v>
      </c>
      <c r="AD68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68">
        <f>IF(matura__3[[#This Row],[ilość rozszerzeń]]&gt;2,1,0)</f>
        <v>0</v>
      </c>
    </row>
    <row r="69" spans="1:31" x14ac:dyDescent="0.3">
      <c r="A69" s="1" t="s">
        <v>23</v>
      </c>
      <c r="B69" s="17">
        <v>95012701920</v>
      </c>
      <c r="F69">
        <v>77</v>
      </c>
      <c r="I69">
        <v>92</v>
      </c>
      <c r="J69">
        <v>80</v>
      </c>
      <c r="K69">
        <v>68</v>
      </c>
      <c r="Q69">
        <v>66</v>
      </c>
      <c r="R69">
        <v>44</v>
      </c>
      <c r="S69">
        <v>54</v>
      </c>
      <c r="V69">
        <f t="shared" si="12"/>
        <v>0</v>
      </c>
      <c r="W69">
        <f>IF(AND(matura__3[[#This Row],[Matematyka-P]]&gt;=0, matura__3[[#This Row],[Matematyka-P]]&lt;=30),1,0)</f>
        <v>0</v>
      </c>
      <c r="X69">
        <f t="shared" si="13"/>
        <v>0</v>
      </c>
      <c r="Y69">
        <f t="shared" si="14"/>
        <v>1</v>
      </c>
      <c r="Z69">
        <f t="shared" si="15"/>
        <v>0</v>
      </c>
      <c r="AA69">
        <f t="shared" si="16"/>
        <v>0</v>
      </c>
      <c r="AB69">
        <f t="shared" si="17"/>
        <v>0</v>
      </c>
      <c r="AC69" t="str">
        <f>IF(MOD(MID(matura__3[[#This Row],[PESEL]],10,1),2)=0,"K","M")</f>
        <v>K</v>
      </c>
      <c r="AD69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69">
        <f>IF(matura__3[[#This Row],[ilość rozszerzeń]]&gt;2,1,0)</f>
        <v>1</v>
      </c>
    </row>
    <row r="70" spans="1:31" x14ac:dyDescent="0.3">
      <c r="A70" s="1" t="s">
        <v>23</v>
      </c>
      <c r="B70" s="17">
        <v>95012707551</v>
      </c>
      <c r="F70">
        <v>55</v>
      </c>
      <c r="I70">
        <v>88</v>
      </c>
      <c r="Q70">
        <v>72</v>
      </c>
      <c r="R70">
        <v>42</v>
      </c>
      <c r="S70">
        <v>49</v>
      </c>
      <c r="V70">
        <f t="shared" si="12"/>
        <v>0</v>
      </c>
      <c r="W70">
        <f>IF(AND(matura__3[[#This Row],[Matematyka-P]]&gt;=0, matura__3[[#This Row],[Matematyka-P]]&lt;=30),1,0)</f>
        <v>0</v>
      </c>
      <c r="X70">
        <f t="shared" si="13"/>
        <v>0</v>
      </c>
      <c r="Y70">
        <f t="shared" si="14"/>
        <v>1</v>
      </c>
      <c r="Z70">
        <f t="shared" si="15"/>
        <v>0</v>
      </c>
      <c r="AA70">
        <f t="shared" si="16"/>
        <v>0</v>
      </c>
      <c r="AB70">
        <f t="shared" si="17"/>
        <v>0</v>
      </c>
      <c r="AC70" t="str">
        <f>IF(MOD(MID(matura__3[[#This Row],[PESEL]],10,1),2)=0,"K","M")</f>
        <v>M</v>
      </c>
      <c r="AD70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70">
        <f>IF(matura__3[[#This Row],[ilość rozszerzeń]]&gt;2,1,0)</f>
        <v>0</v>
      </c>
    </row>
    <row r="71" spans="1:31" x14ac:dyDescent="0.3">
      <c r="A71" s="1" t="s">
        <v>23</v>
      </c>
      <c r="B71" s="17">
        <v>95021105139</v>
      </c>
      <c r="F71">
        <v>85</v>
      </c>
      <c r="I71">
        <v>100</v>
      </c>
      <c r="J71">
        <v>81</v>
      </c>
      <c r="M71">
        <v>94</v>
      </c>
      <c r="Q71">
        <v>94</v>
      </c>
      <c r="R71">
        <v>52</v>
      </c>
      <c r="S71">
        <v>71</v>
      </c>
      <c r="V71">
        <f t="shared" si="12"/>
        <v>1</v>
      </c>
      <c r="W71">
        <f>IF(AND(matura__3[[#This Row],[Matematyka-P]]&gt;=0, matura__3[[#This Row],[Matematyka-P]]&lt;=30),1,0)</f>
        <v>0</v>
      </c>
      <c r="X71">
        <f t="shared" si="13"/>
        <v>0</v>
      </c>
      <c r="Y71">
        <f t="shared" si="14"/>
        <v>0</v>
      </c>
      <c r="Z71">
        <f t="shared" si="15"/>
        <v>0</v>
      </c>
      <c r="AA71">
        <f t="shared" si="16"/>
        <v>1</v>
      </c>
      <c r="AB71">
        <f t="shared" si="17"/>
        <v>0</v>
      </c>
      <c r="AC71" t="str">
        <f>IF(MOD(MID(matura__3[[#This Row],[PESEL]],10,1),2)=0,"K","M")</f>
        <v>M</v>
      </c>
      <c r="AD71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71">
        <f>IF(matura__3[[#This Row],[ilość rozszerzeń]]&gt;2,1,0)</f>
        <v>1</v>
      </c>
    </row>
    <row r="72" spans="1:31" x14ac:dyDescent="0.3">
      <c r="A72" s="1" t="s">
        <v>23</v>
      </c>
      <c r="B72" s="17">
        <v>95021201255</v>
      </c>
      <c r="F72">
        <v>68</v>
      </c>
      <c r="I72">
        <v>84</v>
      </c>
      <c r="Q72">
        <v>52</v>
      </c>
      <c r="R72">
        <v>14</v>
      </c>
      <c r="S72">
        <v>34</v>
      </c>
      <c r="V72">
        <f t="shared" si="12"/>
        <v>0</v>
      </c>
      <c r="W72">
        <f>IF(AND(matura__3[[#This Row],[Matematyka-P]]&gt;=0, matura__3[[#This Row],[Matematyka-P]]&lt;=30),1,0)</f>
        <v>0</v>
      </c>
      <c r="X72">
        <f t="shared" si="13"/>
        <v>0</v>
      </c>
      <c r="Y72">
        <f t="shared" si="14"/>
        <v>1</v>
      </c>
      <c r="Z72">
        <f t="shared" si="15"/>
        <v>0</v>
      </c>
      <c r="AA72">
        <f t="shared" si="16"/>
        <v>0</v>
      </c>
      <c r="AB72">
        <f t="shared" si="17"/>
        <v>0</v>
      </c>
      <c r="AC72" t="str">
        <f>IF(MOD(MID(matura__3[[#This Row],[PESEL]],10,1),2)=0,"K","M")</f>
        <v>M</v>
      </c>
      <c r="AD72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72">
        <f>IF(matura__3[[#This Row],[ilość rozszerzeń]]&gt;2,1,0)</f>
        <v>0</v>
      </c>
    </row>
    <row r="73" spans="1:31" x14ac:dyDescent="0.3">
      <c r="A73" s="1" t="s">
        <v>23</v>
      </c>
      <c r="B73" s="17">
        <v>95021303223</v>
      </c>
      <c r="F73">
        <v>60</v>
      </c>
      <c r="I73">
        <v>92</v>
      </c>
      <c r="Q73">
        <v>70</v>
      </c>
      <c r="R73">
        <v>32</v>
      </c>
      <c r="S73">
        <v>63</v>
      </c>
      <c r="V73">
        <f t="shared" si="12"/>
        <v>0</v>
      </c>
      <c r="W73">
        <f>IF(AND(matura__3[[#This Row],[Matematyka-P]]&gt;=0, matura__3[[#This Row],[Matematyka-P]]&lt;=30),1,0)</f>
        <v>0</v>
      </c>
      <c r="X73">
        <f t="shared" si="13"/>
        <v>0</v>
      </c>
      <c r="Y73">
        <f t="shared" si="14"/>
        <v>1</v>
      </c>
      <c r="Z73">
        <f t="shared" si="15"/>
        <v>0</v>
      </c>
      <c r="AA73">
        <f t="shared" si="16"/>
        <v>0</v>
      </c>
      <c r="AB73">
        <f t="shared" si="17"/>
        <v>0</v>
      </c>
      <c r="AC73" t="str">
        <f>IF(MOD(MID(matura__3[[#This Row],[PESEL]],10,1),2)=0,"K","M")</f>
        <v>K</v>
      </c>
      <c r="AD73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73">
        <f>IF(matura__3[[#This Row],[ilość rozszerzeń]]&gt;2,1,0)</f>
        <v>0</v>
      </c>
    </row>
    <row r="74" spans="1:31" x14ac:dyDescent="0.3">
      <c r="A74" s="1" t="s">
        <v>23</v>
      </c>
      <c r="B74" s="17">
        <v>95030407844</v>
      </c>
      <c r="F74">
        <v>70</v>
      </c>
      <c r="I74">
        <v>94</v>
      </c>
      <c r="J74">
        <v>84</v>
      </c>
      <c r="P74">
        <v>90</v>
      </c>
      <c r="Q74">
        <v>88</v>
      </c>
      <c r="R74">
        <v>56</v>
      </c>
      <c r="S74">
        <v>64</v>
      </c>
      <c r="V74">
        <f t="shared" si="12"/>
        <v>0</v>
      </c>
      <c r="W74">
        <f>IF(AND(matura__3[[#This Row],[Matematyka-P]]&gt;=0, matura__3[[#This Row],[Matematyka-P]]&lt;=30),1,0)</f>
        <v>0</v>
      </c>
      <c r="X74">
        <f t="shared" si="13"/>
        <v>0</v>
      </c>
      <c r="Y74">
        <f t="shared" si="14"/>
        <v>0</v>
      </c>
      <c r="Z74">
        <f t="shared" si="15"/>
        <v>1</v>
      </c>
      <c r="AA74">
        <f t="shared" si="16"/>
        <v>0</v>
      </c>
      <c r="AB74">
        <f t="shared" si="17"/>
        <v>0</v>
      </c>
      <c r="AC74" t="str">
        <f>IF(MOD(MID(matura__3[[#This Row],[PESEL]],10,1),2)=0,"K","M")</f>
        <v>K</v>
      </c>
      <c r="AD74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4</v>
      </c>
      <c r="AE74">
        <f>IF(matura__3[[#This Row],[ilość rozszerzeń]]&gt;2,1,0)</f>
        <v>1</v>
      </c>
    </row>
    <row r="75" spans="1:31" x14ac:dyDescent="0.3">
      <c r="A75" s="1" t="s">
        <v>23</v>
      </c>
      <c r="B75" s="17">
        <v>95040309147</v>
      </c>
      <c r="F75">
        <v>38</v>
      </c>
      <c r="I75">
        <v>51</v>
      </c>
      <c r="Q75">
        <v>48</v>
      </c>
      <c r="S75">
        <v>49</v>
      </c>
      <c r="V75">
        <f t="shared" si="12"/>
        <v>0</v>
      </c>
      <c r="W75">
        <f>IF(AND(matura__3[[#This Row],[Matematyka-P]]&gt;=0, matura__3[[#This Row],[Matematyka-P]]&lt;=30),1,0)</f>
        <v>0</v>
      </c>
      <c r="X75">
        <f t="shared" si="13"/>
        <v>1</v>
      </c>
      <c r="Y75">
        <f t="shared" si="14"/>
        <v>0</v>
      </c>
      <c r="Z75">
        <f t="shared" si="15"/>
        <v>0</v>
      </c>
      <c r="AA75">
        <f t="shared" si="16"/>
        <v>0</v>
      </c>
      <c r="AB75">
        <f t="shared" si="17"/>
        <v>0</v>
      </c>
      <c r="AC75" t="str">
        <f>IF(MOD(MID(matura__3[[#This Row],[PESEL]],10,1),2)=0,"K","M")</f>
        <v>K</v>
      </c>
      <c r="AD75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1</v>
      </c>
      <c r="AE75">
        <f>IF(matura__3[[#This Row],[ilość rozszerzeń]]&gt;2,1,0)</f>
        <v>0</v>
      </c>
    </row>
    <row r="76" spans="1:31" x14ac:dyDescent="0.3">
      <c r="A76" s="1" t="s">
        <v>23</v>
      </c>
      <c r="B76" s="17">
        <v>95040502267</v>
      </c>
      <c r="F76">
        <v>83</v>
      </c>
      <c r="J76">
        <v>93</v>
      </c>
      <c r="O76">
        <v>96</v>
      </c>
      <c r="Q76">
        <v>72</v>
      </c>
      <c r="R76">
        <v>64</v>
      </c>
      <c r="S76">
        <v>57</v>
      </c>
      <c r="V76">
        <f t="shared" si="12"/>
        <v>0</v>
      </c>
      <c r="W76">
        <f>IF(AND(matura__3[[#This Row],[Matematyka-P]]&gt;=0, matura__3[[#This Row],[Matematyka-P]]&lt;=30),1,0)</f>
        <v>0</v>
      </c>
      <c r="X76">
        <f t="shared" si="13"/>
        <v>0</v>
      </c>
      <c r="Y76">
        <f t="shared" si="14"/>
        <v>1</v>
      </c>
      <c r="Z76">
        <f t="shared" si="15"/>
        <v>0</v>
      </c>
      <c r="AA76">
        <f t="shared" si="16"/>
        <v>0</v>
      </c>
      <c r="AB76">
        <f t="shared" si="17"/>
        <v>0</v>
      </c>
      <c r="AC76" t="str">
        <f>IF(MOD(MID(matura__3[[#This Row],[PESEL]],10,1),2)=0,"K","M")</f>
        <v>K</v>
      </c>
      <c r="AD76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76">
        <f>IF(matura__3[[#This Row],[ilość rozszerzeń]]&gt;2,1,0)</f>
        <v>1</v>
      </c>
    </row>
    <row r="77" spans="1:31" x14ac:dyDescent="0.3">
      <c r="A77" s="1" t="s">
        <v>23</v>
      </c>
      <c r="B77" s="17">
        <v>95040601874</v>
      </c>
      <c r="F77">
        <v>93</v>
      </c>
      <c r="I77">
        <v>98</v>
      </c>
      <c r="J77">
        <v>80</v>
      </c>
      <c r="K77">
        <v>80</v>
      </c>
      <c r="Q77">
        <v>78</v>
      </c>
      <c r="R77">
        <v>64</v>
      </c>
      <c r="S77">
        <v>63</v>
      </c>
      <c r="V77">
        <f t="shared" si="12"/>
        <v>0</v>
      </c>
      <c r="W77">
        <f>IF(AND(matura__3[[#This Row],[Matematyka-P]]&gt;=0, matura__3[[#This Row],[Matematyka-P]]&lt;=30),1,0)</f>
        <v>0</v>
      </c>
      <c r="X77">
        <f t="shared" si="13"/>
        <v>0</v>
      </c>
      <c r="Y77">
        <f t="shared" si="14"/>
        <v>0</v>
      </c>
      <c r="Z77">
        <f t="shared" si="15"/>
        <v>1</v>
      </c>
      <c r="AA77">
        <f t="shared" si="16"/>
        <v>0</v>
      </c>
      <c r="AB77">
        <f t="shared" si="17"/>
        <v>0</v>
      </c>
      <c r="AC77" t="str">
        <f>IF(MOD(MID(matura__3[[#This Row],[PESEL]],10,1),2)=0,"K","M")</f>
        <v>M</v>
      </c>
      <c r="AD77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77">
        <f>IF(matura__3[[#This Row],[ilość rozszerzeń]]&gt;2,1,0)</f>
        <v>1</v>
      </c>
    </row>
    <row r="78" spans="1:31" x14ac:dyDescent="0.3">
      <c r="A78" s="1" t="s">
        <v>23</v>
      </c>
      <c r="B78" s="17">
        <v>95062703248</v>
      </c>
      <c r="F78">
        <v>63</v>
      </c>
      <c r="I78">
        <v>88</v>
      </c>
      <c r="Q78">
        <v>64</v>
      </c>
      <c r="S78">
        <v>63</v>
      </c>
      <c r="T78">
        <v>43</v>
      </c>
      <c r="V78">
        <f t="shared" si="12"/>
        <v>0</v>
      </c>
      <c r="W78">
        <f>IF(AND(matura__3[[#This Row],[Matematyka-P]]&gt;=0, matura__3[[#This Row],[Matematyka-P]]&lt;=30),1,0)</f>
        <v>0</v>
      </c>
      <c r="X78">
        <f t="shared" si="13"/>
        <v>0</v>
      </c>
      <c r="Y78">
        <f t="shared" si="14"/>
        <v>1</v>
      </c>
      <c r="Z78">
        <f t="shared" si="15"/>
        <v>0</v>
      </c>
      <c r="AA78">
        <f t="shared" si="16"/>
        <v>0</v>
      </c>
      <c r="AB78">
        <f t="shared" si="17"/>
        <v>0</v>
      </c>
      <c r="AC78" t="str">
        <f>IF(MOD(MID(matura__3[[#This Row],[PESEL]],10,1),2)=0,"K","M")</f>
        <v>K</v>
      </c>
      <c r="AD78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78">
        <f>IF(matura__3[[#This Row],[ilość rozszerzeń]]&gt;2,1,0)</f>
        <v>0</v>
      </c>
    </row>
    <row r="79" spans="1:31" x14ac:dyDescent="0.3">
      <c r="A79" s="1" t="s">
        <v>23</v>
      </c>
      <c r="B79" s="17">
        <v>95062704850</v>
      </c>
      <c r="F79">
        <v>65</v>
      </c>
      <c r="I79">
        <v>69</v>
      </c>
      <c r="Q79">
        <v>52</v>
      </c>
      <c r="S79">
        <v>51</v>
      </c>
      <c r="V79">
        <f t="shared" si="12"/>
        <v>0</v>
      </c>
      <c r="W79">
        <f>IF(AND(matura__3[[#This Row],[Matematyka-P]]&gt;=0, matura__3[[#This Row],[Matematyka-P]]&lt;=30),1,0)</f>
        <v>0</v>
      </c>
      <c r="X79">
        <f t="shared" si="13"/>
        <v>0</v>
      </c>
      <c r="Y79">
        <f t="shared" si="14"/>
        <v>1</v>
      </c>
      <c r="Z79">
        <f t="shared" si="15"/>
        <v>0</v>
      </c>
      <c r="AA79">
        <f t="shared" si="16"/>
        <v>0</v>
      </c>
      <c r="AB79">
        <f t="shared" si="17"/>
        <v>0</v>
      </c>
      <c r="AC79" t="str">
        <f>IF(MOD(MID(matura__3[[#This Row],[PESEL]],10,1),2)=0,"K","M")</f>
        <v>M</v>
      </c>
      <c r="AD79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1</v>
      </c>
      <c r="AE79">
        <f>IF(matura__3[[#This Row],[ilość rozszerzeń]]&gt;2,1,0)</f>
        <v>0</v>
      </c>
    </row>
    <row r="80" spans="1:31" x14ac:dyDescent="0.3">
      <c r="A80" s="1" t="s">
        <v>23</v>
      </c>
      <c r="B80" s="17">
        <v>95070400629</v>
      </c>
      <c r="F80">
        <v>50</v>
      </c>
      <c r="I80">
        <v>82</v>
      </c>
      <c r="Q80">
        <v>68</v>
      </c>
      <c r="R80">
        <v>36</v>
      </c>
      <c r="S80">
        <v>47</v>
      </c>
      <c r="V80">
        <f t="shared" si="12"/>
        <v>0</v>
      </c>
      <c r="W80">
        <f>IF(AND(matura__3[[#This Row],[Matematyka-P]]&gt;=0, matura__3[[#This Row],[Matematyka-P]]&lt;=30),1,0)</f>
        <v>0</v>
      </c>
      <c r="X80">
        <f t="shared" si="13"/>
        <v>0</v>
      </c>
      <c r="Y80">
        <f t="shared" si="14"/>
        <v>1</v>
      </c>
      <c r="Z80">
        <f t="shared" si="15"/>
        <v>0</v>
      </c>
      <c r="AA80">
        <f t="shared" si="16"/>
        <v>0</v>
      </c>
      <c r="AB80">
        <f t="shared" si="17"/>
        <v>0</v>
      </c>
      <c r="AC80" t="str">
        <f>IF(MOD(MID(matura__3[[#This Row],[PESEL]],10,1),2)=0,"K","M")</f>
        <v>K</v>
      </c>
      <c r="AD80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80">
        <f>IF(matura__3[[#This Row],[ilość rozszerzeń]]&gt;2,1,0)</f>
        <v>0</v>
      </c>
    </row>
    <row r="81" spans="1:31" x14ac:dyDescent="0.3">
      <c r="A81" s="1" t="s">
        <v>23</v>
      </c>
      <c r="B81" s="17">
        <v>95070600715</v>
      </c>
      <c r="F81">
        <v>53</v>
      </c>
      <c r="I81">
        <v>100</v>
      </c>
      <c r="J81">
        <v>77</v>
      </c>
      <c r="Q81">
        <v>82</v>
      </c>
      <c r="R81">
        <v>38</v>
      </c>
      <c r="S81">
        <v>53</v>
      </c>
      <c r="U81">
        <v>46</v>
      </c>
      <c r="V81">
        <f t="shared" si="12"/>
        <v>1</v>
      </c>
      <c r="W81">
        <f>IF(AND(matura__3[[#This Row],[Matematyka-P]]&gt;=0, matura__3[[#This Row],[Matematyka-P]]&lt;=30),1,0)</f>
        <v>0</v>
      </c>
      <c r="X81">
        <f t="shared" si="13"/>
        <v>0</v>
      </c>
      <c r="Y81">
        <f t="shared" si="14"/>
        <v>0</v>
      </c>
      <c r="Z81">
        <f t="shared" si="15"/>
        <v>1</v>
      </c>
      <c r="AA81">
        <f t="shared" si="16"/>
        <v>0</v>
      </c>
      <c r="AB81">
        <f t="shared" si="17"/>
        <v>0</v>
      </c>
      <c r="AC81" t="str">
        <f>IF(MOD(MID(matura__3[[#This Row],[PESEL]],10,1),2)=0,"K","M")</f>
        <v>M</v>
      </c>
      <c r="AD81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4</v>
      </c>
      <c r="AE81">
        <f>IF(matura__3[[#This Row],[ilość rozszerzeń]]&gt;2,1,0)</f>
        <v>1</v>
      </c>
    </row>
    <row r="82" spans="1:31" x14ac:dyDescent="0.3">
      <c r="A82" s="1" t="s">
        <v>23</v>
      </c>
      <c r="B82" s="17">
        <v>95071306764</v>
      </c>
      <c r="I82">
        <v>98</v>
      </c>
      <c r="J82">
        <v>81</v>
      </c>
      <c r="Q82">
        <v>88</v>
      </c>
      <c r="R82">
        <v>40</v>
      </c>
      <c r="S82">
        <v>59</v>
      </c>
      <c r="V82">
        <f t="shared" si="12"/>
        <v>0</v>
      </c>
      <c r="W82">
        <f>IF(AND(matura__3[[#This Row],[Matematyka-P]]&gt;=0, matura__3[[#This Row],[Matematyka-P]]&lt;=30),1,0)</f>
        <v>0</v>
      </c>
      <c r="X82">
        <f t="shared" si="13"/>
        <v>0</v>
      </c>
      <c r="Y82">
        <f t="shared" si="14"/>
        <v>0</v>
      </c>
      <c r="Z82">
        <f t="shared" si="15"/>
        <v>1</v>
      </c>
      <c r="AA82">
        <f t="shared" si="16"/>
        <v>0</v>
      </c>
      <c r="AB82">
        <f t="shared" si="17"/>
        <v>0</v>
      </c>
      <c r="AC82" t="str">
        <f>IF(MOD(MID(matura__3[[#This Row],[PESEL]],10,1),2)=0,"K","M")</f>
        <v>K</v>
      </c>
      <c r="AD82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82">
        <f>IF(matura__3[[#This Row],[ilość rozszerzeń]]&gt;2,1,0)</f>
        <v>0</v>
      </c>
    </row>
    <row r="83" spans="1:31" x14ac:dyDescent="0.3">
      <c r="A83" s="1" t="s">
        <v>23</v>
      </c>
      <c r="B83" s="17">
        <v>95071307406</v>
      </c>
      <c r="F83">
        <v>70</v>
      </c>
      <c r="I83">
        <v>96</v>
      </c>
      <c r="J83">
        <v>51</v>
      </c>
      <c r="Q83">
        <v>76</v>
      </c>
      <c r="S83">
        <v>66</v>
      </c>
      <c r="T83">
        <v>95</v>
      </c>
      <c r="V83">
        <f t="shared" si="12"/>
        <v>0</v>
      </c>
      <c r="W83">
        <f>IF(AND(matura__3[[#This Row],[Matematyka-P]]&gt;=0, matura__3[[#This Row],[Matematyka-P]]&lt;=30),1,0)</f>
        <v>0</v>
      </c>
      <c r="X83">
        <f t="shared" si="13"/>
        <v>0</v>
      </c>
      <c r="Y83">
        <f t="shared" si="14"/>
        <v>0</v>
      </c>
      <c r="Z83">
        <f t="shared" si="15"/>
        <v>1</v>
      </c>
      <c r="AA83">
        <f t="shared" si="16"/>
        <v>0</v>
      </c>
      <c r="AB83">
        <f t="shared" si="17"/>
        <v>0</v>
      </c>
      <c r="AC83" t="str">
        <f>IF(MOD(MID(matura__3[[#This Row],[PESEL]],10,1),2)=0,"K","M")</f>
        <v>K</v>
      </c>
      <c r="AD83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83">
        <f>IF(matura__3[[#This Row],[ilość rozszerzeń]]&gt;2,1,0)</f>
        <v>1</v>
      </c>
    </row>
    <row r="84" spans="1:31" x14ac:dyDescent="0.3">
      <c r="A84" s="1" t="s">
        <v>23</v>
      </c>
      <c r="B84" s="17">
        <v>95072805323</v>
      </c>
      <c r="F84">
        <v>68</v>
      </c>
      <c r="I84">
        <v>87</v>
      </c>
      <c r="J84">
        <v>55</v>
      </c>
      <c r="Q84">
        <v>86</v>
      </c>
      <c r="R84">
        <v>48</v>
      </c>
      <c r="S84">
        <v>63</v>
      </c>
      <c r="T84">
        <v>55</v>
      </c>
      <c r="V84">
        <f t="shared" si="12"/>
        <v>0</v>
      </c>
      <c r="W84">
        <f>IF(AND(matura__3[[#This Row],[Matematyka-P]]&gt;=0, matura__3[[#This Row],[Matematyka-P]]&lt;=30),1,0)</f>
        <v>0</v>
      </c>
      <c r="X84">
        <f t="shared" si="13"/>
        <v>0</v>
      </c>
      <c r="Y84">
        <f t="shared" si="14"/>
        <v>0</v>
      </c>
      <c r="Z84">
        <f t="shared" si="15"/>
        <v>1</v>
      </c>
      <c r="AA84">
        <f t="shared" si="16"/>
        <v>0</v>
      </c>
      <c r="AB84">
        <f t="shared" si="17"/>
        <v>0</v>
      </c>
      <c r="AC84" t="str">
        <f>IF(MOD(MID(matura__3[[#This Row],[PESEL]],10,1),2)=0,"K","M")</f>
        <v>K</v>
      </c>
      <c r="AD84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4</v>
      </c>
      <c r="AE84">
        <f>IF(matura__3[[#This Row],[ilość rozszerzeń]]&gt;2,1,0)</f>
        <v>1</v>
      </c>
    </row>
    <row r="85" spans="1:31" x14ac:dyDescent="0.3">
      <c r="A85" s="1" t="s">
        <v>23</v>
      </c>
      <c r="B85" s="17">
        <v>95072901340</v>
      </c>
      <c r="I85">
        <v>91</v>
      </c>
      <c r="J85">
        <v>66</v>
      </c>
      <c r="Q85">
        <v>100</v>
      </c>
      <c r="R85">
        <v>66</v>
      </c>
      <c r="S85">
        <v>76</v>
      </c>
      <c r="T85">
        <v>70</v>
      </c>
      <c r="V85">
        <f t="shared" si="12"/>
        <v>1</v>
      </c>
      <c r="W85">
        <f>IF(AND(matura__3[[#This Row],[Matematyka-P]]&gt;=0, matura__3[[#This Row],[Matematyka-P]]&lt;=30),1,0)</f>
        <v>0</v>
      </c>
      <c r="X85">
        <f t="shared" si="13"/>
        <v>0</v>
      </c>
      <c r="Y85">
        <f t="shared" si="14"/>
        <v>0</v>
      </c>
      <c r="Z85">
        <f t="shared" si="15"/>
        <v>0</v>
      </c>
      <c r="AA85">
        <f t="shared" si="16"/>
        <v>0</v>
      </c>
      <c r="AB85">
        <f t="shared" si="17"/>
        <v>1</v>
      </c>
      <c r="AC85" t="str">
        <f>IF(MOD(MID(matura__3[[#This Row],[PESEL]],10,1),2)=0,"K","M")</f>
        <v>K</v>
      </c>
      <c r="AD85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85">
        <f>IF(matura__3[[#This Row],[ilość rozszerzeń]]&gt;2,1,0)</f>
        <v>1</v>
      </c>
    </row>
    <row r="86" spans="1:31" x14ac:dyDescent="0.3">
      <c r="A86" s="1" t="s">
        <v>23</v>
      </c>
      <c r="B86" s="17">
        <v>95072901364</v>
      </c>
      <c r="I86">
        <v>100</v>
      </c>
      <c r="J86">
        <v>92</v>
      </c>
      <c r="K86">
        <v>72</v>
      </c>
      <c r="Q86">
        <v>74</v>
      </c>
      <c r="R86">
        <v>52</v>
      </c>
      <c r="S86">
        <v>54</v>
      </c>
      <c r="V86">
        <f t="shared" si="12"/>
        <v>1</v>
      </c>
      <c r="W86">
        <f>IF(AND(matura__3[[#This Row],[Matematyka-P]]&gt;=0, matura__3[[#This Row],[Matematyka-P]]&lt;=30),1,0)</f>
        <v>0</v>
      </c>
      <c r="X86">
        <f t="shared" si="13"/>
        <v>0</v>
      </c>
      <c r="Y86">
        <f t="shared" si="14"/>
        <v>1</v>
      </c>
      <c r="Z86">
        <f t="shared" si="15"/>
        <v>0</v>
      </c>
      <c r="AA86">
        <f t="shared" si="16"/>
        <v>0</v>
      </c>
      <c r="AB86">
        <f t="shared" si="17"/>
        <v>0</v>
      </c>
      <c r="AC86" t="str">
        <f>IF(MOD(MID(matura__3[[#This Row],[PESEL]],10,1),2)=0,"K","M")</f>
        <v>K</v>
      </c>
      <c r="AD86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86">
        <f>IF(matura__3[[#This Row],[ilość rozszerzeń]]&gt;2,1,0)</f>
        <v>0</v>
      </c>
    </row>
    <row r="87" spans="1:31" x14ac:dyDescent="0.3">
      <c r="A87" s="1" t="s">
        <v>23</v>
      </c>
      <c r="B87" s="17">
        <v>95082206507</v>
      </c>
      <c r="F87">
        <v>87</v>
      </c>
      <c r="I87">
        <v>98</v>
      </c>
      <c r="Q87">
        <v>96</v>
      </c>
      <c r="R87">
        <v>90</v>
      </c>
      <c r="S87">
        <v>91</v>
      </c>
      <c r="V87">
        <f t="shared" si="12"/>
        <v>0</v>
      </c>
      <c r="W87">
        <f>IF(AND(matura__3[[#This Row],[Matematyka-P]]&gt;=0, matura__3[[#This Row],[Matematyka-P]]&lt;=30),1,0)</f>
        <v>0</v>
      </c>
      <c r="X87">
        <f t="shared" si="13"/>
        <v>0</v>
      </c>
      <c r="Y87">
        <f t="shared" si="14"/>
        <v>0</v>
      </c>
      <c r="Z87">
        <f t="shared" si="15"/>
        <v>0</v>
      </c>
      <c r="AA87">
        <f t="shared" si="16"/>
        <v>1</v>
      </c>
      <c r="AB87">
        <f t="shared" si="17"/>
        <v>0</v>
      </c>
      <c r="AC87" t="str">
        <f>IF(MOD(MID(matura__3[[#This Row],[PESEL]],10,1),2)=0,"K","M")</f>
        <v>K</v>
      </c>
      <c r="AD87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87">
        <f>IF(matura__3[[#This Row],[ilość rozszerzeń]]&gt;2,1,0)</f>
        <v>0</v>
      </c>
    </row>
    <row r="88" spans="1:31" x14ac:dyDescent="0.3">
      <c r="A88" s="1" t="s">
        <v>23</v>
      </c>
      <c r="B88" s="17">
        <v>95091103271</v>
      </c>
      <c r="F88">
        <v>47</v>
      </c>
      <c r="I88">
        <v>89</v>
      </c>
      <c r="Q88">
        <v>76</v>
      </c>
      <c r="R88">
        <v>40</v>
      </c>
      <c r="S88">
        <v>54</v>
      </c>
      <c r="V88">
        <f t="shared" si="12"/>
        <v>0</v>
      </c>
      <c r="W88">
        <f>IF(AND(matura__3[[#This Row],[Matematyka-P]]&gt;=0, matura__3[[#This Row],[Matematyka-P]]&lt;=30),1,0)</f>
        <v>0</v>
      </c>
      <c r="X88">
        <f t="shared" si="13"/>
        <v>0</v>
      </c>
      <c r="Y88">
        <f t="shared" si="14"/>
        <v>0</v>
      </c>
      <c r="Z88">
        <f t="shared" si="15"/>
        <v>1</v>
      </c>
      <c r="AA88">
        <f t="shared" si="16"/>
        <v>0</v>
      </c>
      <c r="AB88">
        <f t="shared" si="17"/>
        <v>0</v>
      </c>
      <c r="AC88" t="str">
        <f>IF(MOD(MID(matura__3[[#This Row],[PESEL]],10,1),2)=0,"K","M")</f>
        <v>M</v>
      </c>
      <c r="AD88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88">
        <f>IF(matura__3[[#This Row],[ilość rozszerzeń]]&gt;2,1,0)</f>
        <v>0</v>
      </c>
    </row>
    <row r="89" spans="1:31" x14ac:dyDescent="0.3">
      <c r="A89" s="1" t="s">
        <v>23</v>
      </c>
      <c r="B89" s="17">
        <v>95092301371</v>
      </c>
      <c r="I89">
        <v>94</v>
      </c>
      <c r="J89">
        <v>88</v>
      </c>
      <c r="Q89">
        <v>88</v>
      </c>
      <c r="R89">
        <v>46</v>
      </c>
      <c r="S89">
        <v>77</v>
      </c>
      <c r="V89">
        <f t="shared" si="12"/>
        <v>0</v>
      </c>
      <c r="W89">
        <f>IF(AND(matura__3[[#This Row],[Matematyka-P]]&gt;=0, matura__3[[#This Row],[Matematyka-P]]&lt;=30),1,0)</f>
        <v>0</v>
      </c>
      <c r="X89">
        <f t="shared" si="13"/>
        <v>0</v>
      </c>
      <c r="Y89">
        <f t="shared" si="14"/>
        <v>0</v>
      </c>
      <c r="Z89">
        <f t="shared" si="15"/>
        <v>1</v>
      </c>
      <c r="AA89">
        <f t="shared" si="16"/>
        <v>0</v>
      </c>
      <c r="AB89">
        <f t="shared" si="17"/>
        <v>0</v>
      </c>
      <c r="AC89" t="str">
        <f>IF(MOD(MID(matura__3[[#This Row],[PESEL]],10,1),2)=0,"K","M")</f>
        <v>M</v>
      </c>
      <c r="AD89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89">
        <f>IF(matura__3[[#This Row],[ilość rozszerzeń]]&gt;2,1,0)</f>
        <v>0</v>
      </c>
    </row>
    <row r="90" spans="1:31" x14ac:dyDescent="0.3">
      <c r="A90" s="1" t="s">
        <v>23</v>
      </c>
      <c r="B90" s="17">
        <v>95100703063</v>
      </c>
      <c r="F90">
        <v>68</v>
      </c>
      <c r="I90">
        <v>94</v>
      </c>
      <c r="J90">
        <v>78</v>
      </c>
      <c r="O90">
        <v>96</v>
      </c>
      <c r="Q90">
        <v>100</v>
      </c>
      <c r="R90">
        <v>54</v>
      </c>
      <c r="S90">
        <v>50</v>
      </c>
      <c r="V90">
        <f t="shared" si="12"/>
        <v>1</v>
      </c>
      <c r="W90">
        <f>IF(AND(matura__3[[#This Row],[Matematyka-P]]&gt;=0, matura__3[[#This Row],[Matematyka-P]]&lt;=30),1,0)</f>
        <v>0</v>
      </c>
      <c r="X90">
        <f t="shared" si="13"/>
        <v>0</v>
      </c>
      <c r="Y90">
        <f t="shared" si="14"/>
        <v>0</v>
      </c>
      <c r="Z90">
        <f t="shared" si="15"/>
        <v>0</v>
      </c>
      <c r="AA90">
        <f t="shared" si="16"/>
        <v>0</v>
      </c>
      <c r="AB90">
        <f t="shared" si="17"/>
        <v>1</v>
      </c>
      <c r="AC90" t="str">
        <f>IF(MOD(MID(matura__3[[#This Row],[PESEL]],10,1),2)=0,"K","M")</f>
        <v>K</v>
      </c>
      <c r="AD90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90">
        <f>IF(matura__3[[#This Row],[ilość rozszerzeń]]&gt;2,1,0)</f>
        <v>1</v>
      </c>
    </row>
    <row r="91" spans="1:31" x14ac:dyDescent="0.3">
      <c r="A91" s="1" t="s">
        <v>23</v>
      </c>
      <c r="B91" s="17">
        <v>95102509322</v>
      </c>
      <c r="F91">
        <v>77</v>
      </c>
      <c r="I91">
        <v>72</v>
      </c>
      <c r="J91">
        <v>44</v>
      </c>
      <c r="Q91">
        <v>78</v>
      </c>
      <c r="R91">
        <v>40</v>
      </c>
      <c r="S91">
        <v>60</v>
      </c>
      <c r="V91">
        <f t="shared" si="12"/>
        <v>0</v>
      </c>
      <c r="W91">
        <f>IF(AND(matura__3[[#This Row],[Matematyka-P]]&gt;=0, matura__3[[#This Row],[Matematyka-P]]&lt;=30),1,0)</f>
        <v>0</v>
      </c>
      <c r="X91">
        <f t="shared" si="13"/>
        <v>0</v>
      </c>
      <c r="Y91">
        <f t="shared" si="14"/>
        <v>0</v>
      </c>
      <c r="Z91">
        <f t="shared" si="15"/>
        <v>1</v>
      </c>
      <c r="AA91">
        <f t="shared" si="16"/>
        <v>0</v>
      </c>
      <c r="AB91">
        <f t="shared" si="17"/>
        <v>0</v>
      </c>
      <c r="AC91" t="str">
        <f>IF(MOD(MID(matura__3[[#This Row],[PESEL]],10,1),2)=0,"K","M")</f>
        <v>K</v>
      </c>
      <c r="AD91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91">
        <f>IF(matura__3[[#This Row],[ilość rozszerzeń]]&gt;2,1,0)</f>
        <v>1</v>
      </c>
    </row>
    <row r="92" spans="1:31" x14ac:dyDescent="0.3">
      <c r="A92" s="1" t="s">
        <v>23</v>
      </c>
      <c r="B92" s="17">
        <v>95121002200</v>
      </c>
      <c r="F92">
        <v>80</v>
      </c>
      <c r="I92">
        <v>100</v>
      </c>
      <c r="J92">
        <v>82</v>
      </c>
      <c r="O92">
        <v>100</v>
      </c>
      <c r="Q92">
        <v>86</v>
      </c>
      <c r="R92">
        <v>94</v>
      </c>
      <c r="S92">
        <v>63</v>
      </c>
      <c r="V92">
        <f t="shared" si="12"/>
        <v>2</v>
      </c>
      <c r="W92">
        <f>IF(AND(matura__3[[#This Row],[Matematyka-P]]&gt;=0, matura__3[[#This Row],[Matematyka-P]]&lt;=30),1,0)</f>
        <v>0</v>
      </c>
      <c r="X92">
        <f t="shared" si="13"/>
        <v>0</v>
      </c>
      <c r="Y92">
        <f t="shared" si="14"/>
        <v>0</v>
      </c>
      <c r="Z92">
        <f t="shared" si="15"/>
        <v>1</v>
      </c>
      <c r="AA92">
        <f t="shared" si="16"/>
        <v>0</v>
      </c>
      <c r="AB92">
        <f t="shared" si="17"/>
        <v>0</v>
      </c>
      <c r="AC92" t="str">
        <f>IF(MOD(MID(matura__3[[#This Row],[PESEL]],10,1),2)=0,"K","M")</f>
        <v>K</v>
      </c>
      <c r="AD92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92">
        <f>IF(matura__3[[#This Row],[ilość rozszerzeń]]&gt;2,1,0)</f>
        <v>1</v>
      </c>
    </row>
    <row r="93" spans="1:31" x14ac:dyDescent="0.3">
      <c r="A93" s="1" t="s">
        <v>23</v>
      </c>
      <c r="B93" s="17">
        <v>96010806327</v>
      </c>
      <c r="F93">
        <v>82</v>
      </c>
      <c r="I93">
        <v>94</v>
      </c>
      <c r="J93">
        <v>61</v>
      </c>
      <c r="Q93">
        <v>68</v>
      </c>
      <c r="S93">
        <v>71</v>
      </c>
      <c r="V93">
        <f t="shared" si="12"/>
        <v>0</v>
      </c>
      <c r="W93">
        <f>IF(AND(matura__3[[#This Row],[Matematyka-P]]&gt;=0, matura__3[[#This Row],[Matematyka-P]]&lt;=30),1,0)</f>
        <v>0</v>
      </c>
      <c r="X93">
        <f t="shared" si="13"/>
        <v>0</v>
      </c>
      <c r="Y93">
        <f t="shared" si="14"/>
        <v>1</v>
      </c>
      <c r="Z93">
        <f t="shared" si="15"/>
        <v>0</v>
      </c>
      <c r="AA93">
        <f t="shared" si="16"/>
        <v>0</v>
      </c>
      <c r="AB93">
        <f t="shared" si="17"/>
        <v>0</v>
      </c>
      <c r="AC93" t="str">
        <f>IF(MOD(MID(matura__3[[#This Row],[PESEL]],10,1),2)=0,"K","M")</f>
        <v>K</v>
      </c>
      <c r="AD93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93">
        <f>IF(matura__3[[#This Row],[ilość rozszerzeń]]&gt;2,1,0)</f>
        <v>0</v>
      </c>
    </row>
    <row r="94" spans="1:31" x14ac:dyDescent="0.3">
      <c r="A94" s="1" t="s">
        <v>24</v>
      </c>
      <c r="B94" s="17">
        <v>95010400678</v>
      </c>
      <c r="E94">
        <v>70</v>
      </c>
      <c r="I94">
        <v>94</v>
      </c>
      <c r="J94">
        <v>73</v>
      </c>
      <c r="Q94">
        <v>90</v>
      </c>
      <c r="R94">
        <v>70</v>
      </c>
      <c r="S94">
        <v>59</v>
      </c>
      <c r="V94">
        <f t="shared" si="12"/>
        <v>0</v>
      </c>
      <c r="W94">
        <f>IF(AND(matura__3[[#This Row],[Matematyka-P]]&gt;=0, matura__3[[#This Row],[Matematyka-P]]&lt;=30),1,0)</f>
        <v>0</v>
      </c>
      <c r="X94">
        <f t="shared" si="13"/>
        <v>0</v>
      </c>
      <c r="Y94">
        <f t="shared" si="14"/>
        <v>0</v>
      </c>
      <c r="Z94">
        <f t="shared" si="15"/>
        <v>1</v>
      </c>
      <c r="AA94">
        <f t="shared" si="16"/>
        <v>0</v>
      </c>
      <c r="AB94">
        <f t="shared" si="17"/>
        <v>0</v>
      </c>
      <c r="AC94" t="str">
        <f>IF(MOD(MID(matura__3[[#This Row],[PESEL]],10,1),2)=0,"K","M")</f>
        <v>M</v>
      </c>
      <c r="AD94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94">
        <f>IF(matura__3[[#This Row],[ilość rozszerzeń]]&gt;2,1,0)</f>
        <v>1</v>
      </c>
    </row>
    <row r="95" spans="1:31" x14ac:dyDescent="0.3">
      <c r="A95" s="1" t="s">
        <v>24</v>
      </c>
      <c r="B95" s="17">
        <v>95012402890</v>
      </c>
      <c r="E95">
        <v>53</v>
      </c>
      <c r="I95">
        <v>96</v>
      </c>
      <c r="J95">
        <v>67</v>
      </c>
      <c r="Q95">
        <v>90</v>
      </c>
      <c r="R95">
        <v>40</v>
      </c>
      <c r="S95">
        <v>64</v>
      </c>
      <c r="V95">
        <f t="shared" si="12"/>
        <v>0</v>
      </c>
      <c r="W95">
        <f>IF(AND(matura__3[[#This Row],[Matematyka-P]]&gt;=0, matura__3[[#This Row],[Matematyka-P]]&lt;=30),1,0)</f>
        <v>0</v>
      </c>
      <c r="X95">
        <f t="shared" si="13"/>
        <v>0</v>
      </c>
      <c r="Y95">
        <f t="shared" si="14"/>
        <v>0</v>
      </c>
      <c r="Z95">
        <f t="shared" si="15"/>
        <v>1</v>
      </c>
      <c r="AA95">
        <f t="shared" si="16"/>
        <v>0</v>
      </c>
      <c r="AB95">
        <f t="shared" si="17"/>
        <v>0</v>
      </c>
      <c r="AC95" t="str">
        <f>IF(MOD(MID(matura__3[[#This Row],[PESEL]],10,1),2)=0,"K","M")</f>
        <v>M</v>
      </c>
      <c r="AD95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95">
        <f>IF(matura__3[[#This Row],[ilość rozszerzeń]]&gt;2,1,0)</f>
        <v>1</v>
      </c>
    </row>
    <row r="96" spans="1:31" x14ac:dyDescent="0.3">
      <c r="A96" s="1" t="s">
        <v>24</v>
      </c>
      <c r="B96" s="17">
        <v>95012801194</v>
      </c>
      <c r="E96">
        <v>75</v>
      </c>
      <c r="H96">
        <v>78</v>
      </c>
      <c r="I96">
        <v>98</v>
      </c>
      <c r="J96">
        <v>96</v>
      </c>
      <c r="Q96">
        <v>100</v>
      </c>
      <c r="R96">
        <v>90</v>
      </c>
      <c r="S96">
        <v>80</v>
      </c>
      <c r="V96">
        <f t="shared" si="12"/>
        <v>1</v>
      </c>
      <c r="W96">
        <f>IF(AND(matura__3[[#This Row],[Matematyka-P]]&gt;=0, matura__3[[#This Row],[Matematyka-P]]&lt;=30),1,0)</f>
        <v>0</v>
      </c>
      <c r="X96">
        <f t="shared" si="13"/>
        <v>0</v>
      </c>
      <c r="Y96">
        <f t="shared" si="14"/>
        <v>0</v>
      </c>
      <c r="Z96">
        <f t="shared" si="15"/>
        <v>0</v>
      </c>
      <c r="AA96">
        <f t="shared" si="16"/>
        <v>0</v>
      </c>
      <c r="AB96">
        <f t="shared" si="17"/>
        <v>1</v>
      </c>
      <c r="AC96" t="str">
        <f>IF(MOD(MID(matura__3[[#This Row],[PESEL]],10,1),2)=0,"K","M")</f>
        <v>M</v>
      </c>
      <c r="AD96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4</v>
      </c>
      <c r="AE96">
        <f>IF(matura__3[[#This Row],[ilość rozszerzeń]]&gt;2,1,0)</f>
        <v>1</v>
      </c>
    </row>
    <row r="97" spans="1:31" x14ac:dyDescent="0.3">
      <c r="A97" s="1" t="s">
        <v>24</v>
      </c>
      <c r="B97" s="17">
        <v>95012904927</v>
      </c>
      <c r="E97">
        <v>82</v>
      </c>
      <c r="I97">
        <v>100</v>
      </c>
      <c r="J97">
        <v>91</v>
      </c>
      <c r="Q97">
        <v>86</v>
      </c>
      <c r="R97">
        <v>80</v>
      </c>
      <c r="S97">
        <v>84</v>
      </c>
      <c r="V97">
        <f t="shared" si="12"/>
        <v>1</v>
      </c>
      <c r="W97">
        <f>IF(AND(matura__3[[#This Row],[Matematyka-P]]&gt;=0, matura__3[[#This Row],[Matematyka-P]]&lt;=30),1,0)</f>
        <v>0</v>
      </c>
      <c r="X97">
        <f t="shared" si="13"/>
        <v>0</v>
      </c>
      <c r="Y97">
        <f t="shared" si="14"/>
        <v>0</v>
      </c>
      <c r="Z97">
        <f t="shared" si="15"/>
        <v>1</v>
      </c>
      <c r="AA97">
        <f t="shared" si="16"/>
        <v>0</v>
      </c>
      <c r="AB97">
        <f t="shared" si="17"/>
        <v>0</v>
      </c>
      <c r="AC97" t="str">
        <f>IF(MOD(MID(matura__3[[#This Row],[PESEL]],10,1),2)=0,"K","M")</f>
        <v>K</v>
      </c>
      <c r="AD97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97">
        <f>IF(matura__3[[#This Row],[ilość rozszerzeń]]&gt;2,1,0)</f>
        <v>1</v>
      </c>
    </row>
    <row r="98" spans="1:31" x14ac:dyDescent="0.3">
      <c r="A98" s="1" t="s">
        <v>24</v>
      </c>
      <c r="B98" s="17">
        <v>95020904777</v>
      </c>
      <c r="E98">
        <v>32</v>
      </c>
      <c r="I98">
        <v>96</v>
      </c>
      <c r="J98">
        <v>74</v>
      </c>
      <c r="Q98">
        <v>82</v>
      </c>
      <c r="S98">
        <v>60</v>
      </c>
      <c r="T98">
        <v>25</v>
      </c>
      <c r="V98">
        <f t="shared" ref="V98:V129" si="18">COUNTIF(C98:U98,"100")</f>
        <v>0</v>
      </c>
      <c r="W98">
        <f>IF(AND(matura__3[[#This Row],[Matematyka-P]]&gt;=0, matura__3[[#This Row],[Matematyka-P]]&lt;=30),1,0)</f>
        <v>0</v>
      </c>
      <c r="X98">
        <f t="shared" ref="X98:X129" si="19">IF(AND($Q98&gt;=31, $Q98&lt;=50),1,0)</f>
        <v>0</v>
      </c>
      <c r="Y98">
        <f t="shared" ref="Y98:Y129" si="20">IF(AND($Q98&gt;=51, $Q98&lt;=75),1,0)</f>
        <v>0</v>
      </c>
      <c r="Z98">
        <f t="shared" ref="Z98:Z129" si="21">IF(AND($Q98&gt;=76,$Q98&lt;=90),1,0)</f>
        <v>1</v>
      </c>
      <c r="AA98">
        <f t="shared" ref="AA98:AA129" si="22">IF(AND($Q98&gt;=91, $Q98&lt;=99),1,0)</f>
        <v>0</v>
      </c>
      <c r="AB98">
        <f t="shared" ref="AB98:AB129" si="23">IF($Q98 =100,1,0)</f>
        <v>0</v>
      </c>
      <c r="AC98" t="str">
        <f>IF(MOD(MID(matura__3[[#This Row],[PESEL]],10,1),2)=0,"K","M")</f>
        <v>M</v>
      </c>
      <c r="AD98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98">
        <f>IF(matura__3[[#This Row],[ilość rozszerzeń]]&gt;2,1,0)</f>
        <v>1</v>
      </c>
    </row>
    <row r="99" spans="1:31" x14ac:dyDescent="0.3">
      <c r="A99" s="1" t="s">
        <v>24</v>
      </c>
      <c r="B99" s="17">
        <v>95021601338</v>
      </c>
      <c r="E99">
        <v>77</v>
      </c>
      <c r="H99">
        <v>88</v>
      </c>
      <c r="I99">
        <v>98</v>
      </c>
      <c r="J99">
        <v>76</v>
      </c>
      <c r="Q99">
        <v>98</v>
      </c>
      <c r="R99">
        <v>68</v>
      </c>
      <c r="S99">
        <v>73</v>
      </c>
      <c r="V99">
        <f t="shared" si="18"/>
        <v>0</v>
      </c>
      <c r="W99">
        <f>IF(AND(matura__3[[#This Row],[Matematyka-P]]&gt;=0, matura__3[[#This Row],[Matematyka-P]]&lt;=30),1,0)</f>
        <v>0</v>
      </c>
      <c r="X99">
        <f t="shared" si="19"/>
        <v>0</v>
      </c>
      <c r="Y99">
        <f t="shared" si="20"/>
        <v>0</v>
      </c>
      <c r="Z99">
        <f t="shared" si="21"/>
        <v>0</v>
      </c>
      <c r="AA99">
        <f t="shared" si="22"/>
        <v>1</v>
      </c>
      <c r="AB99">
        <f t="shared" si="23"/>
        <v>0</v>
      </c>
      <c r="AC99" t="str">
        <f>IF(MOD(MID(matura__3[[#This Row],[PESEL]],10,1),2)=0,"K","M")</f>
        <v>M</v>
      </c>
      <c r="AD99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4</v>
      </c>
      <c r="AE99">
        <f>IF(matura__3[[#This Row],[ilość rozszerzeń]]&gt;2,1,0)</f>
        <v>1</v>
      </c>
    </row>
    <row r="100" spans="1:31" x14ac:dyDescent="0.3">
      <c r="A100" s="1" t="s">
        <v>24</v>
      </c>
      <c r="B100" s="17">
        <v>95032801943</v>
      </c>
      <c r="E100">
        <v>70</v>
      </c>
      <c r="I100">
        <v>97</v>
      </c>
      <c r="J100">
        <v>65</v>
      </c>
      <c r="Q100">
        <v>94</v>
      </c>
      <c r="R100">
        <v>78</v>
      </c>
      <c r="S100">
        <v>76</v>
      </c>
      <c r="V100">
        <f t="shared" si="18"/>
        <v>0</v>
      </c>
      <c r="W100">
        <f>IF(AND(matura__3[[#This Row],[Matematyka-P]]&gt;=0, matura__3[[#This Row],[Matematyka-P]]&lt;=30),1,0)</f>
        <v>0</v>
      </c>
      <c r="X100">
        <f t="shared" si="19"/>
        <v>0</v>
      </c>
      <c r="Y100">
        <f t="shared" si="20"/>
        <v>0</v>
      </c>
      <c r="Z100">
        <f t="shared" si="21"/>
        <v>0</v>
      </c>
      <c r="AA100">
        <f t="shared" si="22"/>
        <v>1</v>
      </c>
      <c r="AB100">
        <f t="shared" si="23"/>
        <v>0</v>
      </c>
      <c r="AC100" t="str">
        <f>IF(MOD(MID(matura__3[[#This Row],[PESEL]],10,1),2)=0,"K","M")</f>
        <v>K</v>
      </c>
      <c r="AD100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00">
        <f>IF(matura__3[[#This Row],[ilość rozszerzeń]]&gt;2,1,0)</f>
        <v>1</v>
      </c>
    </row>
    <row r="101" spans="1:31" x14ac:dyDescent="0.3">
      <c r="A101" s="1" t="s">
        <v>24</v>
      </c>
      <c r="B101" s="17">
        <v>95032801950</v>
      </c>
      <c r="E101">
        <v>32</v>
      </c>
      <c r="I101">
        <v>95</v>
      </c>
      <c r="J101">
        <v>75</v>
      </c>
      <c r="Q101">
        <v>72</v>
      </c>
      <c r="R101">
        <v>58</v>
      </c>
      <c r="S101">
        <v>54</v>
      </c>
      <c r="V101">
        <f t="shared" si="18"/>
        <v>0</v>
      </c>
      <c r="W101">
        <f>IF(AND(matura__3[[#This Row],[Matematyka-P]]&gt;=0, matura__3[[#This Row],[Matematyka-P]]&lt;=30),1,0)</f>
        <v>0</v>
      </c>
      <c r="X101">
        <f t="shared" si="19"/>
        <v>0</v>
      </c>
      <c r="Y101">
        <f t="shared" si="20"/>
        <v>1</v>
      </c>
      <c r="Z101">
        <f t="shared" si="21"/>
        <v>0</v>
      </c>
      <c r="AA101">
        <f t="shared" si="22"/>
        <v>0</v>
      </c>
      <c r="AB101">
        <f t="shared" si="23"/>
        <v>0</v>
      </c>
      <c r="AC101" t="str">
        <f>IF(MOD(MID(matura__3[[#This Row],[PESEL]],10,1),2)=0,"K","M")</f>
        <v>M</v>
      </c>
      <c r="AD101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01">
        <f>IF(matura__3[[#This Row],[ilość rozszerzeń]]&gt;2,1,0)</f>
        <v>1</v>
      </c>
    </row>
    <row r="102" spans="1:31" x14ac:dyDescent="0.3">
      <c r="A102" s="1" t="s">
        <v>24</v>
      </c>
      <c r="B102" s="17">
        <v>95040804338</v>
      </c>
      <c r="C102">
        <v>37</v>
      </c>
      <c r="E102">
        <v>37</v>
      </c>
      <c r="I102">
        <v>96</v>
      </c>
      <c r="J102">
        <v>84</v>
      </c>
      <c r="Q102">
        <v>86</v>
      </c>
      <c r="S102">
        <v>53</v>
      </c>
      <c r="V102">
        <f t="shared" si="18"/>
        <v>0</v>
      </c>
      <c r="W102">
        <f>IF(AND(matura__3[[#This Row],[Matematyka-P]]&gt;=0, matura__3[[#This Row],[Matematyka-P]]&lt;=30),1,0)</f>
        <v>0</v>
      </c>
      <c r="X102">
        <f t="shared" si="19"/>
        <v>0</v>
      </c>
      <c r="Y102">
        <f t="shared" si="20"/>
        <v>0</v>
      </c>
      <c r="Z102">
        <f t="shared" si="21"/>
        <v>1</v>
      </c>
      <c r="AA102">
        <f t="shared" si="22"/>
        <v>0</v>
      </c>
      <c r="AB102">
        <f t="shared" si="23"/>
        <v>0</v>
      </c>
      <c r="AC102" t="str">
        <f>IF(MOD(MID(matura__3[[#This Row],[PESEL]],10,1),2)=0,"K","M")</f>
        <v>M</v>
      </c>
      <c r="AD102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02">
        <f>IF(matura__3[[#This Row],[ilość rozszerzeń]]&gt;2,1,0)</f>
        <v>1</v>
      </c>
    </row>
    <row r="103" spans="1:31" x14ac:dyDescent="0.3">
      <c r="A103" s="1" t="s">
        <v>24</v>
      </c>
      <c r="B103" s="17">
        <v>95050803734</v>
      </c>
      <c r="E103">
        <v>75</v>
      </c>
      <c r="I103">
        <v>98</v>
      </c>
      <c r="J103">
        <v>94</v>
      </c>
      <c r="Q103">
        <v>84</v>
      </c>
      <c r="R103">
        <v>82</v>
      </c>
      <c r="S103">
        <v>56</v>
      </c>
      <c r="V103">
        <f t="shared" si="18"/>
        <v>0</v>
      </c>
      <c r="W103">
        <f>IF(AND(matura__3[[#This Row],[Matematyka-P]]&gt;=0, matura__3[[#This Row],[Matematyka-P]]&lt;=30),1,0)</f>
        <v>0</v>
      </c>
      <c r="X103">
        <f t="shared" si="19"/>
        <v>0</v>
      </c>
      <c r="Y103">
        <f t="shared" si="20"/>
        <v>0</v>
      </c>
      <c r="Z103">
        <f t="shared" si="21"/>
        <v>1</v>
      </c>
      <c r="AA103">
        <f t="shared" si="22"/>
        <v>0</v>
      </c>
      <c r="AB103">
        <f t="shared" si="23"/>
        <v>0</v>
      </c>
      <c r="AC103" t="str">
        <f>IF(MOD(MID(matura__3[[#This Row],[PESEL]],10,1),2)=0,"K","M")</f>
        <v>M</v>
      </c>
      <c r="AD103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03">
        <f>IF(matura__3[[#This Row],[ilość rozszerzeń]]&gt;2,1,0)</f>
        <v>1</v>
      </c>
    </row>
    <row r="104" spans="1:31" x14ac:dyDescent="0.3">
      <c r="A104" s="1" t="s">
        <v>24</v>
      </c>
      <c r="B104" s="17">
        <v>95052200645</v>
      </c>
      <c r="E104">
        <v>92</v>
      </c>
      <c r="I104">
        <v>98</v>
      </c>
      <c r="J104">
        <v>86</v>
      </c>
      <c r="Q104">
        <v>94</v>
      </c>
      <c r="R104">
        <v>88</v>
      </c>
      <c r="S104">
        <v>77</v>
      </c>
      <c r="V104">
        <f t="shared" si="18"/>
        <v>0</v>
      </c>
      <c r="W104">
        <f>IF(AND(matura__3[[#This Row],[Matematyka-P]]&gt;=0, matura__3[[#This Row],[Matematyka-P]]&lt;=30),1,0)</f>
        <v>0</v>
      </c>
      <c r="X104">
        <f t="shared" si="19"/>
        <v>0</v>
      </c>
      <c r="Y104">
        <f t="shared" si="20"/>
        <v>0</v>
      </c>
      <c r="Z104">
        <f t="shared" si="21"/>
        <v>0</v>
      </c>
      <c r="AA104">
        <f t="shared" si="22"/>
        <v>1</v>
      </c>
      <c r="AB104">
        <f t="shared" si="23"/>
        <v>0</v>
      </c>
      <c r="AC104" t="str">
        <f>IF(MOD(MID(matura__3[[#This Row],[PESEL]],10,1),2)=0,"K","M")</f>
        <v>K</v>
      </c>
      <c r="AD104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04">
        <f>IF(matura__3[[#This Row],[ilość rozszerzeń]]&gt;2,1,0)</f>
        <v>1</v>
      </c>
    </row>
    <row r="105" spans="1:31" x14ac:dyDescent="0.3">
      <c r="A105" s="1" t="s">
        <v>24</v>
      </c>
      <c r="B105" s="17">
        <v>95052901713</v>
      </c>
      <c r="F105">
        <v>45</v>
      </c>
      <c r="I105">
        <v>100</v>
      </c>
      <c r="J105">
        <v>80</v>
      </c>
      <c r="Q105">
        <v>78</v>
      </c>
      <c r="R105">
        <v>36</v>
      </c>
      <c r="S105">
        <v>30</v>
      </c>
      <c r="V105">
        <f t="shared" si="18"/>
        <v>1</v>
      </c>
      <c r="W105">
        <f>IF(AND(matura__3[[#This Row],[Matematyka-P]]&gt;=0, matura__3[[#This Row],[Matematyka-P]]&lt;=30),1,0)</f>
        <v>0</v>
      </c>
      <c r="X105">
        <f t="shared" si="19"/>
        <v>0</v>
      </c>
      <c r="Y105">
        <f t="shared" si="20"/>
        <v>0</v>
      </c>
      <c r="Z105">
        <f t="shared" si="21"/>
        <v>1</v>
      </c>
      <c r="AA105">
        <f t="shared" si="22"/>
        <v>0</v>
      </c>
      <c r="AB105">
        <f t="shared" si="23"/>
        <v>0</v>
      </c>
      <c r="AC105" t="str">
        <f>IF(MOD(MID(matura__3[[#This Row],[PESEL]],10,1),2)=0,"K","M")</f>
        <v>M</v>
      </c>
      <c r="AD105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05">
        <f>IF(matura__3[[#This Row],[ilość rozszerzeń]]&gt;2,1,0)</f>
        <v>1</v>
      </c>
    </row>
    <row r="106" spans="1:31" x14ac:dyDescent="0.3">
      <c r="A106" s="1" t="s">
        <v>24</v>
      </c>
      <c r="B106" s="17">
        <v>95060303600</v>
      </c>
      <c r="I106">
        <v>100</v>
      </c>
      <c r="J106">
        <v>94</v>
      </c>
      <c r="K106">
        <v>99</v>
      </c>
      <c r="Q106">
        <v>80</v>
      </c>
      <c r="R106">
        <v>74</v>
      </c>
      <c r="S106">
        <v>74</v>
      </c>
      <c r="V106">
        <f t="shared" si="18"/>
        <v>1</v>
      </c>
      <c r="W106">
        <f>IF(AND(matura__3[[#This Row],[Matematyka-P]]&gt;=0, matura__3[[#This Row],[Matematyka-P]]&lt;=30),1,0)</f>
        <v>0</v>
      </c>
      <c r="X106">
        <f t="shared" si="19"/>
        <v>0</v>
      </c>
      <c r="Y106">
        <f t="shared" si="20"/>
        <v>0</v>
      </c>
      <c r="Z106">
        <f t="shared" si="21"/>
        <v>1</v>
      </c>
      <c r="AA106">
        <f t="shared" si="22"/>
        <v>0</v>
      </c>
      <c r="AB106">
        <f t="shared" si="23"/>
        <v>0</v>
      </c>
      <c r="AC106" t="str">
        <f>IF(MOD(MID(matura__3[[#This Row],[PESEL]],10,1),2)=0,"K","M")</f>
        <v>K</v>
      </c>
      <c r="AD106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106">
        <f>IF(matura__3[[#This Row],[ilość rozszerzeń]]&gt;2,1,0)</f>
        <v>0</v>
      </c>
    </row>
    <row r="107" spans="1:31" x14ac:dyDescent="0.3">
      <c r="A107" s="1" t="s">
        <v>24</v>
      </c>
      <c r="B107" s="17">
        <v>95060705327</v>
      </c>
      <c r="I107">
        <v>98</v>
      </c>
      <c r="J107">
        <v>78</v>
      </c>
      <c r="Q107">
        <v>64</v>
      </c>
      <c r="S107">
        <v>54</v>
      </c>
      <c r="V107">
        <f t="shared" si="18"/>
        <v>0</v>
      </c>
      <c r="W107">
        <f>IF(AND(matura__3[[#This Row],[Matematyka-P]]&gt;=0, matura__3[[#This Row],[Matematyka-P]]&lt;=30),1,0)</f>
        <v>0</v>
      </c>
      <c r="X107">
        <f t="shared" si="19"/>
        <v>0</v>
      </c>
      <c r="Y107">
        <f t="shared" si="20"/>
        <v>1</v>
      </c>
      <c r="Z107">
        <f t="shared" si="21"/>
        <v>0</v>
      </c>
      <c r="AA107">
        <f t="shared" si="22"/>
        <v>0</v>
      </c>
      <c r="AB107">
        <f t="shared" si="23"/>
        <v>0</v>
      </c>
      <c r="AC107" t="str">
        <f>IF(MOD(MID(matura__3[[#This Row],[PESEL]],10,1),2)=0,"K","M")</f>
        <v>K</v>
      </c>
      <c r="AD107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1</v>
      </c>
      <c r="AE107">
        <f>IF(matura__3[[#This Row],[ilość rozszerzeń]]&gt;2,1,0)</f>
        <v>0</v>
      </c>
    </row>
    <row r="108" spans="1:31" x14ac:dyDescent="0.3">
      <c r="A108" s="1" t="s">
        <v>24</v>
      </c>
      <c r="B108" s="17">
        <v>95060913018</v>
      </c>
      <c r="E108">
        <v>72</v>
      </c>
      <c r="I108">
        <v>98</v>
      </c>
      <c r="J108">
        <v>79</v>
      </c>
      <c r="Q108">
        <v>100</v>
      </c>
      <c r="R108">
        <v>78</v>
      </c>
      <c r="S108">
        <v>64</v>
      </c>
      <c r="V108">
        <f t="shared" si="18"/>
        <v>1</v>
      </c>
      <c r="W108">
        <f>IF(AND(matura__3[[#This Row],[Matematyka-P]]&gt;=0, matura__3[[#This Row],[Matematyka-P]]&lt;=30),1,0)</f>
        <v>0</v>
      </c>
      <c r="X108">
        <f t="shared" si="19"/>
        <v>0</v>
      </c>
      <c r="Y108">
        <f t="shared" si="20"/>
        <v>0</v>
      </c>
      <c r="Z108">
        <f t="shared" si="21"/>
        <v>0</v>
      </c>
      <c r="AA108">
        <f t="shared" si="22"/>
        <v>0</v>
      </c>
      <c r="AB108">
        <f t="shared" si="23"/>
        <v>1</v>
      </c>
      <c r="AC108" t="str">
        <f>IF(MOD(MID(matura__3[[#This Row],[PESEL]],10,1),2)=0,"K","M")</f>
        <v>M</v>
      </c>
      <c r="AD108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08">
        <f>IF(matura__3[[#This Row],[ilość rozszerzeń]]&gt;2,1,0)</f>
        <v>1</v>
      </c>
    </row>
    <row r="109" spans="1:31" x14ac:dyDescent="0.3">
      <c r="A109" s="1" t="s">
        <v>24</v>
      </c>
      <c r="B109" s="17">
        <v>95072510054</v>
      </c>
      <c r="E109">
        <v>62</v>
      </c>
      <c r="I109">
        <v>100</v>
      </c>
      <c r="J109">
        <v>75</v>
      </c>
      <c r="Q109">
        <v>92</v>
      </c>
      <c r="R109">
        <v>38</v>
      </c>
      <c r="S109">
        <v>74</v>
      </c>
      <c r="V109">
        <f t="shared" si="18"/>
        <v>1</v>
      </c>
      <c r="W109">
        <f>IF(AND(matura__3[[#This Row],[Matematyka-P]]&gt;=0, matura__3[[#This Row],[Matematyka-P]]&lt;=30),1,0)</f>
        <v>0</v>
      </c>
      <c r="X109">
        <f t="shared" si="19"/>
        <v>0</v>
      </c>
      <c r="Y109">
        <f t="shared" si="20"/>
        <v>0</v>
      </c>
      <c r="Z109">
        <f t="shared" si="21"/>
        <v>0</v>
      </c>
      <c r="AA109">
        <f t="shared" si="22"/>
        <v>1</v>
      </c>
      <c r="AB109">
        <f t="shared" si="23"/>
        <v>0</v>
      </c>
      <c r="AC109" t="str">
        <f>IF(MOD(MID(matura__3[[#This Row],[PESEL]],10,1),2)=0,"K","M")</f>
        <v>M</v>
      </c>
      <c r="AD109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09">
        <f>IF(matura__3[[#This Row],[ilość rozszerzeń]]&gt;2,1,0)</f>
        <v>1</v>
      </c>
    </row>
    <row r="110" spans="1:31" x14ac:dyDescent="0.3">
      <c r="A110" s="1" t="s">
        <v>24</v>
      </c>
      <c r="B110" s="17">
        <v>95080407818</v>
      </c>
      <c r="H110">
        <v>70</v>
      </c>
      <c r="I110">
        <v>98</v>
      </c>
      <c r="J110">
        <v>79</v>
      </c>
      <c r="Q110">
        <v>94</v>
      </c>
      <c r="R110">
        <v>62</v>
      </c>
      <c r="S110">
        <v>59</v>
      </c>
      <c r="V110">
        <f t="shared" si="18"/>
        <v>0</v>
      </c>
      <c r="W110">
        <f>IF(AND(matura__3[[#This Row],[Matematyka-P]]&gt;=0, matura__3[[#This Row],[Matematyka-P]]&lt;=30),1,0)</f>
        <v>0</v>
      </c>
      <c r="X110">
        <f t="shared" si="19"/>
        <v>0</v>
      </c>
      <c r="Y110">
        <f t="shared" si="20"/>
        <v>0</v>
      </c>
      <c r="Z110">
        <f t="shared" si="21"/>
        <v>0</v>
      </c>
      <c r="AA110">
        <f t="shared" si="22"/>
        <v>1</v>
      </c>
      <c r="AB110">
        <f t="shared" si="23"/>
        <v>0</v>
      </c>
      <c r="AC110" t="str">
        <f>IF(MOD(MID(matura__3[[#This Row],[PESEL]],10,1),2)=0,"K","M")</f>
        <v>M</v>
      </c>
      <c r="AD110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10">
        <f>IF(matura__3[[#This Row],[ilość rozszerzeń]]&gt;2,1,0)</f>
        <v>1</v>
      </c>
    </row>
    <row r="111" spans="1:31" x14ac:dyDescent="0.3">
      <c r="A111" s="1" t="s">
        <v>24</v>
      </c>
      <c r="B111" s="17">
        <v>95080805098</v>
      </c>
      <c r="E111">
        <v>48</v>
      </c>
      <c r="I111">
        <v>84</v>
      </c>
      <c r="J111">
        <v>28</v>
      </c>
      <c r="Q111">
        <v>88</v>
      </c>
      <c r="R111">
        <v>68</v>
      </c>
      <c r="S111">
        <v>51</v>
      </c>
      <c r="V111">
        <f t="shared" si="18"/>
        <v>0</v>
      </c>
      <c r="W111">
        <f>IF(AND(matura__3[[#This Row],[Matematyka-P]]&gt;=0, matura__3[[#This Row],[Matematyka-P]]&lt;=30),1,0)</f>
        <v>0</v>
      </c>
      <c r="X111">
        <f t="shared" si="19"/>
        <v>0</v>
      </c>
      <c r="Y111">
        <f t="shared" si="20"/>
        <v>0</v>
      </c>
      <c r="Z111">
        <f t="shared" si="21"/>
        <v>1</v>
      </c>
      <c r="AA111">
        <f t="shared" si="22"/>
        <v>0</v>
      </c>
      <c r="AB111">
        <f t="shared" si="23"/>
        <v>0</v>
      </c>
      <c r="AC111" t="str">
        <f>IF(MOD(MID(matura__3[[#This Row],[PESEL]],10,1),2)=0,"K","M")</f>
        <v>M</v>
      </c>
      <c r="AD111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11">
        <f>IF(matura__3[[#This Row],[ilość rozszerzeń]]&gt;2,1,0)</f>
        <v>1</v>
      </c>
    </row>
    <row r="112" spans="1:31" x14ac:dyDescent="0.3">
      <c r="A112" s="1" t="s">
        <v>24</v>
      </c>
      <c r="B112" s="17">
        <v>95081600791</v>
      </c>
      <c r="E112">
        <v>62</v>
      </c>
      <c r="I112">
        <v>98</v>
      </c>
      <c r="J112">
        <v>79</v>
      </c>
      <c r="Q112">
        <v>100</v>
      </c>
      <c r="R112">
        <v>66</v>
      </c>
      <c r="S112">
        <v>51</v>
      </c>
      <c r="V112">
        <f t="shared" si="18"/>
        <v>1</v>
      </c>
      <c r="W112">
        <f>IF(AND(matura__3[[#This Row],[Matematyka-P]]&gt;=0, matura__3[[#This Row],[Matematyka-P]]&lt;=30),1,0)</f>
        <v>0</v>
      </c>
      <c r="X112">
        <f t="shared" si="19"/>
        <v>0</v>
      </c>
      <c r="Y112">
        <f t="shared" si="20"/>
        <v>0</v>
      </c>
      <c r="Z112">
        <f t="shared" si="21"/>
        <v>0</v>
      </c>
      <c r="AA112">
        <f t="shared" si="22"/>
        <v>0</v>
      </c>
      <c r="AB112">
        <f t="shared" si="23"/>
        <v>1</v>
      </c>
      <c r="AC112" t="str">
        <f>IF(MOD(MID(matura__3[[#This Row],[PESEL]],10,1),2)=0,"K","M")</f>
        <v>M</v>
      </c>
      <c r="AD112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12">
        <f>IF(matura__3[[#This Row],[ilość rozszerzeń]]&gt;2,1,0)</f>
        <v>1</v>
      </c>
    </row>
    <row r="113" spans="1:31" x14ac:dyDescent="0.3">
      <c r="A113" s="1" t="s">
        <v>24</v>
      </c>
      <c r="B113" s="17">
        <v>95082906797</v>
      </c>
      <c r="E113">
        <v>67</v>
      </c>
      <c r="I113">
        <v>100</v>
      </c>
      <c r="J113">
        <v>85</v>
      </c>
      <c r="Q113">
        <v>92</v>
      </c>
      <c r="R113">
        <v>70</v>
      </c>
      <c r="S113">
        <v>63</v>
      </c>
      <c r="V113">
        <f t="shared" si="18"/>
        <v>1</v>
      </c>
      <c r="W113">
        <f>IF(AND(matura__3[[#This Row],[Matematyka-P]]&gt;=0, matura__3[[#This Row],[Matematyka-P]]&lt;=30),1,0)</f>
        <v>0</v>
      </c>
      <c r="X113">
        <f t="shared" si="19"/>
        <v>0</v>
      </c>
      <c r="Y113">
        <f t="shared" si="20"/>
        <v>0</v>
      </c>
      <c r="Z113">
        <f t="shared" si="21"/>
        <v>0</v>
      </c>
      <c r="AA113">
        <f t="shared" si="22"/>
        <v>1</v>
      </c>
      <c r="AB113">
        <f t="shared" si="23"/>
        <v>0</v>
      </c>
      <c r="AC113" t="str">
        <f>IF(MOD(MID(matura__3[[#This Row],[PESEL]],10,1),2)=0,"K","M")</f>
        <v>M</v>
      </c>
      <c r="AD113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13">
        <f>IF(matura__3[[#This Row],[ilość rozszerzeń]]&gt;2,1,0)</f>
        <v>1</v>
      </c>
    </row>
    <row r="114" spans="1:31" x14ac:dyDescent="0.3">
      <c r="A114" s="1" t="s">
        <v>24</v>
      </c>
      <c r="B114" s="17">
        <v>95083100398</v>
      </c>
      <c r="E114">
        <v>67</v>
      </c>
      <c r="I114">
        <v>100</v>
      </c>
      <c r="J114">
        <v>78</v>
      </c>
      <c r="Q114">
        <v>98</v>
      </c>
      <c r="R114">
        <v>68</v>
      </c>
      <c r="S114">
        <v>63</v>
      </c>
      <c r="V114">
        <f t="shared" si="18"/>
        <v>1</v>
      </c>
      <c r="W114">
        <f>IF(AND(matura__3[[#This Row],[Matematyka-P]]&gt;=0, matura__3[[#This Row],[Matematyka-P]]&lt;=30),1,0)</f>
        <v>0</v>
      </c>
      <c r="X114">
        <f t="shared" si="19"/>
        <v>0</v>
      </c>
      <c r="Y114">
        <f t="shared" si="20"/>
        <v>0</v>
      </c>
      <c r="Z114">
        <f t="shared" si="21"/>
        <v>0</v>
      </c>
      <c r="AA114">
        <f t="shared" si="22"/>
        <v>1</v>
      </c>
      <c r="AB114">
        <f t="shared" si="23"/>
        <v>0</v>
      </c>
      <c r="AC114" t="str">
        <f>IF(MOD(MID(matura__3[[#This Row],[PESEL]],10,1),2)=0,"K","M")</f>
        <v>M</v>
      </c>
      <c r="AD114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14">
        <f>IF(matura__3[[#This Row],[ilość rozszerzeń]]&gt;2,1,0)</f>
        <v>1</v>
      </c>
    </row>
    <row r="115" spans="1:31" x14ac:dyDescent="0.3">
      <c r="A115" s="1" t="s">
        <v>24</v>
      </c>
      <c r="B115" s="17">
        <v>95091803737</v>
      </c>
      <c r="H115">
        <v>98</v>
      </c>
      <c r="I115">
        <v>99</v>
      </c>
      <c r="J115">
        <v>84</v>
      </c>
      <c r="Q115">
        <v>96</v>
      </c>
      <c r="R115">
        <v>92</v>
      </c>
      <c r="S115">
        <v>66</v>
      </c>
      <c r="V115">
        <f t="shared" si="18"/>
        <v>0</v>
      </c>
      <c r="W115">
        <f>IF(AND(matura__3[[#This Row],[Matematyka-P]]&gt;=0, matura__3[[#This Row],[Matematyka-P]]&lt;=30),1,0)</f>
        <v>0</v>
      </c>
      <c r="X115">
        <f t="shared" si="19"/>
        <v>0</v>
      </c>
      <c r="Y115">
        <f t="shared" si="20"/>
        <v>0</v>
      </c>
      <c r="Z115">
        <f t="shared" si="21"/>
        <v>0</v>
      </c>
      <c r="AA115">
        <f t="shared" si="22"/>
        <v>1</v>
      </c>
      <c r="AB115">
        <f t="shared" si="23"/>
        <v>0</v>
      </c>
      <c r="AC115" t="str">
        <f>IF(MOD(MID(matura__3[[#This Row],[PESEL]],10,1),2)=0,"K","M")</f>
        <v>M</v>
      </c>
      <c r="AD115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15">
        <f>IF(matura__3[[#This Row],[ilość rozszerzeń]]&gt;2,1,0)</f>
        <v>1</v>
      </c>
    </row>
    <row r="116" spans="1:31" x14ac:dyDescent="0.3">
      <c r="A116" s="1" t="s">
        <v>24</v>
      </c>
      <c r="B116" s="17">
        <v>95100400649</v>
      </c>
      <c r="I116">
        <v>96</v>
      </c>
      <c r="J116">
        <v>86</v>
      </c>
      <c r="Q116">
        <v>94</v>
      </c>
      <c r="R116">
        <v>60</v>
      </c>
      <c r="S116">
        <v>57</v>
      </c>
      <c r="V116">
        <f t="shared" si="18"/>
        <v>0</v>
      </c>
      <c r="W116">
        <f>IF(AND(matura__3[[#This Row],[Matematyka-P]]&gt;=0, matura__3[[#This Row],[Matematyka-P]]&lt;=30),1,0)</f>
        <v>0</v>
      </c>
      <c r="X116">
        <f t="shared" si="19"/>
        <v>0</v>
      </c>
      <c r="Y116">
        <f t="shared" si="20"/>
        <v>0</v>
      </c>
      <c r="Z116">
        <f t="shared" si="21"/>
        <v>0</v>
      </c>
      <c r="AA116">
        <f t="shared" si="22"/>
        <v>1</v>
      </c>
      <c r="AB116">
        <f t="shared" si="23"/>
        <v>0</v>
      </c>
      <c r="AC116" t="str">
        <f>IF(MOD(MID(matura__3[[#This Row],[PESEL]],10,1),2)=0,"K","M")</f>
        <v>K</v>
      </c>
      <c r="AD116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116">
        <f>IF(matura__3[[#This Row],[ilość rozszerzeń]]&gt;2,1,0)</f>
        <v>0</v>
      </c>
    </row>
    <row r="117" spans="1:31" x14ac:dyDescent="0.3">
      <c r="A117" s="1" t="s">
        <v>24</v>
      </c>
      <c r="B117" s="17">
        <v>95101104184</v>
      </c>
      <c r="E117">
        <v>55</v>
      </c>
      <c r="I117">
        <v>97</v>
      </c>
      <c r="J117">
        <v>92</v>
      </c>
      <c r="Q117">
        <v>94</v>
      </c>
      <c r="R117">
        <v>78</v>
      </c>
      <c r="S117">
        <v>63</v>
      </c>
      <c r="V117">
        <f t="shared" si="18"/>
        <v>0</v>
      </c>
      <c r="W117">
        <f>IF(AND(matura__3[[#This Row],[Matematyka-P]]&gt;=0, matura__3[[#This Row],[Matematyka-P]]&lt;=30),1,0)</f>
        <v>0</v>
      </c>
      <c r="X117">
        <f t="shared" si="19"/>
        <v>0</v>
      </c>
      <c r="Y117">
        <f t="shared" si="20"/>
        <v>0</v>
      </c>
      <c r="Z117">
        <f t="shared" si="21"/>
        <v>0</v>
      </c>
      <c r="AA117">
        <f t="shared" si="22"/>
        <v>1</v>
      </c>
      <c r="AB117">
        <f t="shared" si="23"/>
        <v>0</v>
      </c>
      <c r="AC117" t="str">
        <f>IF(MOD(MID(matura__3[[#This Row],[PESEL]],10,1),2)=0,"K","M")</f>
        <v>K</v>
      </c>
      <c r="AD117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17">
        <f>IF(matura__3[[#This Row],[ilość rozszerzeń]]&gt;2,1,0)</f>
        <v>1</v>
      </c>
    </row>
    <row r="118" spans="1:31" x14ac:dyDescent="0.3">
      <c r="A118" s="1" t="s">
        <v>24</v>
      </c>
      <c r="B118" s="17">
        <v>95101303842</v>
      </c>
      <c r="E118">
        <v>78</v>
      </c>
      <c r="I118">
        <v>98</v>
      </c>
      <c r="J118">
        <v>85</v>
      </c>
      <c r="Q118">
        <v>100</v>
      </c>
      <c r="R118">
        <v>92</v>
      </c>
      <c r="S118">
        <v>70</v>
      </c>
      <c r="V118">
        <f t="shared" si="18"/>
        <v>1</v>
      </c>
      <c r="W118">
        <f>IF(AND(matura__3[[#This Row],[Matematyka-P]]&gt;=0, matura__3[[#This Row],[Matematyka-P]]&lt;=30),1,0)</f>
        <v>0</v>
      </c>
      <c r="X118">
        <f t="shared" si="19"/>
        <v>0</v>
      </c>
      <c r="Y118">
        <f t="shared" si="20"/>
        <v>0</v>
      </c>
      <c r="Z118">
        <f t="shared" si="21"/>
        <v>0</v>
      </c>
      <c r="AA118">
        <f t="shared" si="22"/>
        <v>0</v>
      </c>
      <c r="AB118">
        <f t="shared" si="23"/>
        <v>1</v>
      </c>
      <c r="AC118" t="str">
        <f>IF(MOD(MID(matura__3[[#This Row],[PESEL]],10,1),2)=0,"K","M")</f>
        <v>K</v>
      </c>
      <c r="AD118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18">
        <f>IF(matura__3[[#This Row],[ilość rozszerzeń]]&gt;2,1,0)</f>
        <v>1</v>
      </c>
    </row>
    <row r="119" spans="1:31" x14ac:dyDescent="0.3">
      <c r="A119" s="1" t="s">
        <v>24</v>
      </c>
      <c r="B119" s="17">
        <v>95101902775</v>
      </c>
      <c r="H119">
        <v>52</v>
      </c>
      <c r="I119">
        <v>96</v>
      </c>
      <c r="J119">
        <v>68</v>
      </c>
      <c r="Q119">
        <v>94</v>
      </c>
      <c r="R119">
        <v>56</v>
      </c>
      <c r="S119">
        <v>57</v>
      </c>
      <c r="V119">
        <f t="shared" si="18"/>
        <v>0</v>
      </c>
      <c r="W119">
        <f>IF(AND(matura__3[[#This Row],[Matematyka-P]]&gt;=0, matura__3[[#This Row],[Matematyka-P]]&lt;=30),1,0)</f>
        <v>0</v>
      </c>
      <c r="X119">
        <f t="shared" si="19"/>
        <v>0</v>
      </c>
      <c r="Y119">
        <f t="shared" si="20"/>
        <v>0</v>
      </c>
      <c r="Z119">
        <f t="shared" si="21"/>
        <v>0</v>
      </c>
      <c r="AA119">
        <f t="shared" si="22"/>
        <v>1</v>
      </c>
      <c r="AB119">
        <f t="shared" si="23"/>
        <v>0</v>
      </c>
      <c r="AC119" t="str">
        <f>IF(MOD(MID(matura__3[[#This Row],[PESEL]],10,1),2)=0,"K","M")</f>
        <v>M</v>
      </c>
      <c r="AD119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19">
        <f>IF(matura__3[[#This Row],[ilość rozszerzeń]]&gt;2,1,0)</f>
        <v>1</v>
      </c>
    </row>
    <row r="120" spans="1:31" x14ac:dyDescent="0.3">
      <c r="A120" s="1" t="s">
        <v>24</v>
      </c>
      <c r="B120" s="17">
        <v>95102002757</v>
      </c>
      <c r="E120">
        <v>70</v>
      </c>
      <c r="I120">
        <v>100</v>
      </c>
      <c r="J120">
        <v>86</v>
      </c>
      <c r="Q120">
        <v>98</v>
      </c>
      <c r="R120">
        <v>78</v>
      </c>
      <c r="S120">
        <v>90</v>
      </c>
      <c r="V120">
        <f t="shared" si="18"/>
        <v>1</v>
      </c>
      <c r="W120">
        <f>IF(AND(matura__3[[#This Row],[Matematyka-P]]&gt;=0, matura__3[[#This Row],[Matematyka-P]]&lt;=30),1,0)</f>
        <v>0</v>
      </c>
      <c r="X120">
        <f t="shared" si="19"/>
        <v>0</v>
      </c>
      <c r="Y120">
        <f t="shared" si="20"/>
        <v>0</v>
      </c>
      <c r="Z120">
        <f t="shared" si="21"/>
        <v>0</v>
      </c>
      <c r="AA120">
        <f t="shared" si="22"/>
        <v>1</v>
      </c>
      <c r="AB120">
        <f t="shared" si="23"/>
        <v>0</v>
      </c>
      <c r="AC120" t="str">
        <f>IF(MOD(MID(matura__3[[#This Row],[PESEL]],10,1),2)=0,"K","M")</f>
        <v>M</v>
      </c>
      <c r="AD120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20">
        <f>IF(matura__3[[#This Row],[ilość rozszerzeń]]&gt;2,1,0)</f>
        <v>1</v>
      </c>
    </row>
    <row r="121" spans="1:31" x14ac:dyDescent="0.3">
      <c r="A121" s="1" t="s">
        <v>24</v>
      </c>
      <c r="B121" s="17">
        <v>95102301894</v>
      </c>
      <c r="E121">
        <v>32</v>
      </c>
      <c r="I121">
        <v>96</v>
      </c>
      <c r="J121">
        <v>78</v>
      </c>
      <c r="Q121">
        <v>90</v>
      </c>
      <c r="R121">
        <v>74</v>
      </c>
      <c r="S121">
        <v>74</v>
      </c>
      <c r="V121">
        <f t="shared" si="18"/>
        <v>0</v>
      </c>
      <c r="W121">
        <f>IF(AND(matura__3[[#This Row],[Matematyka-P]]&gt;=0, matura__3[[#This Row],[Matematyka-P]]&lt;=30),1,0)</f>
        <v>0</v>
      </c>
      <c r="X121">
        <f t="shared" si="19"/>
        <v>0</v>
      </c>
      <c r="Y121">
        <f t="shared" si="20"/>
        <v>0</v>
      </c>
      <c r="Z121">
        <f t="shared" si="21"/>
        <v>1</v>
      </c>
      <c r="AA121">
        <f t="shared" si="22"/>
        <v>0</v>
      </c>
      <c r="AB121">
        <f t="shared" si="23"/>
        <v>0</v>
      </c>
      <c r="AC121" t="str">
        <f>IF(MOD(MID(matura__3[[#This Row],[PESEL]],10,1),2)=0,"K","M")</f>
        <v>M</v>
      </c>
      <c r="AD121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21">
        <f>IF(matura__3[[#This Row],[ilość rozszerzeń]]&gt;2,1,0)</f>
        <v>1</v>
      </c>
    </row>
    <row r="122" spans="1:31" x14ac:dyDescent="0.3">
      <c r="A122" s="1" t="s">
        <v>24</v>
      </c>
      <c r="B122" s="17">
        <v>95112306692</v>
      </c>
      <c r="E122">
        <v>75</v>
      </c>
      <c r="I122">
        <v>100</v>
      </c>
      <c r="J122">
        <v>64</v>
      </c>
      <c r="Q122">
        <v>92</v>
      </c>
      <c r="R122">
        <v>74</v>
      </c>
      <c r="S122">
        <v>70</v>
      </c>
      <c r="V122">
        <f t="shared" si="18"/>
        <v>1</v>
      </c>
      <c r="W122">
        <f>IF(AND(matura__3[[#This Row],[Matematyka-P]]&gt;=0, matura__3[[#This Row],[Matematyka-P]]&lt;=30),1,0)</f>
        <v>0</v>
      </c>
      <c r="X122">
        <f t="shared" si="19"/>
        <v>0</v>
      </c>
      <c r="Y122">
        <f t="shared" si="20"/>
        <v>0</v>
      </c>
      <c r="Z122">
        <f t="shared" si="21"/>
        <v>0</v>
      </c>
      <c r="AA122">
        <f t="shared" si="22"/>
        <v>1</v>
      </c>
      <c r="AB122">
        <f t="shared" si="23"/>
        <v>0</v>
      </c>
      <c r="AC122" t="str">
        <f>IF(MOD(MID(matura__3[[#This Row],[PESEL]],10,1),2)=0,"K","M")</f>
        <v>M</v>
      </c>
      <c r="AD122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22">
        <f>IF(matura__3[[#This Row],[ilość rozszerzeń]]&gt;2,1,0)</f>
        <v>1</v>
      </c>
    </row>
    <row r="123" spans="1:31" x14ac:dyDescent="0.3">
      <c r="A123" s="1" t="s">
        <v>24</v>
      </c>
      <c r="B123" s="17">
        <v>95112702337</v>
      </c>
      <c r="E123">
        <v>63</v>
      </c>
      <c r="I123">
        <v>96</v>
      </c>
      <c r="Q123">
        <v>96</v>
      </c>
      <c r="R123">
        <v>92</v>
      </c>
      <c r="S123">
        <v>67</v>
      </c>
      <c r="V123">
        <f t="shared" si="18"/>
        <v>0</v>
      </c>
      <c r="W123">
        <f>IF(AND(matura__3[[#This Row],[Matematyka-P]]&gt;=0, matura__3[[#This Row],[Matematyka-P]]&lt;=30),1,0)</f>
        <v>0</v>
      </c>
      <c r="X123">
        <f t="shared" si="19"/>
        <v>0</v>
      </c>
      <c r="Y123">
        <f t="shared" si="20"/>
        <v>0</v>
      </c>
      <c r="Z123">
        <f t="shared" si="21"/>
        <v>0</v>
      </c>
      <c r="AA123">
        <f t="shared" si="22"/>
        <v>1</v>
      </c>
      <c r="AB123">
        <f t="shared" si="23"/>
        <v>0</v>
      </c>
      <c r="AC123" t="str">
        <f>IF(MOD(MID(matura__3[[#This Row],[PESEL]],10,1),2)=0,"K","M")</f>
        <v>M</v>
      </c>
      <c r="AD123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123">
        <f>IF(matura__3[[#This Row],[ilość rozszerzeń]]&gt;2,1,0)</f>
        <v>0</v>
      </c>
    </row>
    <row r="124" spans="1:31" x14ac:dyDescent="0.3">
      <c r="A124" s="1" t="s">
        <v>24</v>
      </c>
      <c r="B124" s="17">
        <v>95122110962</v>
      </c>
      <c r="I124">
        <v>98</v>
      </c>
      <c r="J124">
        <v>65</v>
      </c>
      <c r="Q124">
        <v>94</v>
      </c>
      <c r="R124">
        <v>68</v>
      </c>
      <c r="S124">
        <v>81</v>
      </c>
      <c r="V124">
        <f t="shared" si="18"/>
        <v>0</v>
      </c>
      <c r="W124">
        <f>IF(AND(matura__3[[#This Row],[Matematyka-P]]&gt;=0, matura__3[[#This Row],[Matematyka-P]]&lt;=30),1,0)</f>
        <v>0</v>
      </c>
      <c r="X124">
        <f t="shared" si="19"/>
        <v>0</v>
      </c>
      <c r="Y124">
        <f t="shared" si="20"/>
        <v>0</v>
      </c>
      <c r="Z124">
        <f t="shared" si="21"/>
        <v>0</v>
      </c>
      <c r="AA124">
        <f t="shared" si="22"/>
        <v>1</v>
      </c>
      <c r="AB124">
        <f t="shared" si="23"/>
        <v>0</v>
      </c>
      <c r="AC124" t="str">
        <f>IF(MOD(MID(matura__3[[#This Row],[PESEL]],10,1),2)=0,"K","M")</f>
        <v>K</v>
      </c>
      <c r="AD124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124">
        <f>IF(matura__3[[#This Row],[ilość rozszerzeń]]&gt;2,1,0)</f>
        <v>0</v>
      </c>
    </row>
    <row r="125" spans="1:31" x14ac:dyDescent="0.3">
      <c r="A125" s="1" t="s">
        <v>24</v>
      </c>
      <c r="B125" s="17">
        <v>95123001771</v>
      </c>
      <c r="I125">
        <v>98</v>
      </c>
      <c r="J125">
        <v>84</v>
      </c>
      <c r="Q125">
        <v>82</v>
      </c>
      <c r="R125">
        <v>54</v>
      </c>
      <c r="S125">
        <v>73</v>
      </c>
      <c r="V125">
        <f t="shared" si="18"/>
        <v>0</v>
      </c>
      <c r="W125">
        <f>IF(AND(matura__3[[#This Row],[Matematyka-P]]&gt;=0, matura__3[[#This Row],[Matematyka-P]]&lt;=30),1,0)</f>
        <v>0</v>
      </c>
      <c r="X125">
        <f t="shared" si="19"/>
        <v>0</v>
      </c>
      <c r="Y125">
        <f t="shared" si="20"/>
        <v>0</v>
      </c>
      <c r="Z125">
        <f t="shared" si="21"/>
        <v>1</v>
      </c>
      <c r="AA125">
        <f t="shared" si="22"/>
        <v>0</v>
      </c>
      <c r="AB125">
        <f t="shared" si="23"/>
        <v>0</v>
      </c>
      <c r="AC125" t="str">
        <f>IF(MOD(MID(matura__3[[#This Row],[PESEL]],10,1),2)=0,"K","M")</f>
        <v>M</v>
      </c>
      <c r="AD125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125">
        <f>IF(matura__3[[#This Row],[ilość rozszerzeń]]&gt;2,1,0)</f>
        <v>0</v>
      </c>
    </row>
    <row r="126" spans="1:31" x14ac:dyDescent="0.3">
      <c r="A126" s="1" t="s">
        <v>24</v>
      </c>
      <c r="B126" s="17">
        <v>96011200502</v>
      </c>
      <c r="E126">
        <v>77</v>
      </c>
      <c r="I126">
        <v>94</v>
      </c>
      <c r="J126">
        <v>86</v>
      </c>
      <c r="Q126">
        <v>98</v>
      </c>
      <c r="R126">
        <v>64</v>
      </c>
      <c r="S126">
        <v>59</v>
      </c>
      <c r="V126">
        <f t="shared" si="18"/>
        <v>0</v>
      </c>
      <c r="W126">
        <f>IF(AND(matura__3[[#This Row],[Matematyka-P]]&gt;=0, matura__3[[#This Row],[Matematyka-P]]&lt;=30),1,0)</f>
        <v>0</v>
      </c>
      <c r="X126">
        <f t="shared" si="19"/>
        <v>0</v>
      </c>
      <c r="Y126">
        <f t="shared" si="20"/>
        <v>0</v>
      </c>
      <c r="Z126">
        <f t="shared" si="21"/>
        <v>0</v>
      </c>
      <c r="AA126">
        <f t="shared" si="22"/>
        <v>1</v>
      </c>
      <c r="AB126">
        <f t="shared" si="23"/>
        <v>0</v>
      </c>
      <c r="AC126" t="str">
        <f>IF(MOD(MID(matura__3[[#This Row],[PESEL]],10,1),2)=0,"K","M")</f>
        <v>K</v>
      </c>
      <c r="AD126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26">
        <f>IF(matura__3[[#This Row],[ilość rozszerzeń]]&gt;2,1,0)</f>
        <v>1</v>
      </c>
    </row>
    <row r="127" spans="1:31" x14ac:dyDescent="0.3">
      <c r="A127" s="1" t="s">
        <v>25</v>
      </c>
      <c r="B127" s="17">
        <v>94011110436</v>
      </c>
      <c r="I127">
        <v>96</v>
      </c>
      <c r="M127">
        <v>97</v>
      </c>
      <c r="N127">
        <v>73</v>
      </c>
      <c r="Q127">
        <v>58</v>
      </c>
      <c r="S127">
        <v>69</v>
      </c>
      <c r="T127">
        <v>65</v>
      </c>
      <c r="V127">
        <f t="shared" si="18"/>
        <v>0</v>
      </c>
      <c r="W127">
        <f>IF(AND(matura__3[[#This Row],[Matematyka-P]]&gt;=0, matura__3[[#This Row],[Matematyka-P]]&lt;=30),1,0)</f>
        <v>0</v>
      </c>
      <c r="X127">
        <f t="shared" si="19"/>
        <v>0</v>
      </c>
      <c r="Y127">
        <f t="shared" si="20"/>
        <v>1</v>
      </c>
      <c r="Z127">
        <f t="shared" si="21"/>
        <v>0</v>
      </c>
      <c r="AA127">
        <f t="shared" si="22"/>
        <v>0</v>
      </c>
      <c r="AB127">
        <f t="shared" si="23"/>
        <v>0</v>
      </c>
      <c r="AC127" t="str">
        <f>IF(MOD(MID(matura__3[[#This Row],[PESEL]],10,1),2)=0,"K","M")</f>
        <v>M</v>
      </c>
      <c r="AD127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127">
        <f>IF(matura__3[[#This Row],[ilość rozszerzeń]]&gt;2,1,0)</f>
        <v>0</v>
      </c>
    </row>
    <row r="128" spans="1:31" x14ac:dyDescent="0.3">
      <c r="A128" s="1" t="s">
        <v>25</v>
      </c>
      <c r="B128" s="17">
        <v>94013113642</v>
      </c>
      <c r="I128">
        <v>96</v>
      </c>
      <c r="M128">
        <v>83</v>
      </c>
      <c r="N128">
        <v>61</v>
      </c>
      <c r="Q128">
        <v>68</v>
      </c>
      <c r="S128">
        <v>69</v>
      </c>
      <c r="T128">
        <v>58</v>
      </c>
      <c r="V128">
        <f t="shared" si="18"/>
        <v>0</v>
      </c>
      <c r="W128">
        <f>IF(AND(matura__3[[#This Row],[Matematyka-P]]&gt;=0, matura__3[[#This Row],[Matematyka-P]]&lt;=30),1,0)</f>
        <v>0</v>
      </c>
      <c r="X128">
        <f t="shared" si="19"/>
        <v>0</v>
      </c>
      <c r="Y128">
        <f t="shared" si="20"/>
        <v>1</v>
      </c>
      <c r="Z128">
        <f t="shared" si="21"/>
        <v>0</v>
      </c>
      <c r="AA128">
        <f t="shared" si="22"/>
        <v>0</v>
      </c>
      <c r="AB128">
        <f t="shared" si="23"/>
        <v>0</v>
      </c>
      <c r="AC128" t="str">
        <f>IF(MOD(MID(matura__3[[#This Row],[PESEL]],10,1),2)=0,"K","M")</f>
        <v>K</v>
      </c>
      <c r="AD128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128">
        <f>IF(matura__3[[#This Row],[ilość rozszerzeń]]&gt;2,1,0)</f>
        <v>0</v>
      </c>
    </row>
    <row r="129" spans="1:31" x14ac:dyDescent="0.3">
      <c r="A129" s="1" t="s">
        <v>25</v>
      </c>
      <c r="B129" s="17">
        <v>94020211283</v>
      </c>
      <c r="I129">
        <v>88</v>
      </c>
      <c r="M129">
        <v>90</v>
      </c>
      <c r="N129">
        <v>65</v>
      </c>
      <c r="Q129">
        <v>50</v>
      </c>
      <c r="S129">
        <v>81</v>
      </c>
      <c r="T129">
        <v>58</v>
      </c>
      <c r="V129">
        <f t="shared" si="18"/>
        <v>0</v>
      </c>
      <c r="W129">
        <f>IF(AND(matura__3[[#This Row],[Matematyka-P]]&gt;=0, matura__3[[#This Row],[Matematyka-P]]&lt;=30),1,0)</f>
        <v>0</v>
      </c>
      <c r="X129">
        <f t="shared" si="19"/>
        <v>1</v>
      </c>
      <c r="Y129">
        <f t="shared" si="20"/>
        <v>0</v>
      </c>
      <c r="Z129">
        <f t="shared" si="21"/>
        <v>0</v>
      </c>
      <c r="AA129">
        <f t="shared" si="22"/>
        <v>0</v>
      </c>
      <c r="AB129">
        <f t="shared" si="23"/>
        <v>0</v>
      </c>
      <c r="AC129" t="str">
        <f>IF(MOD(MID(matura__3[[#This Row],[PESEL]],10,1),2)=0,"K","M")</f>
        <v>K</v>
      </c>
      <c r="AD129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129">
        <f>IF(matura__3[[#This Row],[ilość rozszerzeń]]&gt;2,1,0)</f>
        <v>0</v>
      </c>
    </row>
    <row r="130" spans="1:31" x14ac:dyDescent="0.3">
      <c r="A130" s="1" t="s">
        <v>25</v>
      </c>
      <c r="B130" s="17">
        <v>94021306625</v>
      </c>
      <c r="I130">
        <v>90</v>
      </c>
      <c r="M130">
        <v>84</v>
      </c>
      <c r="N130">
        <v>68</v>
      </c>
      <c r="Q130">
        <v>58</v>
      </c>
      <c r="S130">
        <v>76</v>
      </c>
      <c r="T130">
        <v>88</v>
      </c>
      <c r="V130">
        <f t="shared" ref="V130:V161" si="24">COUNTIF(C130:U130,"100")</f>
        <v>0</v>
      </c>
      <c r="W130">
        <f>IF(AND(matura__3[[#This Row],[Matematyka-P]]&gt;=0, matura__3[[#This Row],[Matematyka-P]]&lt;=30),1,0)</f>
        <v>0</v>
      </c>
      <c r="X130">
        <f t="shared" ref="X130:X153" si="25">IF(AND($Q130&gt;=31, $Q130&lt;=50),1,0)</f>
        <v>0</v>
      </c>
      <c r="Y130">
        <f t="shared" ref="Y130:Y153" si="26">IF(AND($Q130&gt;=51, $Q130&lt;=75),1,0)</f>
        <v>1</v>
      </c>
      <c r="Z130">
        <f t="shared" ref="Z130:Z153" si="27">IF(AND($Q130&gt;=76,$Q130&lt;=90),1,0)</f>
        <v>0</v>
      </c>
      <c r="AA130">
        <f t="shared" ref="AA130:AA153" si="28">IF(AND($Q130&gt;=91, $Q130&lt;=99),1,0)</f>
        <v>0</v>
      </c>
      <c r="AB130">
        <f t="shared" ref="AB130:AB153" si="29">IF($Q130 =100,1,0)</f>
        <v>0</v>
      </c>
      <c r="AC130" t="str">
        <f>IF(MOD(MID(matura__3[[#This Row],[PESEL]],10,1),2)=0,"K","M")</f>
        <v>K</v>
      </c>
      <c r="AD130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130">
        <f>IF(matura__3[[#This Row],[ilość rozszerzeń]]&gt;2,1,0)</f>
        <v>0</v>
      </c>
    </row>
    <row r="131" spans="1:31" x14ac:dyDescent="0.3">
      <c r="A131" s="1" t="s">
        <v>25</v>
      </c>
      <c r="B131" s="17">
        <v>94030804224</v>
      </c>
      <c r="F131">
        <v>85</v>
      </c>
      <c r="J131">
        <v>95</v>
      </c>
      <c r="M131">
        <v>100</v>
      </c>
      <c r="Q131">
        <v>82</v>
      </c>
      <c r="S131">
        <v>73</v>
      </c>
      <c r="T131">
        <v>88</v>
      </c>
      <c r="V131">
        <f t="shared" si="24"/>
        <v>1</v>
      </c>
      <c r="W131">
        <f>IF(AND(matura__3[[#This Row],[Matematyka-P]]&gt;=0, matura__3[[#This Row],[Matematyka-P]]&lt;=30),1,0)</f>
        <v>0</v>
      </c>
      <c r="X131">
        <f t="shared" si="25"/>
        <v>0</v>
      </c>
      <c r="Y131">
        <f t="shared" si="26"/>
        <v>0</v>
      </c>
      <c r="Z131">
        <f t="shared" si="27"/>
        <v>1</v>
      </c>
      <c r="AA131">
        <f t="shared" si="28"/>
        <v>0</v>
      </c>
      <c r="AB131">
        <f t="shared" si="29"/>
        <v>0</v>
      </c>
      <c r="AC131" t="str">
        <f>IF(MOD(MID(matura__3[[#This Row],[PESEL]],10,1),2)=0,"K","M")</f>
        <v>K</v>
      </c>
      <c r="AD131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31">
        <f>IF(matura__3[[#This Row],[ilość rozszerzeń]]&gt;2,1,0)</f>
        <v>1</v>
      </c>
    </row>
    <row r="132" spans="1:31" x14ac:dyDescent="0.3">
      <c r="A132" s="1" t="s">
        <v>25</v>
      </c>
      <c r="B132" s="17">
        <v>94031410644</v>
      </c>
      <c r="I132">
        <v>96</v>
      </c>
      <c r="N132">
        <v>45</v>
      </c>
      <c r="Q132">
        <v>74</v>
      </c>
      <c r="S132">
        <v>61</v>
      </c>
      <c r="T132">
        <v>83</v>
      </c>
      <c r="V132">
        <f t="shared" si="24"/>
        <v>0</v>
      </c>
      <c r="W132">
        <f>IF(AND(matura__3[[#This Row],[Matematyka-P]]&gt;=0, matura__3[[#This Row],[Matematyka-P]]&lt;=30),1,0)</f>
        <v>0</v>
      </c>
      <c r="X132">
        <f t="shared" si="25"/>
        <v>0</v>
      </c>
      <c r="Y132">
        <f t="shared" si="26"/>
        <v>1</v>
      </c>
      <c r="Z132">
        <f t="shared" si="27"/>
        <v>0</v>
      </c>
      <c r="AA132">
        <f t="shared" si="28"/>
        <v>0</v>
      </c>
      <c r="AB132">
        <f t="shared" si="29"/>
        <v>0</v>
      </c>
      <c r="AC132" t="str">
        <f>IF(MOD(MID(matura__3[[#This Row],[PESEL]],10,1),2)=0,"K","M")</f>
        <v>K</v>
      </c>
      <c r="AD132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132">
        <f>IF(matura__3[[#This Row],[ilość rozszerzeń]]&gt;2,1,0)</f>
        <v>0</v>
      </c>
    </row>
    <row r="133" spans="1:31" x14ac:dyDescent="0.3">
      <c r="A133" s="1" t="s">
        <v>25</v>
      </c>
      <c r="B133" s="17">
        <v>94040607118</v>
      </c>
      <c r="I133">
        <v>94</v>
      </c>
      <c r="J133">
        <v>79</v>
      </c>
      <c r="N133">
        <v>79</v>
      </c>
      <c r="Q133">
        <v>64</v>
      </c>
      <c r="S133">
        <v>74</v>
      </c>
      <c r="T133">
        <v>53</v>
      </c>
      <c r="V133">
        <f t="shared" si="24"/>
        <v>0</v>
      </c>
      <c r="W133">
        <f>IF(AND(matura__3[[#This Row],[Matematyka-P]]&gt;=0, matura__3[[#This Row],[Matematyka-P]]&lt;=30),1,0)</f>
        <v>0</v>
      </c>
      <c r="X133">
        <f t="shared" si="25"/>
        <v>0</v>
      </c>
      <c r="Y133">
        <f t="shared" si="26"/>
        <v>1</v>
      </c>
      <c r="Z133">
        <f t="shared" si="27"/>
        <v>0</v>
      </c>
      <c r="AA133">
        <f t="shared" si="28"/>
        <v>0</v>
      </c>
      <c r="AB133">
        <f t="shared" si="29"/>
        <v>0</v>
      </c>
      <c r="AC133" t="str">
        <f>IF(MOD(MID(matura__3[[#This Row],[PESEL]],10,1),2)=0,"K","M")</f>
        <v>M</v>
      </c>
      <c r="AD133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33">
        <f>IF(matura__3[[#This Row],[ilość rozszerzeń]]&gt;2,1,0)</f>
        <v>1</v>
      </c>
    </row>
    <row r="134" spans="1:31" x14ac:dyDescent="0.3">
      <c r="A134" s="1" t="s">
        <v>25</v>
      </c>
      <c r="B134" s="17">
        <v>94042912726</v>
      </c>
      <c r="F134">
        <v>38</v>
      </c>
      <c r="I134">
        <v>87</v>
      </c>
      <c r="J134">
        <v>69</v>
      </c>
      <c r="N134">
        <v>72</v>
      </c>
      <c r="Q134">
        <v>56</v>
      </c>
      <c r="S134">
        <v>54</v>
      </c>
      <c r="T134">
        <v>60</v>
      </c>
      <c r="V134">
        <f t="shared" si="24"/>
        <v>0</v>
      </c>
      <c r="W134">
        <f>IF(AND(matura__3[[#This Row],[Matematyka-P]]&gt;=0, matura__3[[#This Row],[Matematyka-P]]&lt;=30),1,0)</f>
        <v>0</v>
      </c>
      <c r="X134">
        <f t="shared" si="25"/>
        <v>0</v>
      </c>
      <c r="Y134">
        <f t="shared" si="26"/>
        <v>1</v>
      </c>
      <c r="Z134">
        <f t="shared" si="27"/>
        <v>0</v>
      </c>
      <c r="AA134">
        <f t="shared" si="28"/>
        <v>0</v>
      </c>
      <c r="AB134">
        <f t="shared" si="29"/>
        <v>0</v>
      </c>
      <c r="AC134" t="str">
        <f>IF(MOD(MID(matura__3[[#This Row],[PESEL]],10,1),2)=0,"K","M")</f>
        <v>K</v>
      </c>
      <c r="AD134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4</v>
      </c>
      <c r="AE134">
        <f>IF(matura__3[[#This Row],[ilość rozszerzeń]]&gt;2,1,0)</f>
        <v>1</v>
      </c>
    </row>
    <row r="135" spans="1:31" x14ac:dyDescent="0.3">
      <c r="A135" s="1" t="s">
        <v>25</v>
      </c>
      <c r="B135" s="17">
        <v>94060604247</v>
      </c>
      <c r="C135">
        <v>62</v>
      </c>
      <c r="D135">
        <v>35</v>
      </c>
      <c r="I135">
        <v>97</v>
      </c>
      <c r="M135">
        <v>92</v>
      </c>
      <c r="N135">
        <v>52</v>
      </c>
      <c r="Q135">
        <v>56</v>
      </c>
      <c r="S135">
        <v>67</v>
      </c>
      <c r="V135">
        <f t="shared" si="24"/>
        <v>0</v>
      </c>
      <c r="W135">
        <f>IF(AND(matura__3[[#This Row],[Matematyka-P]]&gt;=0, matura__3[[#This Row],[Matematyka-P]]&lt;=30),1,0)</f>
        <v>0</v>
      </c>
      <c r="X135">
        <f t="shared" si="25"/>
        <v>0</v>
      </c>
      <c r="Y135">
        <f t="shared" si="26"/>
        <v>1</v>
      </c>
      <c r="Z135">
        <f t="shared" si="27"/>
        <v>0</v>
      </c>
      <c r="AA135">
        <f t="shared" si="28"/>
        <v>0</v>
      </c>
      <c r="AB135">
        <f t="shared" si="29"/>
        <v>0</v>
      </c>
      <c r="AC135" t="str">
        <f>IF(MOD(MID(matura__3[[#This Row],[PESEL]],10,1),2)=0,"K","M")</f>
        <v>K</v>
      </c>
      <c r="AD135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35">
        <f>IF(matura__3[[#This Row],[ilość rozszerzeń]]&gt;2,1,0)</f>
        <v>1</v>
      </c>
    </row>
    <row r="136" spans="1:31" x14ac:dyDescent="0.3">
      <c r="A136" s="1" t="s">
        <v>25</v>
      </c>
      <c r="B136" s="17">
        <v>94062703166</v>
      </c>
      <c r="F136">
        <v>50</v>
      </c>
      <c r="I136">
        <v>92</v>
      </c>
      <c r="M136">
        <v>84</v>
      </c>
      <c r="N136">
        <v>63</v>
      </c>
      <c r="Q136">
        <v>54</v>
      </c>
      <c r="S136">
        <v>60</v>
      </c>
      <c r="V136">
        <f t="shared" si="24"/>
        <v>0</v>
      </c>
      <c r="W136">
        <f>IF(AND(matura__3[[#This Row],[Matematyka-P]]&gt;=0, matura__3[[#This Row],[Matematyka-P]]&lt;=30),1,0)</f>
        <v>0</v>
      </c>
      <c r="X136">
        <f t="shared" si="25"/>
        <v>0</v>
      </c>
      <c r="Y136">
        <f t="shared" si="26"/>
        <v>1</v>
      </c>
      <c r="Z136">
        <f t="shared" si="27"/>
        <v>0</v>
      </c>
      <c r="AA136">
        <f t="shared" si="28"/>
        <v>0</v>
      </c>
      <c r="AB136">
        <f t="shared" si="29"/>
        <v>0</v>
      </c>
      <c r="AC136" t="str">
        <f>IF(MOD(MID(matura__3[[#This Row],[PESEL]],10,1),2)=0,"K","M")</f>
        <v>K</v>
      </c>
      <c r="AD136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136">
        <f>IF(matura__3[[#This Row],[ilość rozszerzeń]]&gt;2,1,0)</f>
        <v>0</v>
      </c>
    </row>
    <row r="137" spans="1:31" x14ac:dyDescent="0.3">
      <c r="A137" s="1" t="s">
        <v>25</v>
      </c>
      <c r="B137" s="17">
        <v>94063002080</v>
      </c>
      <c r="F137">
        <v>82</v>
      </c>
      <c r="I137">
        <v>100</v>
      </c>
      <c r="M137">
        <v>100</v>
      </c>
      <c r="Q137">
        <v>100</v>
      </c>
      <c r="R137">
        <v>66</v>
      </c>
      <c r="S137">
        <v>73</v>
      </c>
      <c r="T137">
        <v>85</v>
      </c>
      <c r="V137">
        <f t="shared" si="24"/>
        <v>3</v>
      </c>
      <c r="W137">
        <f>IF(AND(matura__3[[#This Row],[Matematyka-P]]&gt;=0, matura__3[[#This Row],[Matematyka-P]]&lt;=30),1,0)</f>
        <v>0</v>
      </c>
      <c r="X137">
        <f t="shared" si="25"/>
        <v>0</v>
      </c>
      <c r="Y137">
        <f t="shared" si="26"/>
        <v>0</v>
      </c>
      <c r="Z137">
        <f t="shared" si="27"/>
        <v>0</v>
      </c>
      <c r="AA137">
        <f t="shared" si="28"/>
        <v>0</v>
      </c>
      <c r="AB137">
        <f t="shared" si="29"/>
        <v>1</v>
      </c>
      <c r="AC137" t="str">
        <f>IF(MOD(MID(matura__3[[#This Row],[PESEL]],10,1),2)=0,"K","M")</f>
        <v>K</v>
      </c>
      <c r="AD137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37">
        <f>IF(matura__3[[#This Row],[ilość rozszerzeń]]&gt;2,1,0)</f>
        <v>1</v>
      </c>
    </row>
    <row r="138" spans="1:31" x14ac:dyDescent="0.3">
      <c r="A138" s="1" t="s">
        <v>25</v>
      </c>
      <c r="B138" s="17">
        <v>94081102166</v>
      </c>
      <c r="I138">
        <v>96</v>
      </c>
      <c r="N138">
        <v>79</v>
      </c>
      <c r="Q138">
        <v>56</v>
      </c>
      <c r="S138">
        <v>81</v>
      </c>
      <c r="T138">
        <v>83</v>
      </c>
      <c r="V138">
        <f t="shared" si="24"/>
        <v>0</v>
      </c>
      <c r="W138">
        <f>IF(AND(matura__3[[#This Row],[Matematyka-P]]&gt;=0, matura__3[[#This Row],[Matematyka-P]]&lt;=30),1,0)</f>
        <v>0</v>
      </c>
      <c r="X138">
        <f t="shared" si="25"/>
        <v>0</v>
      </c>
      <c r="Y138">
        <f t="shared" si="26"/>
        <v>1</v>
      </c>
      <c r="Z138">
        <f t="shared" si="27"/>
        <v>0</v>
      </c>
      <c r="AA138">
        <f t="shared" si="28"/>
        <v>0</v>
      </c>
      <c r="AB138">
        <f t="shared" si="29"/>
        <v>0</v>
      </c>
      <c r="AC138" t="str">
        <f>IF(MOD(MID(matura__3[[#This Row],[PESEL]],10,1),2)=0,"K","M")</f>
        <v>K</v>
      </c>
      <c r="AD138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138">
        <f>IF(matura__3[[#This Row],[ilość rozszerzeń]]&gt;2,1,0)</f>
        <v>0</v>
      </c>
    </row>
    <row r="139" spans="1:31" x14ac:dyDescent="0.3">
      <c r="A139" s="1" t="s">
        <v>25</v>
      </c>
      <c r="B139" s="17">
        <v>94082703588</v>
      </c>
      <c r="G139">
        <v>66</v>
      </c>
      <c r="I139">
        <v>94</v>
      </c>
      <c r="J139">
        <v>93</v>
      </c>
      <c r="N139">
        <v>83</v>
      </c>
      <c r="Q139">
        <v>78</v>
      </c>
      <c r="S139">
        <v>90</v>
      </c>
      <c r="T139">
        <v>100</v>
      </c>
      <c r="V139">
        <f t="shared" si="24"/>
        <v>1</v>
      </c>
      <c r="W139">
        <f>IF(AND(matura__3[[#This Row],[Matematyka-P]]&gt;=0, matura__3[[#This Row],[Matematyka-P]]&lt;=30),1,0)</f>
        <v>0</v>
      </c>
      <c r="X139">
        <f t="shared" si="25"/>
        <v>0</v>
      </c>
      <c r="Y139">
        <f t="shared" si="26"/>
        <v>0</v>
      </c>
      <c r="Z139">
        <f t="shared" si="27"/>
        <v>1</v>
      </c>
      <c r="AA139">
        <f t="shared" si="28"/>
        <v>0</v>
      </c>
      <c r="AB139">
        <f t="shared" si="29"/>
        <v>0</v>
      </c>
      <c r="AC139" t="str">
        <f>IF(MOD(MID(matura__3[[#This Row],[PESEL]],10,1),2)=0,"K","M")</f>
        <v>K</v>
      </c>
      <c r="AD139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4</v>
      </c>
      <c r="AE139">
        <f>IF(matura__3[[#This Row],[ilość rozszerzeń]]&gt;2,1,0)</f>
        <v>1</v>
      </c>
    </row>
    <row r="140" spans="1:31" x14ac:dyDescent="0.3">
      <c r="A140" s="1" t="s">
        <v>25</v>
      </c>
      <c r="B140" s="17">
        <v>94082901146</v>
      </c>
      <c r="F140">
        <v>75</v>
      </c>
      <c r="I140">
        <v>99</v>
      </c>
      <c r="J140">
        <v>83</v>
      </c>
      <c r="M140">
        <v>100</v>
      </c>
      <c r="Q140">
        <v>78</v>
      </c>
      <c r="R140">
        <v>30</v>
      </c>
      <c r="S140">
        <v>79</v>
      </c>
      <c r="T140">
        <v>80</v>
      </c>
      <c r="V140">
        <f t="shared" si="24"/>
        <v>1</v>
      </c>
      <c r="W140">
        <f>IF(AND(matura__3[[#This Row],[Matematyka-P]]&gt;=0, matura__3[[#This Row],[Matematyka-P]]&lt;=30),1,0)</f>
        <v>0</v>
      </c>
      <c r="X140">
        <f t="shared" si="25"/>
        <v>0</v>
      </c>
      <c r="Y140">
        <f t="shared" si="26"/>
        <v>0</v>
      </c>
      <c r="Z140">
        <f t="shared" si="27"/>
        <v>1</v>
      </c>
      <c r="AA140">
        <f t="shared" si="28"/>
        <v>0</v>
      </c>
      <c r="AB140">
        <f t="shared" si="29"/>
        <v>0</v>
      </c>
      <c r="AC140" t="str">
        <f>IF(MOD(MID(matura__3[[#This Row],[PESEL]],10,1),2)=0,"K","M")</f>
        <v>K</v>
      </c>
      <c r="AD140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4</v>
      </c>
      <c r="AE140">
        <f>IF(matura__3[[#This Row],[ilość rozszerzeń]]&gt;2,1,0)</f>
        <v>1</v>
      </c>
    </row>
    <row r="141" spans="1:31" x14ac:dyDescent="0.3">
      <c r="A141" s="1" t="s">
        <v>25</v>
      </c>
      <c r="B141" s="17">
        <v>94082905447</v>
      </c>
      <c r="I141">
        <v>96</v>
      </c>
      <c r="M141">
        <v>98</v>
      </c>
      <c r="N141">
        <v>96</v>
      </c>
      <c r="Q141">
        <v>44</v>
      </c>
      <c r="S141">
        <v>69</v>
      </c>
      <c r="V141">
        <f t="shared" si="24"/>
        <v>0</v>
      </c>
      <c r="W141">
        <f>IF(AND(matura__3[[#This Row],[Matematyka-P]]&gt;=0, matura__3[[#This Row],[Matematyka-P]]&lt;=30),1,0)</f>
        <v>0</v>
      </c>
      <c r="X141">
        <f t="shared" si="25"/>
        <v>1</v>
      </c>
      <c r="Y141">
        <f t="shared" si="26"/>
        <v>0</v>
      </c>
      <c r="Z141">
        <f t="shared" si="27"/>
        <v>0</v>
      </c>
      <c r="AA141">
        <f t="shared" si="28"/>
        <v>0</v>
      </c>
      <c r="AB141">
        <f t="shared" si="29"/>
        <v>0</v>
      </c>
      <c r="AC141" t="str">
        <f>IF(MOD(MID(matura__3[[#This Row],[PESEL]],10,1),2)=0,"K","M")</f>
        <v>K</v>
      </c>
      <c r="AD141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1</v>
      </c>
      <c r="AE141">
        <f>IF(matura__3[[#This Row],[ilość rozszerzeń]]&gt;2,1,0)</f>
        <v>0</v>
      </c>
    </row>
    <row r="142" spans="1:31" x14ac:dyDescent="0.3">
      <c r="A142" s="1" t="s">
        <v>25</v>
      </c>
      <c r="B142" s="17">
        <v>94083000868</v>
      </c>
      <c r="G142">
        <v>24</v>
      </c>
      <c r="I142">
        <v>100</v>
      </c>
      <c r="J142">
        <v>63</v>
      </c>
      <c r="N142">
        <v>61</v>
      </c>
      <c r="Q142">
        <v>40</v>
      </c>
      <c r="S142">
        <v>76</v>
      </c>
      <c r="T142">
        <v>58</v>
      </c>
      <c r="U142">
        <v>16</v>
      </c>
      <c r="V142">
        <f t="shared" si="24"/>
        <v>1</v>
      </c>
      <c r="W142">
        <f>IF(AND(matura__3[[#This Row],[Matematyka-P]]&gt;=0, matura__3[[#This Row],[Matematyka-P]]&lt;=30),1,0)</f>
        <v>0</v>
      </c>
      <c r="X142">
        <f t="shared" si="25"/>
        <v>1</v>
      </c>
      <c r="Y142">
        <f t="shared" si="26"/>
        <v>0</v>
      </c>
      <c r="Z142">
        <f t="shared" si="27"/>
        <v>0</v>
      </c>
      <c r="AA142">
        <f t="shared" si="28"/>
        <v>0</v>
      </c>
      <c r="AB142">
        <f t="shared" si="29"/>
        <v>0</v>
      </c>
      <c r="AC142" t="str">
        <f>IF(MOD(MID(matura__3[[#This Row],[PESEL]],10,1),2)=0,"K","M")</f>
        <v>K</v>
      </c>
      <c r="AD142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5</v>
      </c>
      <c r="AE142">
        <f>IF(matura__3[[#This Row],[ilość rozszerzeń]]&gt;2,1,0)</f>
        <v>1</v>
      </c>
    </row>
    <row r="143" spans="1:31" x14ac:dyDescent="0.3">
      <c r="A143" s="1" t="s">
        <v>25</v>
      </c>
      <c r="B143" s="17">
        <v>94090909307</v>
      </c>
      <c r="G143">
        <v>72</v>
      </c>
      <c r="I143">
        <v>98</v>
      </c>
      <c r="J143">
        <v>76</v>
      </c>
      <c r="N143">
        <v>77</v>
      </c>
      <c r="Q143">
        <v>64</v>
      </c>
      <c r="S143">
        <v>79</v>
      </c>
      <c r="T143">
        <v>75</v>
      </c>
      <c r="U143">
        <v>46</v>
      </c>
      <c r="V143">
        <f t="shared" si="24"/>
        <v>0</v>
      </c>
      <c r="W143">
        <f>IF(AND(matura__3[[#This Row],[Matematyka-P]]&gt;=0, matura__3[[#This Row],[Matematyka-P]]&lt;=30),1,0)</f>
        <v>0</v>
      </c>
      <c r="X143">
        <f t="shared" si="25"/>
        <v>0</v>
      </c>
      <c r="Y143">
        <f t="shared" si="26"/>
        <v>1</v>
      </c>
      <c r="Z143">
        <f t="shared" si="27"/>
        <v>0</v>
      </c>
      <c r="AA143">
        <f t="shared" si="28"/>
        <v>0</v>
      </c>
      <c r="AB143">
        <f t="shared" si="29"/>
        <v>0</v>
      </c>
      <c r="AC143" t="str">
        <f>IF(MOD(MID(matura__3[[#This Row],[PESEL]],10,1),2)=0,"K","M")</f>
        <v>K</v>
      </c>
      <c r="AD143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5</v>
      </c>
      <c r="AE143">
        <f>IF(matura__3[[#This Row],[ilość rozszerzeń]]&gt;2,1,0)</f>
        <v>1</v>
      </c>
    </row>
    <row r="144" spans="1:31" x14ac:dyDescent="0.3">
      <c r="A144" s="1" t="s">
        <v>25</v>
      </c>
      <c r="B144" s="17">
        <v>94091301085</v>
      </c>
      <c r="I144">
        <v>96</v>
      </c>
      <c r="J144">
        <v>71</v>
      </c>
      <c r="N144">
        <v>70</v>
      </c>
      <c r="Q144">
        <v>40</v>
      </c>
      <c r="S144">
        <v>37</v>
      </c>
      <c r="T144">
        <v>55</v>
      </c>
      <c r="V144">
        <f t="shared" si="24"/>
        <v>0</v>
      </c>
      <c r="W144">
        <f>IF(AND(matura__3[[#This Row],[Matematyka-P]]&gt;=0, matura__3[[#This Row],[Matematyka-P]]&lt;=30),1,0)</f>
        <v>0</v>
      </c>
      <c r="X144">
        <f t="shared" si="25"/>
        <v>1</v>
      </c>
      <c r="Y144">
        <f t="shared" si="26"/>
        <v>0</v>
      </c>
      <c r="Z144">
        <f t="shared" si="27"/>
        <v>0</v>
      </c>
      <c r="AA144">
        <f t="shared" si="28"/>
        <v>0</v>
      </c>
      <c r="AB144">
        <f t="shared" si="29"/>
        <v>0</v>
      </c>
      <c r="AC144" t="str">
        <f>IF(MOD(MID(matura__3[[#This Row],[PESEL]],10,1),2)=0,"K","M")</f>
        <v>K</v>
      </c>
      <c r="AD144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44">
        <f>IF(matura__3[[#This Row],[ilość rozszerzeń]]&gt;2,1,0)</f>
        <v>1</v>
      </c>
    </row>
    <row r="145" spans="1:31" x14ac:dyDescent="0.3">
      <c r="A145" s="1" t="s">
        <v>25</v>
      </c>
      <c r="B145" s="17">
        <v>94092207960</v>
      </c>
      <c r="J145">
        <v>89</v>
      </c>
      <c r="M145">
        <v>96</v>
      </c>
      <c r="Q145">
        <v>56</v>
      </c>
      <c r="S145">
        <v>57</v>
      </c>
      <c r="T145">
        <v>63</v>
      </c>
      <c r="V145">
        <f t="shared" si="24"/>
        <v>0</v>
      </c>
      <c r="W145">
        <f>IF(AND(matura__3[[#This Row],[Matematyka-P]]&gt;=0, matura__3[[#This Row],[Matematyka-P]]&lt;=30),1,0)</f>
        <v>0</v>
      </c>
      <c r="X145">
        <f t="shared" si="25"/>
        <v>0</v>
      </c>
      <c r="Y145">
        <f t="shared" si="26"/>
        <v>1</v>
      </c>
      <c r="Z145">
        <f t="shared" si="27"/>
        <v>0</v>
      </c>
      <c r="AA145">
        <f t="shared" si="28"/>
        <v>0</v>
      </c>
      <c r="AB145">
        <f t="shared" si="29"/>
        <v>0</v>
      </c>
      <c r="AC145" t="str">
        <f>IF(MOD(MID(matura__3[[#This Row],[PESEL]],10,1),2)=0,"K","M")</f>
        <v>K</v>
      </c>
      <c r="AD145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145">
        <f>IF(matura__3[[#This Row],[ilość rozszerzeń]]&gt;2,1,0)</f>
        <v>0</v>
      </c>
    </row>
    <row r="146" spans="1:31" x14ac:dyDescent="0.3">
      <c r="A146" s="1" t="s">
        <v>25</v>
      </c>
      <c r="B146" s="17">
        <v>94100706007</v>
      </c>
      <c r="J146">
        <v>74</v>
      </c>
      <c r="M146">
        <v>98</v>
      </c>
      <c r="Q146">
        <v>66</v>
      </c>
      <c r="S146">
        <v>56</v>
      </c>
      <c r="V146">
        <f t="shared" si="24"/>
        <v>0</v>
      </c>
      <c r="W146">
        <f>IF(AND(matura__3[[#This Row],[Matematyka-P]]&gt;=0, matura__3[[#This Row],[Matematyka-P]]&lt;=30),1,0)</f>
        <v>0</v>
      </c>
      <c r="X146">
        <f t="shared" si="25"/>
        <v>0</v>
      </c>
      <c r="Y146">
        <f t="shared" si="26"/>
        <v>1</v>
      </c>
      <c r="Z146">
        <f t="shared" si="27"/>
        <v>0</v>
      </c>
      <c r="AA146">
        <f t="shared" si="28"/>
        <v>0</v>
      </c>
      <c r="AB146">
        <f t="shared" si="29"/>
        <v>0</v>
      </c>
      <c r="AC146" t="str">
        <f>IF(MOD(MID(matura__3[[#This Row],[PESEL]],10,1),2)=0,"K","M")</f>
        <v>K</v>
      </c>
      <c r="AD146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1</v>
      </c>
      <c r="AE146">
        <f>IF(matura__3[[#This Row],[ilość rozszerzeń]]&gt;2,1,0)</f>
        <v>0</v>
      </c>
    </row>
    <row r="147" spans="1:31" x14ac:dyDescent="0.3">
      <c r="A147" s="1" t="s">
        <v>25</v>
      </c>
      <c r="B147" s="17">
        <v>94102604723</v>
      </c>
      <c r="L147">
        <v>73</v>
      </c>
      <c r="M147">
        <v>98</v>
      </c>
      <c r="N147">
        <v>82</v>
      </c>
      <c r="Q147">
        <v>68</v>
      </c>
      <c r="S147">
        <v>50</v>
      </c>
      <c r="T147">
        <v>70</v>
      </c>
      <c r="V147">
        <f t="shared" si="24"/>
        <v>0</v>
      </c>
      <c r="W147">
        <f>IF(AND(matura__3[[#This Row],[Matematyka-P]]&gt;=0, matura__3[[#This Row],[Matematyka-P]]&lt;=30),1,0)</f>
        <v>0</v>
      </c>
      <c r="X147">
        <f t="shared" si="25"/>
        <v>0</v>
      </c>
      <c r="Y147">
        <f t="shared" si="26"/>
        <v>1</v>
      </c>
      <c r="Z147">
        <f t="shared" si="27"/>
        <v>0</v>
      </c>
      <c r="AA147">
        <f t="shared" si="28"/>
        <v>0</v>
      </c>
      <c r="AB147">
        <f t="shared" si="29"/>
        <v>0</v>
      </c>
      <c r="AC147" t="str">
        <f>IF(MOD(MID(matura__3[[#This Row],[PESEL]],10,1),2)=0,"K","M")</f>
        <v>K</v>
      </c>
      <c r="AD147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47">
        <f>IF(matura__3[[#This Row],[ilość rozszerzeń]]&gt;2,1,0)</f>
        <v>1</v>
      </c>
    </row>
    <row r="148" spans="1:31" x14ac:dyDescent="0.3">
      <c r="A148" s="1" t="s">
        <v>25</v>
      </c>
      <c r="B148" s="17">
        <v>94103100907</v>
      </c>
      <c r="C148">
        <v>18</v>
      </c>
      <c r="D148">
        <v>12</v>
      </c>
      <c r="I148">
        <v>70</v>
      </c>
      <c r="M148">
        <v>58</v>
      </c>
      <c r="Q148">
        <v>58</v>
      </c>
      <c r="S148">
        <v>43</v>
      </c>
      <c r="V148">
        <f t="shared" si="24"/>
        <v>0</v>
      </c>
      <c r="W148">
        <f>IF(AND(matura__3[[#This Row],[Matematyka-P]]&gt;=0, matura__3[[#This Row],[Matematyka-P]]&lt;=30),1,0)</f>
        <v>0</v>
      </c>
      <c r="X148">
        <f t="shared" si="25"/>
        <v>0</v>
      </c>
      <c r="Y148">
        <f t="shared" si="26"/>
        <v>1</v>
      </c>
      <c r="Z148">
        <f t="shared" si="27"/>
        <v>0</v>
      </c>
      <c r="AA148">
        <f t="shared" si="28"/>
        <v>0</v>
      </c>
      <c r="AB148">
        <f t="shared" si="29"/>
        <v>0</v>
      </c>
      <c r="AC148" t="str">
        <f>IF(MOD(MID(matura__3[[#This Row],[PESEL]],10,1),2)=0,"K","M")</f>
        <v>K</v>
      </c>
      <c r="AD148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148">
        <f>IF(matura__3[[#This Row],[ilość rozszerzeń]]&gt;2,1,0)</f>
        <v>0</v>
      </c>
    </row>
    <row r="149" spans="1:31" x14ac:dyDescent="0.3">
      <c r="A149" s="1" t="s">
        <v>25</v>
      </c>
      <c r="B149" s="17">
        <v>94110205866</v>
      </c>
      <c r="J149">
        <v>78</v>
      </c>
      <c r="M149">
        <v>100</v>
      </c>
      <c r="Q149">
        <v>96</v>
      </c>
      <c r="R149">
        <v>40</v>
      </c>
      <c r="S149">
        <v>80</v>
      </c>
      <c r="V149">
        <f t="shared" si="24"/>
        <v>1</v>
      </c>
      <c r="W149">
        <f>IF(AND(matura__3[[#This Row],[Matematyka-P]]&gt;=0, matura__3[[#This Row],[Matematyka-P]]&lt;=30),1,0)</f>
        <v>0</v>
      </c>
      <c r="X149">
        <f t="shared" si="25"/>
        <v>0</v>
      </c>
      <c r="Y149">
        <f t="shared" si="26"/>
        <v>0</v>
      </c>
      <c r="Z149">
        <f t="shared" si="27"/>
        <v>0</v>
      </c>
      <c r="AA149">
        <f t="shared" si="28"/>
        <v>1</v>
      </c>
      <c r="AB149">
        <f t="shared" si="29"/>
        <v>0</v>
      </c>
      <c r="AC149" t="str">
        <f>IF(MOD(MID(matura__3[[#This Row],[PESEL]],10,1),2)=0,"K","M")</f>
        <v>K</v>
      </c>
      <c r="AD149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149">
        <f>IF(matura__3[[#This Row],[ilość rozszerzeń]]&gt;2,1,0)</f>
        <v>0</v>
      </c>
    </row>
    <row r="150" spans="1:31" x14ac:dyDescent="0.3">
      <c r="A150" s="1" t="s">
        <v>25</v>
      </c>
      <c r="B150" s="17">
        <v>94121203482</v>
      </c>
      <c r="I150">
        <v>90</v>
      </c>
      <c r="M150">
        <v>92</v>
      </c>
      <c r="N150">
        <v>71</v>
      </c>
      <c r="Q150">
        <v>38</v>
      </c>
      <c r="S150">
        <v>47</v>
      </c>
      <c r="T150">
        <v>58</v>
      </c>
      <c r="V150">
        <f t="shared" si="24"/>
        <v>0</v>
      </c>
      <c r="W150">
        <f>IF(AND(matura__3[[#This Row],[Matematyka-P]]&gt;=0, matura__3[[#This Row],[Matematyka-P]]&lt;=30),1,0)</f>
        <v>0</v>
      </c>
      <c r="X150">
        <f t="shared" si="25"/>
        <v>1</v>
      </c>
      <c r="Y150">
        <f t="shared" si="26"/>
        <v>0</v>
      </c>
      <c r="Z150">
        <f t="shared" si="27"/>
        <v>0</v>
      </c>
      <c r="AA150">
        <f t="shared" si="28"/>
        <v>0</v>
      </c>
      <c r="AB150">
        <f t="shared" si="29"/>
        <v>0</v>
      </c>
      <c r="AC150" t="str">
        <f>IF(MOD(MID(matura__3[[#This Row],[PESEL]],10,1),2)=0,"K","M")</f>
        <v>K</v>
      </c>
      <c r="AD150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2</v>
      </c>
      <c r="AE150">
        <f>IF(matura__3[[#This Row],[ilość rozszerzeń]]&gt;2,1,0)</f>
        <v>0</v>
      </c>
    </row>
    <row r="151" spans="1:31" x14ac:dyDescent="0.3">
      <c r="A151" s="1" t="s">
        <v>25</v>
      </c>
      <c r="B151" s="17">
        <v>94121709025</v>
      </c>
      <c r="F151">
        <v>53</v>
      </c>
      <c r="I151">
        <v>98</v>
      </c>
      <c r="J151">
        <v>66</v>
      </c>
      <c r="N151">
        <v>67</v>
      </c>
      <c r="Q151">
        <v>62</v>
      </c>
      <c r="S151">
        <v>71</v>
      </c>
      <c r="T151">
        <v>63</v>
      </c>
      <c r="V151">
        <f t="shared" si="24"/>
        <v>0</v>
      </c>
      <c r="W151">
        <f>IF(AND(matura__3[[#This Row],[Matematyka-P]]&gt;=0, matura__3[[#This Row],[Matematyka-P]]&lt;=30),1,0)</f>
        <v>0</v>
      </c>
      <c r="X151">
        <f t="shared" si="25"/>
        <v>0</v>
      </c>
      <c r="Y151">
        <f t="shared" si="26"/>
        <v>1</v>
      </c>
      <c r="Z151">
        <f t="shared" si="27"/>
        <v>0</v>
      </c>
      <c r="AA151">
        <f t="shared" si="28"/>
        <v>0</v>
      </c>
      <c r="AB151">
        <f t="shared" si="29"/>
        <v>0</v>
      </c>
      <c r="AC151" t="str">
        <f>IF(MOD(MID(matura__3[[#This Row],[PESEL]],10,1),2)=0,"K","M")</f>
        <v>K</v>
      </c>
      <c r="AD151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4</v>
      </c>
      <c r="AE151">
        <f>IF(matura__3[[#This Row],[ilość rozszerzeń]]&gt;2,1,0)</f>
        <v>1</v>
      </c>
    </row>
    <row r="152" spans="1:31" x14ac:dyDescent="0.3">
      <c r="A152" s="1" t="s">
        <v>25</v>
      </c>
      <c r="B152" s="17">
        <v>95011300625</v>
      </c>
      <c r="F152">
        <v>52</v>
      </c>
      <c r="I152">
        <v>98</v>
      </c>
      <c r="M152">
        <v>93</v>
      </c>
      <c r="N152">
        <v>70</v>
      </c>
      <c r="Q152">
        <v>58</v>
      </c>
      <c r="R152">
        <v>36</v>
      </c>
      <c r="S152">
        <v>41</v>
      </c>
      <c r="V152">
        <f t="shared" si="24"/>
        <v>0</v>
      </c>
      <c r="W152">
        <f>IF(AND(matura__3[[#This Row],[Matematyka-P]]&gt;=0, matura__3[[#This Row],[Matematyka-P]]&lt;=30),1,0)</f>
        <v>0</v>
      </c>
      <c r="X152">
        <f t="shared" si="25"/>
        <v>0</v>
      </c>
      <c r="Y152">
        <f t="shared" si="26"/>
        <v>1</v>
      </c>
      <c r="Z152">
        <f t="shared" si="27"/>
        <v>0</v>
      </c>
      <c r="AA152">
        <f t="shared" si="28"/>
        <v>0</v>
      </c>
      <c r="AB152">
        <f t="shared" si="29"/>
        <v>0</v>
      </c>
      <c r="AC152" t="str">
        <f>IF(MOD(MID(matura__3[[#This Row],[PESEL]],10,1),2)=0,"K","M")</f>
        <v>K</v>
      </c>
      <c r="AD152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52">
        <f>IF(matura__3[[#This Row],[ilość rozszerzeń]]&gt;2,1,0)</f>
        <v>1</v>
      </c>
    </row>
    <row r="153" spans="1:31" x14ac:dyDescent="0.3">
      <c r="A153" s="1" t="s">
        <v>25</v>
      </c>
      <c r="B153" s="17">
        <v>95032804489</v>
      </c>
      <c r="C153">
        <v>43</v>
      </c>
      <c r="D153">
        <v>43</v>
      </c>
      <c r="I153">
        <v>95</v>
      </c>
      <c r="N153">
        <v>70</v>
      </c>
      <c r="Q153">
        <v>62</v>
      </c>
      <c r="S153">
        <v>59</v>
      </c>
      <c r="V153">
        <f t="shared" si="24"/>
        <v>0</v>
      </c>
      <c r="W153">
        <f>IF(AND(matura__3[[#This Row],[Matematyka-P]]&gt;=0, matura__3[[#This Row],[Matematyka-P]]&lt;=30),1,0)</f>
        <v>0</v>
      </c>
      <c r="X153">
        <f t="shared" si="25"/>
        <v>0</v>
      </c>
      <c r="Y153">
        <f t="shared" si="26"/>
        <v>1</v>
      </c>
      <c r="Z153">
        <f t="shared" si="27"/>
        <v>0</v>
      </c>
      <c r="AA153">
        <f t="shared" si="28"/>
        <v>0</v>
      </c>
      <c r="AB153">
        <f t="shared" si="29"/>
        <v>0</v>
      </c>
      <c r="AC153" t="str">
        <f>IF(MOD(MID(matura__3[[#This Row],[PESEL]],10,1),2)=0,"K","M")</f>
        <v>K</v>
      </c>
      <c r="AD153">
        <f>COUNTA(matura__3[[#This Row],[Biologia-R]:[Informatyka-R]],matura__3[[#This Row],[Francuski-R]],matura__3[[#This Row],[Angielski-R]],matura__3[[#This Row],[Hiszpañski-R]],matura__3[[#This Row],[Niemiecki-R]],matura__3[[#This Row],[Matematyka-R]],matura__3[[#This Row],[Polski-R]],matura__3[[#This Row],[WOS-R]])</f>
        <v>3</v>
      </c>
      <c r="AE153">
        <f>IF(matura__3[[#This Row],[ilość rozszerzeń]]&gt;2,1,0)</f>
        <v>1</v>
      </c>
    </row>
    <row r="154" spans="1:31" x14ac:dyDescent="0.3">
      <c r="A154" s="1"/>
    </row>
    <row r="159" spans="1:31" x14ac:dyDescent="0.3">
      <c r="C159" s="2" t="s">
        <v>2</v>
      </c>
      <c r="D159" s="2" t="s">
        <v>3</v>
      </c>
      <c r="E159" s="2" t="s">
        <v>4</v>
      </c>
      <c r="F159" s="2" t="s">
        <v>5</v>
      </c>
      <c r="G159" s="2" t="s">
        <v>6</v>
      </c>
      <c r="H159" s="2" t="s">
        <v>7</v>
      </c>
      <c r="I159" s="2" t="s">
        <v>8</v>
      </c>
      <c r="J159" s="2" t="s">
        <v>9</v>
      </c>
      <c r="K159" s="2" t="s">
        <v>10</v>
      </c>
      <c r="L159" s="2" t="s">
        <v>11</v>
      </c>
      <c r="M159" s="2" t="s">
        <v>12</v>
      </c>
      <c r="N159" s="2" t="s">
        <v>13</v>
      </c>
      <c r="O159" s="2" t="s">
        <v>14</v>
      </c>
      <c r="P159" s="2" t="s">
        <v>15</v>
      </c>
      <c r="Q159" s="2" t="s">
        <v>16</v>
      </c>
      <c r="R159" s="2" t="s">
        <v>17</v>
      </c>
      <c r="S159" s="2" t="s">
        <v>18</v>
      </c>
      <c r="T159" s="2" t="s">
        <v>19</v>
      </c>
      <c r="U159" s="2" t="s">
        <v>20</v>
      </c>
    </row>
    <row r="160" spans="1:31" x14ac:dyDescent="0.3">
      <c r="B160" s="17" t="s">
        <v>32</v>
      </c>
      <c r="C160">
        <f>152 - COUNTBLANK(C2:C153)</f>
        <v>40</v>
      </c>
      <c r="D160">
        <f>152 - COUNTBLANK(D2:D153)</f>
        <v>33</v>
      </c>
      <c r="E160">
        <f>152 - COUNTBLANK(E2:E153)</f>
        <v>27</v>
      </c>
      <c r="F160">
        <f>152 - COUNTBLANK(F2:F153)</f>
        <v>32</v>
      </c>
      <c r="G160">
        <f>152 - COUNTBLANK(G2:G153)</f>
        <v>20</v>
      </c>
      <c r="H160">
        <f>152 - COUNTBLANK(H2:H153)</f>
        <v>5</v>
      </c>
      <c r="I160">
        <f>152 - COUNTBLANK(I2:I153)</f>
        <v>146</v>
      </c>
      <c r="J160">
        <f>152 - COUNTBLANK(J2:J153)</f>
        <v>101</v>
      </c>
      <c r="K160">
        <f>152 - COUNTBLANK(K2:K153)</f>
        <v>5</v>
      </c>
      <c r="L160">
        <f>152 - COUNTBLANK(L2:L153)</f>
        <v>2</v>
      </c>
      <c r="M160">
        <f>152 - COUNTBLANK(M2:M153)</f>
        <v>19</v>
      </c>
      <c r="N160">
        <f>152 - COUNTBLANK(N2:N153)</f>
        <v>20</v>
      </c>
      <c r="O160">
        <f>152 - COUNTBLANK(O2:O153)</f>
        <v>5</v>
      </c>
      <c r="P160">
        <f>152 - COUNTBLANK(P2:P153)</f>
        <v>2</v>
      </c>
      <c r="Q160">
        <f>152 - COUNTBLANK(Q2:Q153)</f>
        <v>152</v>
      </c>
      <c r="R160">
        <f>152 - COUNTBLANK(R2:R153)</f>
        <v>61</v>
      </c>
      <c r="S160">
        <f>152 - COUNTBLANK(S2:S153)</f>
        <v>152</v>
      </c>
      <c r="T160">
        <f>152 - COUNTBLANK(T2:T153)</f>
        <v>53</v>
      </c>
      <c r="U160">
        <f>152 - COUNTBLANK(U2:U153)</f>
        <v>19</v>
      </c>
    </row>
    <row r="161" spans="2:21" x14ac:dyDescent="0.3">
      <c r="B161" s="18" t="s">
        <v>33</v>
      </c>
      <c r="C161" s="15">
        <f>AVERAGE(C2:C153)</f>
        <v>66.599999999999994</v>
      </c>
      <c r="D161" s="15">
        <f>AVERAGE(D2:D153)</f>
        <v>59.545454545454547</v>
      </c>
      <c r="E161" s="15">
        <f>AVERAGE(E2:E153)</f>
        <v>63.25925925925926</v>
      </c>
      <c r="F161" s="15">
        <f>AVERAGE(F2:F153)</f>
        <v>65.5625</v>
      </c>
      <c r="G161" s="15">
        <f>AVERAGE(G2:G153)</f>
        <v>77.8</v>
      </c>
      <c r="H161" s="15">
        <f>AVERAGE(H2:H153)</f>
        <v>77.2</v>
      </c>
      <c r="I161" s="15">
        <f>AVERAGE(I2:I153)</f>
        <v>92.705479452054789</v>
      </c>
      <c r="J161" s="15">
        <f>AVERAGE(J2:J153)</f>
        <v>77.643564356435647</v>
      </c>
      <c r="K161" s="15">
        <f>AVERAGE(K2:K153)</f>
        <v>79.400000000000006</v>
      </c>
      <c r="L161" s="15">
        <f>AVERAGE(L2:L153)</f>
        <v>80.5</v>
      </c>
      <c r="M161" s="15">
        <f>AVERAGE(M2:M153)</f>
        <v>89.89473684210526</v>
      </c>
      <c r="N161" s="15">
        <f>AVERAGE(N2:N153)</f>
        <v>70.2</v>
      </c>
      <c r="O161" s="15">
        <f>AVERAGE(O2:O153)</f>
        <v>98.4</v>
      </c>
      <c r="P161" s="15">
        <f>AVERAGE(P2:P153)</f>
        <v>79.5</v>
      </c>
      <c r="Q161" s="15">
        <f>AVERAGE(Q2:Q153)</f>
        <v>73.78947368421052</v>
      </c>
      <c r="R161" s="15">
        <f>AVERAGE(R2:R153)</f>
        <v>59.442622950819676</v>
      </c>
      <c r="S161" s="15">
        <f>AVERAGE(S2:S153)</f>
        <v>61.907894736842103</v>
      </c>
      <c r="T161" s="15">
        <f>AVERAGE(T2:T153)</f>
        <v>67.547169811320757</v>
      </c>
      <c r="U161" s="15">
        <f>AVERAGE(U2:U153)</f>
        <v>56.315789473684212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2F9AA-5CBB-462D-A058-9D2255150F9E}">
  <dimension ref="A1:B7"/>
  <sheetViews>
    <sheetView workbookViewId="0">
      <selection activeCell="D2" sqref="D2"/>
    </sheetView>
  </sheetViews>
  <sheetFormatPr defaultRowHeight="14.4" x14ac:dyDescent="0.3"/>
  <cols>
    <col min="1" max="1" width="16.6640625" bestFit="1" customWidth="1"/>
    <col min="2" max="2" width="18.77734375" bestFit="1" customWidth="1"/>
  </cols>
  <sheetData>
    <row r="1" spans="1:2" x14ac:dyDescent="0.3">
      <c r="A1" s="12" t="s">
        <v>26</v>
      </c>
      <c r="B1" t="s">
        <v>29</v>
      </c>
    </row>
    <row r="3" spans="1:2" x14ac:dyDescent="0.3">
      <c r="A3" s="12" t="s">
        <v>27</v>
      </c>
      <c r="B3" t="s">
        <v>30</v>
      </c>
    </row>
    <row r="4" spans="1:2" x14ac:dyDescent="0.3">
      <c r="A4" s="13" t="s">
        <v>21</v>
      </c>
      <c r="B4" s="1">
        <v>95052600643</v>
      </c>
    </row>
    <row r="5" spans="1:2" x14ac:dyDescent="0.3">
      <c r="A5" s="13" t="s">
        <v>22</v>
      </c>
      <c r="B5" s="1">
        <v>95100700282</v>
      </c>
    </row>
    <row r="6" spans="1:2" x14ac:dyDescent="0.3">
      <c r="A6" s="13" t="s">
        <v>23</v>
      </c>
      <c r="B6" s="1">
        <v>95121002200</v>
      </c>
    </row>
    <row r="7" spans="1:2" x14ac:dyDescent="0.3">
      <c r="A7" s="13" t="s">
        <v>25</v>
      </c>
      <c r="B7" s="1">
        <v>94063002080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408D-8CAA-40A7-BC4D-CCBAE5180C16}">
  <dimension ref="A1"/>
  <sheetViews>
    <sheetView workbookViewId="0">
      <selection activeCell="B6" sqref="B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7F44-D09B-4D7D-9D4A-F6A5920C23C9}">
  <dimension ref="A1"/>
  <sheetViews>
    <sheetView workbookViewId="0">
      <selection activeCell="C8" sqref="C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2703-2EB3-43AE-9709-21490C7AE29E}">
  <dimension ref="A1:B9"/>
  <sheetViews>
    <sheetView zoomScale="175" zoomScaleNormal="175" workbookViewId="0">
      <selection activeCell="D7" sqref="D7"/>
    </sheetView>
  </sheetViews>
  <sheetFormatPr defaultRowHeight="14.4" x14ac:dyDescent="0.3"/>
  <sheetData>
    <row r="1" spans="1:2" x14ac:dyDescent="0.3">
      <c r="A1" s="14" t="s">
        <v>27</v>
      </c>
      <c r="B1" s="14" t="s">
        <v>56</v>
      </c>
    </row>
    <row r="2" spans="1:2" x14ac:dyDescent="0.3">
      <c r="A2" s="13" t="s">
        <v>53</v>
      </c>
      <c r="B2" s="15">
        <v>71.48571428571428</v>
      </c>
    </row>
    <row r="3" spans="1:2" x14ac:dyDescent="0.3">
      <c r="A3" s="13" t="s">
        <v>54</v>
      </c>
      <c r="B3" s="15">
        <v>78.936170212765958</v>
      </c>
    </row>
    <row r="7" spans="1:2" x14ac:dyDescent="0.3">
      <c r="A7" s="14" t="s">
        <v>27</v>
      </c>
      <c r="B7" s="14" t="s">
        <v>55</v>
      </c>
    </row>
    <row r="8" spans="1:2" x14ac:dyDescent="0.3">
      <c r="A8" s="13" t="s">
        <v>53</v>
      </c>
      <c r="B8" s="15">
        <v>62.409523809523812</v>
      </c>
    </row>
    <row r="9" spans="1:2" x14ac:dyDescent="0.3">
      <c r="A9" s="13" t="s">
        <v>54</v>
      </c>
      <c r="B9" s="15">
        <v>60.787234042553195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3 9 a a b 8 f - 6 4 4 d - 4 9 6 1 - 8 d 3 1 - 7 7 c d f 3 3 9 8 5 3 d "   x m l n s = " h t t p : / / s c h e m a s . m i c r o s o f t . c o m / D a t a M a s h u p " > A A A A A G 0 F A A B Q S w M E F A A C A A g A 7 r h y W I y m P r e m A A A A 9 g A A A B I A H A B D b 2 5 m a W c v U G F j a 2 F n Z S 5 4 b W w g o h g A K K A U A A A A A A A A A A A A A A A A A A A A A A A A A A A A h Y 9 B C s I w F E S v U r J v k k Z Q K b 8 p 6 M K N B U E Q t y H G N t j + S p P a 3 s 2 F R / I K V r T q z u W 8 e Y u Z + / U G a V + V w c U 0 z t a Y k I h y E h j U 9 c F i n p D W H 8 M 5 S S V s l D 6 p 3 A S D j C 7 u 3 S E h h f f n m L G u 6 2 g 3 o X W T M 8 F 5 x P b Z e q s L U y n y k e 1 / O b T o v E J t i I T d a 4 w U N B J T K s S M c m A j h M z i V x D D 3 m f 7 A 2 H Z l r 5 t j D Q Y r h b A x g j s / U E + A F B L A w Q U A A I A C A D u u H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r h y W L q f N n p l A g A A D Q 4 A A B M A H A B G b 3 J t d W x h c y 9 T Z W N 0 a W 9 u M S 5 t I K I Y A C i g F A A A A A A A A A A A A A A A A A A A A A A A A A A A A O 1 W y 2 7 a Q B T d I / E P I 7 M B y U a M 8 + g j 8 o K S p I m S E l q o K j V 0 M Z g J m W L P t W a G J n a U T d Q f q r K q 1 B 3 i v z o 8 W q D M V G n F 0 t 5 g n + M z c 8 / V H F 8 k D R U D j t r z X 3 x Q L B Q L 8 p o I 2 k c x U S N B U I A i q o o F p K / J d z F + 7 E 8 e Q I M N + a V 6 C O E o p l y V j 1 l E q w 3 g S j / I s t N 4 2 X 0 v q Z D d B C I m u 6 0 0 1 C v G L Q G f 9 T a y + 2 a 2 s H f K r 0 D o T d I h W U B + z a + h i 4 Q K 4 F 2 2 Z L 0 p 7 s E M 9 x I B P U 4 8 A Z n M q M h A 3 2 c k I m H G 2 Z B 1 5 z V X 1 a 1 y K u 7 l I Y 1 Y z B Q V g V M q K 9 K r O C 5 q Q D S K u Q x 8 7 K I j H k K f 8 U G A / T 3 f R W 9 H o G h b p R E N l r f V J n D 6 q e L O O 1 B y P s a M T r 4 i l S a O 7 k K H 9 P Q r H U G 4 n J Y 7 X 7 y T J l S W f z f L v b t z 5 g T W + 2 s h R Y r e q n s X / c J 9 C 7 5 j w X c t + J 4 F 3 7 f g z y z 4 c w v + w o L j m o 2 w O c Y 2 y 9 j m G d t M Y 5 t r b L O N b b 6 x z T i 2 O f d t z v 1 1 5 / e V Y o F x w x l a D V z J W U S u 7 F e c P H f r u W u S w e R h / H g z Z A h Q A v 2 b d P J D 6 j L S W D 9 l D H R L l 4 H U l m O 9 0 A k l f d 2 O l S i i y w V V j 6 J 2 q O s X M l B i 9 F 8 B f 1 p N e f r z 9 P 9 j + n f y 9 O d T N 8 / d N n K 3 l f G x d v y e O k K 4 / j s N W 5 0 i Z + f 1 d n 3 D e O u o f X S u 0 V O u 9 n e r 0 z V n 8 C s G E Q w Y 8 d 5 t c o 1 r G p u Z Y 5 Z N k 2 9 g X l M Y C H J l l p 0 w q U C Y u Z X v j Y m u 8 w G j k R w y r / U 3 0 l S r 7 m Y 4 s i i X p L n c L C H j b x b t K m 1 Q N 5 n u H g 3 N 2 i V p U O r P L V 1 0 w i B d Y Q 3 a F t i a t G A M m g 8 X 7 T / h z U m 0 P K c H P w F Q S w E C L Q A U A A I A C A D u u H J Y j K Y + t 6 Y A A A D 2 A A A A E g A A A A A A A A A A A A A A A A A A A A A A Q 2 9 u Z m l n L 1 B h Y 2 t h Z 2 U u e G 1 s U E s B A i 0 A F A A C A A g A 7 r h y W A / K 6 a u k A A A A 6 Q A A A B M A A A A A A A A A A A A A A A A A 8 g A A A F t D b 2 5 0 Z W 5 0 X 1 R 5 c G V z X S 5 4 b W x Q S w E C L Q A U A A I A C A D u u H J Y u p 8 2 e m U C A A A N D g A A E w A A A A A A A A A A A A A A A A D j A Q A A R m 9 y b X V s Y X M v U 2 V j d G l v b j E u b V B L B Q Y A A A A A A w A D A M I A A A C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K g A A A A A A A K 0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X R 1 c m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D N l N D R k M y 1 m O T g y L T Q 0 N j M t Y T J l Y y 0 2 N 2 U x Z j B h O W I 5 O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4 V D I y O j A 3 O j I 4 L j E 4 M j k 3 O T R a I i A v P j x F b n R y e S B U e X B l P S J G a W x s Q 2 9 s d W 1 u V H l w Z X M i I F Z h b H V l P S J z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1 c m E v W m 1 p Z c W E I H R 5 c C 5 7 Q 2 9 s d W 1 u M S w w f S Z x d W 9 0 O y w m c X V v d D t T Z W N 0 a W 9 u M S 9 t Y X R 1 c m E v W m 1 p Z c W E I H R 5 c C 5 7 Q 2 9 s d W 1 u M i w x f S Z x d W 9 0 O y w m c X V v d D t T Z W N 0 a W 9 u M S 9 t Y X R 1 c m E v W m 1 p Z c W E I H R 5 c C 5 7 Q 2 9 s d W 1 u M y w y f S Z x d W 9 0 O y w m c X V v d D t T Z W N 0 a W 9 u M S 9 t Y X R 1 c m E v W m 1 p Z c W E I H R 5 c C 5 7 Q 2 9 s d W 1 u N C w z f S Z x d W 9 0 O y w m c X V v d D t T Z W N 0 a W 9 u M S 9 t Y X R 1 c m E v W m 1 p Z c W E I H R 5 c C 5 7 Q 2 9 s d W 1 u N S w 0 f S Z x d W 9 0 O y w m c X V v d D t T Z W N 0 a W 9 u M S 9 t Y X R 1 c m E v W m 1 p Z c W E I H R 5 c C 5 7 Q 2 9 s d W 1 u N i w 1 f S Z x d W 9 0 O y w m c X V v d D t T Z W N 0 a W 9 u M S 9 t Y X R 1 c m E v W m 1 p Z c W E I H R 5 c C 5 7 Q 2 9 s d W 1 u N y w 2 f S Z x d W 9 0 O y w m c X V v d D t T Z W N 0 a W 9 u M S 9 t Y X R 1 c m E v W m 1 p Z c W E I H R 5 c C 5 7 Q 2 9 s d W 1 u O C w 3 f S Z x d W 9 0 O y w m c X V v d D t T Z W N 0 a W 9 u M S 9 t Y X R 1 c m E v W m 1 p Z c W E I H R 5 c C 5 7 Q 2 9 s d W 1 u O S w 4 f S Z x d W 9 0 O y w m c X V v d D t T Z W N 0 a W 9 u M S 9 t Y X R 1 c m E v W m 1 p Z c W E I H R 5 c C 5 7 Q 2 9 s d W 1 u M T A s O X 0 m c X V v d D s s J n F 1 b 3 Q 7 U 2 V j d G l v b j E v b W F 0 d X J h L 1 p t a W X F h C B 0 e X A u e 0 N v b H V t b j E x L D E w f S Z x d W 9 0 O y w m c X V v d D t T Z W N 0 a W 9 u M S 9 t Y X R 1 c m E v W m 1 p Z c W E I H R 5 c C 5 7 Q 2 9 s d W 1 u M T I s M T F 9 J n F 1 b 3 Q 7 L C Z x d W 9 0 O 1 N l Y 3 R p b 2 4 x L 2 1 h d H V y Y S 9 a b W l l x Y Q g d H l w L n t D b 2 x 1 b W 4 x M y w x M n 0 m c X V v d D s s J n F 1 b 3 Q 7 U 2 V j d G l v b j E v b W F 0 d X J h L 1 p t a W X F h C B 0 e X A u e 0 N v b H V t b j E 0 L D E z f S Z x d W 9 0 O y w m c X V v d D t T Z W N 0 a W 9 u M S 9 t Y X R 1 c m E v W m 1 p Z c W E I H R 5 c C 5 7 Q 2 9 s d W 1 u M T U s M T R 9 J n F 1 b 3 Q 7 L C Z x d W 9 0 O 1 N l Y 3 R p b 2 4 x L 2 1 h d H V y Y S 9 a b W l l x Y Q g d H l w L n t D b 2 x 1 b W 4 x N i w x N X 0 m c X V v d D s s J n F 1 b 3 Q 7 U 2 V j d G l v b j E v b W F 0 d X J h L 1 p t a W X F h C B 0 e X A u e 0 N v b H V t b j E 3 L D E 2 f S Z x d W 9 0 O y w m c X V v d D t T Z W N 0 a W 9 u M S 9 t Y X R 1 c m E v W m 1 p Z c W E I H R 5 c C 5 7 Q 2 9 s d W 1 u M T g s M T d 9 J n F 1 b 3 Q 7 L C Z x d W 9 0 O 1 N l Y 3 R p b 2 4 x L 2 1 h d H V y Y S 9 a b W l l x Y Q g d H l w L n t D b 2 x 1 b W 4 x O S w x O H 0 m c X V v d D s s J n F 1 b 3 Q 7 U 2 V j d G l v b j E v b W F 0 d X J h L 1 p t a W X F h C B 0 e X A u e 0 N v b H V t b j I w L D E 5 f S Z x d W 9 0 O y w m c X V v d D t T Z W N 0 a W 9 u M S 9 t Y X R 1 c m E v W m 1 p Z c W E I H R 5 c C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t Y X R 1 c m E v W m 1 p Z c W E I H R 5 c C 5 7 Q 2 9 s d W 1 u M S w w f S Z x d W 9 0 O y w m c X V v d D t T Z W N 0 a W 9 u M S 9 t Y X R 1 c m E v W m 1 p Z c W E I H R 5 c C 5 7 Q 2 9 s d W 1 u M i w x f S Z x d W 9 0 O y w m c X V v d D t T Z W N 0 a W 9 u M S 9 t Y X R 1 c m E v W m 1 p Z c W E I H R 5 c C 5 7 Q 2 9 s d W 1 u M y w y f S Z x d W 9 0 O y w m c X V v d D t T Z W N 0 a W 9 u M S 9 t Y X R 1 c m E v W m 1 p Z c W E I H R 5 c C 5 7 Q 2 9 s d W 1 u N C w z f S Z x d W 9 0 O y w m c X V v d D t T Z W N 0 a W 9 u M S 9 t Y X R 1 c m E v W m 1 p Z c W E I H R 5 c C 5 7 Q 2 9 s d W 1 u N S w 0 f S Z x d W 9 0 O y w m c X V v d D t T Z W N 0 a W 9 u M S 9 t Y X R 1 c m E v W m 1 p Z c W E I H R 5 c C 5 7 Q 2 9 s d W 1 u N i w 1 f S Z x d W 9 0 O y w m c X V v d D t T Z W N 0 a W 9 u M S 9 t Y X R 1 c m E v W m 1 p Z c W E I H R 5 c C 5 7 Q 2 9 s d W 1 u N y w 2 f S Z x d W 9 0 O y w m c X V v d D t T Z W N 0 a W 9 u M S 9 t Y X R 1 c m E v W m 1 p Z c W E I H R 5 c C 5 7 Q 2 9 s d W 1 u O C w 3 f S Z x d W 9 0 O y w m c X V v d D t T Z W N 0 a W 9 u M S 9 t Y X R 1 c m E v W m 1 p Z c W E I H R 5 c C 5 7 Q 2 9 s d W 1 u O S w 4 f S Z x d W 9 0 O y w m c X V v d D t T Z W N 0 a W 9 u M S 9 t Y X R 1 c m E v W m 1 p Z c W E I H R 5 c C 5 7 Q 2 9 s d W 1 u M T A s O X 0 m c X V v d D s s J n F 1 b 3 Q 7 U 2 V j d G l v b j E v b W F 0 d X J h L 1 p t a W X F h C B 0 e X A u e 0 N v b H V t b j E x L D E w f S Z x d W 9 0 O y w m c X V v d D t T Z W N 0 a W 9 u M S 9 t Y X R 1 c m E v W m 1 p Z c W E I H R 5 c C 5 7 Q 2 9 s d W 1 u M T I s M T F 9 J n F 1 b 3 Q 7 L C Z x d W 9 0 O 1 N l Y 3 R p b 2 4 x L 2 1 h d H V y Y S 9 a b W l l x Y Q g d H l w L n t D b 2 x 1 b W 4 x M y w x M n 0 m c X V v d D s s J n F 1 b 3 Q 7 U 2 V j d G l v b j E v b W F 0 d X J h L 1 p t a W X F h C B 0 e X A u e 0 N v b H V t b j E 0 L D E z f S Z x d W 9 0 O y w m c X V v d D t T Z W N 0 a W 9 u M S 9 t Y X R 1 c m E v W m 1 p Z c W E I H R 5 c C 5 7 Q 2 9 s d W 1 u M T U s M T R 9 J n F 1 b 3 Q 7 L C Z x d W 9 0 O 1 N l Y 3 R p b 2 4 x L 2 1 h d H V y Y S 9 a b W l l x Y Q g d H l w L n t D b 2 x 1 b W 4 x N i w x N X 0 m c X V v d D s s J n F 1 b 3 Q 7 U 2 V j d G l v b j E v b W F 0 d X J h L 1 p t a W X F h C B 0 e X A u e 0 N v b H V t b j E 3 L D E 2 f S Z x d W 9 0 O y w m c X V v d D t T Z W N 0 a W 9 u M S 9 t Y X R 1 c m E v W m 1 p Z c W E I H R 5 c C 5 7 Q 2 9 s d W 1 u M T g s M T d 9 J n F 1 b 3 Q 7 L C Z x d W 9 0 O 1 N l Y 3 R p b 2 4 x L 2 1 h d H V y Y S 9 a b W l l x Y Q g d H l w L n t D b 2 x 1 b W 4 x O S w x O H 0 m c X V v d D s s J n F 1 b 3 Q 7 U 2 V j d G l v b j E v b W F 0 d X J h L 1 p t a W X F h C B 0 e X A u e 0 N v b H V t b j I w L D E 5 f S Z x d W 9 0 O y w m c X V v d D t T Z W N 0 a W 9 u M S 9 t Y X R 1 c m E v W m 1 p Z c W E I H R 5 c C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1 c m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d X J h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1 c m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I 3 M T c 0 M S 0 0 Y j F h L T Q 5 N 2 M t O G E y N C 0 2 Y 2 N i Z m Z h Y j Q 3 N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O F Q y M D o 0 N D o z N y 4 3 O T g z O T U 1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2 1 h d H V y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1 c m E l M j A o M i k v W m 1 p Z S V D N S U 4 N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V y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V y Y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0 O D Y 3 N G R k L T J k M m U t N D N m N S 1 i Y W Z j L T Y 5 N W M 3 O W F i Y z I 3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t Y X R 1 c m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4 V D I y O j A 3 O j I 5 L j E x M T A 0 N z h a I i A v P j x F b n R y e S B U e X B l P S J G a W x s Q 2 9 s d W 1 u V H l w Z X M i I F Z h b H V l P S J z Q m d N R E F 3 T U R B d 0 1 E Q X d N R E F 3 T U R B d 0 1 E Q X d N R C I g L z 4 8 R W 5 0 c n k g V H l w Z T 0 i R m l s b E N v b H V t b k 5 h b W V z I i B W Y W x 1 Z T 0 i c 1 s m c X V v d D t L T E F T Q S Z x d W 9 0 O y w m c X V v d D t Q R V N F T C Z x d W 9 0 O y w m c X V v d D t C a W 9 s b 2 d p Y S 1 S J n F 1 b 3 Q 7 L C Z x d W 9 0 O 0 N o Z W 1 p Y S 1 S J n F 1 b 3 Q 7 L C Z x d W 9 0 O 0 Z p e n l r Y S 1 S J n F 1 b 3 Q 7 L C Z x d W 9 0 O 0 d l b 2 d y Y W Z p Y S 1 S J n F 1 b 3 Q 7 L C Z x d W 9 0 O 0 h p c 3 R v c m l h L V I m c X V v d D s s J n F 1 b 3 Q 7 S W 5 m b 3 J t Y X R 5 a 2 E t U i Z x d W 9 0 O y w m c X V v d D t B b m d p Z W x z a 2 k t U C Z x d W 9 0 O y w m c X V v d D t B b m d p Z W x z a 2 k t U i Z x d W 9 0 O y w m c X V v d D t G c m F u Y 3 V z a 2 k t U C Z x d W 9 0 O y w m c X V v d D t G c m F u Y 3 V z a 2 k t U i Z x d W 9 0 O y w m c X V v d D t I a X N 6 c G H D s X N r a S 1 Q J n F 1 b 3 Q 7 L C Z x d W 9 0 O 0 h p c 3 p w Y c O x c 2 t p L V I m c X V v d D s s J n F 1 b 3 Q 7 T m l l b W l l Y 2 t p L V A m c X V v d D s s J n F 1 b 3 Q 7 T m l l b W l l Y 2 t p L V I m c X V v d D s s J n F 1 b 3 Q 7 T W F 0 Z W 1 h d H l r Y S 1 Q J n F 1 b 3 Q 7 L C Z x d W 9 0 O 0 1 h d G V t Y X R 5 a 2 E t U i Z x d W 9 0 O y w m c X V v d D t Q b 2 x z a 2 k t U C Z x d W 9 0 O y w m c X V v d D t Q b 2 x z a 2 k t U i Z x d W 9 0 O y w m c X V v d D t X T 1 M t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1 c m E g K D M p L 1 p t a W V u a W 9 u b y B 0 e X A u e 0 t M Q V N B L D B 9 J n F 1 b 3 Q 7 L C Z x d W 9 0 O 1 N l Y 3 R p b 2 4 x L 2 1 h d H V y Y S A o M y k v W m 1 p Z W 5 p b 2 5 v I H R 5 c C 5 7 U E V T R U w s M X 0 m c X V v d D s s J n F 1 b 3 Q 7 U 2 V j d G l v b j E v b W F 0 d X J h I C g z K S 9 a b W l l b m l v b m 8 g d H l w L n t C a W 9 s b 2 d p Y S 1 S L D J 9 J n F 1 b 3 Q 7 L C Z x d W 9 0 O 1 N l Y 3 R p b 2 4 x L 2 1 h d H V y Y S A o M y k v W m 1 p Z W 5 p b 2 5 v I H R 5 c C 5 7 Q 2 h l b W l h L V I s M 3 0 m c X V v d D s s J n F 1 b 3 Q 7 U 2 V j d G l v b j E v b W F 0 d X J h I C g z K S 9 a b W l l b m l v b m 8 g d H l w L n t G a X p 5 a 2 E t U i w 0 f S Z x d W 9 0 O y w m c X V v d D t T Z W N 0 a W 9 u M S 9 t Y X R 1 c m E g K D M p L 1 p t a W V u a W 9 u b y B 0 e X A u e 0 d l b 2 d y Y W Z p Y S 1 S L D V 9 J n F 1 b 3 Q 7 L C Z x d W 9 0 O 1 N l Y 3 R p b 2 4 x L 2 1 h d H V y Y S A o M y k v W m 1 p Z W 5 p b 2 5 v I H R 5 c C 5 7 S G l z d G 9 y a W E t U i w 2 f S Z x d W 9 0 O y w m c X V v d D t T Z W N 0 a W 9 u M S 9 t Y X R 1 c m E g K D M p L 1 p t a W V u a W 9 u b y B 0 e X A u e 0 l u Z m 9 y b W F 0 e W t h L V I s N 3 0 m c X V v d D s s J n F 1 b 3 Q 7 U 2 V j d G l v b j E v b W F 0 d X J h I C g z K S 9 a b W l l b m l v b m 8 g d H l w L n t B b m d p Z W x z a 2 k t U C w 4 f S Z x d W 9 0 O y w m c X V v d D t T Z W N 0 a W 9 u M S 9 t Y X R 1 c m E g K D M p L 1 p t a W V u a W 9 u b y B 0 e X A u e 0 F u Z 2 l l b H N r a S 1 S L D l 9 J n F 1 b 3 Q 7 L C Z x d W 9 0 O 1 N l Y 3 R p b 2 4 x L 2 1 h d H V y Y S A o M y k v W m 1 p Z W 5 p b 2 5 v I H R 5 c C 5 7 R n J h b m N 1 c 2 t p L V A s M T B 9 J n F 1 b 3 Q 7 L C Z x d W 9 0 O 1 N l Y 3 R p b 2 4 x L 2 1 h d H V y Y S A o M y k v W m 1 p Z W 5 p b 2 5 v I H R 5 c C 5 7 R n J h b m N 1 c 2 t p L V I s M T F 9 J n F 1 b 3 Q 7 L C Z x d W 9 0 O 1 N l Y 3 R p b 2 4 x L 2 1 h d H V y Y S A o M y k v W m 1 p Z W 5 p b 2 5 v I H R 5 c C 5 7 S G l z e n B h w 7 F z a 2 k t U C w x M n 0 m c X V v d D s s J n F 1 b 3 Q 7 U 2 V j d G l v b j E v b W F 0 d X J h I C g z K S 9 a b W l l b m l v b m 8 g d H l w L n t I a X N 6 c G H D s X N r a S 1 S L D E z f S Z x d W 9 0 O y w m c X V v d D t T Z W N 0 a W 9 u M S 9 t Y X R 1 c m E g K D M p L 1 p t a W V u a W 9 u b y B 0 e X A u e 0 5 p Z W 1 p Z W N r a S 1 Q L D E 0 f S Z x d W 9 0 O y w m c X V v d D t T Z W N 0 a W 9 u M S 9 t Y X R 1 c m E g K D M p L 1 p t a W V u a W 9 u b y B 0 e X A u e 0 5 p Z W 1 p Z W N r a S 1 S L D E 1 f S Z x d W 9 0 O y w m c X V v d D t T Z W N 0 a W 9 u M S 9 t Y X R 1 c m E g K D M p L 1 p t a W V u a W 9 u b y B 0 e X A u e 0 1 h d G V t Y X R 5 a 2 E t U C w x N n 0 m c X V v d D s s J n F 1 b 3 Q 7 U 2 V j d G l v b j E v b W F 0 d X J h I C g z K S 9 a b W l l b m l v b m 8 g d H l w L n t N Y X R l b W F 0 e W t h L V I s M T d 9 J n F 1 b 3 Q 7 L C Z x d W 9 0 O 1 N l Y 3 R p b 2 4 x L 2 1 h d H V y Y S A o M y k v W m 1 p Z W 5 p b 2 5 v I H R 5 c C 5 7 U G 9 s c 2 t p L V A s M T h 9 J n F 1 b 3 Q 7 L C Z x d W 9 0 O 1 N l Y 3 R p b 2 4 x L 2 1 h d H V y Y S A o M y k v W m 1 p Z W 5 p b 2 5 v I H R 5 c C 5 7 U G 9 s c 2 t p L V I s M T l 9 J n F 1 b 3 Q 7 L C Z x d W 9 0 O 1 N l Y 3 R p b 2 4 x L 2 1 h d H V y Y S A o M y k v W m 1 p Z W 5 p b 2 5 v I H R 5 c C 5 7 V 0 9 T L V I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t Y X R 1 c m E g K D M p L 1 p t a W V u a W 9 u b y B 0 e X A u e 0 t M Q V N B L D B 9 J n F 1 b 3 Q 7 L C Z x d W 9 0 O 1 N l Y 3 R p b 2 4 x L 2 1 h d H V y Y S A o M y k v W m 1 p Z W 5 p b 2 5 v I H R 5 c C 5 7 U E V T R U w s M X 0 m c X V v d D s s J n F 1 b 3 Q 7 U 2 V j d G l v b j E v b W F 0 d X J h I C g z K S 9 a b W l l b m l v b m 8 g d H l w L n t C a W 9 s b 2 d p Y S 1 S L D J 9 J n F 1 b 3 Q 7 L C Z x d W 9 0 O 1 N l Y 3 R p b 2 4 x L 2 1 h d H V y Y S A o M y k v W m 1 p Z W 5 p b 2 5 v I H R 5 c C 5 7 Q 2 h l b W l h L V I s M 3 0 m c X V v d D s s J n F 1 b 3 Q 7 U 2 V j d G l v b j E v b W F 0 d X J h I C g z K S 9 a b W l l b m l v b m 8 g d H l w L n t G a X p 5 a 2 E t U i w 0 f S Z x d W 9 0 O y w m c X V v d D t T Z W N 0 a W 9 u M S 9 t Y X R 1 c m E g K D M p L 1 p t a W V u a W 9 u b y B 0 e X A u e 0 d l b 2 d y Y W Z p Y S 1 S L D V 9 J n F 1 b 3 Q 7 L C Z x d W 9 0 O 1 N l Y 3 R p b 2 4 x L 2 1 h d H V y Y S A o M y k v W m 1 p Z W 5 p b 2 5 v I H R 5 c C 5 7 S G l z d G 9 y a W E t U i w 2 f S Z x d W 9 0 O y w m c X V v d D t T Z W N 0 a W 9 u M S 9 t Y X R 1 c m E g K D M p L 1 p t a W V u a W 9 u b y B 0 e X A u e 0 l u Z m 9 y b W F 0 e W t h L V I s N 3 0 m c X V v d D s s J n F 1 b 3 Q 7 U 2 V j d G l v b j E v b W F 0 d X J h I C g z K S 9 a b W l l b m l v b m 8 g d H l w L n t B b m d p Z W x z a 2 k t U C w 4 f S Z x d W 9 0 O y w m c X V v d D t T Z W N 0 a W 9 u M S 9 t Y X R 1 c m E g K D M p L 1 p t a W V u a W 9 u b y B 0 e X A u e 0 F u Z 2 l l b H N r a S 1 S L D l 9 J n F 1 b 3 Q 7 L C Z x d W 9 0 O 1 N l Y 3 R p b 2 4 x L 2 1 h d H V y Y S A o M y k v W m 1 p Z W 5 p b 2 5 v I H R 5 c C 5 7 R n J h b m N 1 c 2 t p L V A s M T B 9 J n F 1 b 3 Q 7 L C Z x d W 9 0 O 1 N l Y 3 R p b 2 4 x L 2 1 h d H V y Y S A o M y k v W m 1 p Z W 5 p b 2 5 v I H R 5 c C 5 7 R n J h b m N 1 c 2 t p L V I s M T F 9 J n F 1 b 3 Q 7 L C Z x d W 9 0 O 1 N l Y 3 R p b 2 4 x L 2 1 h d H V y Y S A o M y k v W m 1 p Z W 5 p b 2 5 v I H R 5 c C 5 7 S G l z e n B h w 7 F z a 2 k t U C w x M n 0 m c X V v d D s s J n F 1 b 3 Q 7 U 2 V j d G l v b j E v b W F 0 d X J h I C g z K S 9 a b W l l b m l v b m 8 g d H l w L n t I a X N 6 c G H D s X N r a S 1 S L D E z f S Z x d W 9 0 O y w m c X V v d D t T Z W N 0 a W 9 u M S 9 t Y X R 1 c m E g K D M p L 1 p t a W V u a W 9 u b y B 0 e X A u e 0 5 p Z W 1 p Z W N r a S 1 Q L D E 0 f S Z x d W 9 0 O y w m c X V v d D t T Z W N 0 a W 9 u M S 9 t Y X R 1 c m E g K D M p L 1 p t a W V u a W 9 u b y B 0 e X A u e 0 5 p Z W 1 p Z W N r a S 1 S L D E 1 f S Z x d W 9 0 O y w m c X V v d D t T Z W N 0 a W 9 u M S 9 t Y X R 1 c m E g K D M p L 1 p t a W V u a W 9 u b y B 0 e X A u e 0 1 h d G V t Y X R 5 a 2 E t U C w x N n 0 m c X V v d D s s J n F 1 b 3 Q 7 U 2 V j d G l v b j E v b W F 0 d X J h I C g z K S 9 a b W l l b m l v b m 8 g d H l w L n t N Y X R l b W F 0 e W t h L V I s M T d 9 J n F 1 b 3 Q 7 L C Z x d W 9 0 O 1 N l Y 3 R p b 2 4 x L 2 1 h d H V y Y S A o M y k v W m 1 p Z W 5 p b 2 5 v I H R 5 c C 5 7 U G 9 s c 2 t p L V A s M T h 9 J n F 1 b 3 Q 7 L C Z x d W 9 0 O 1 N l Y 3 R p b 2 4 x L 2 1 h d H V y Y S A o M y k v W m 1 p Z W 5 p b 2 5 v I H R 5 c C 5 7 U G 9 s c 2 t p L V I s M T l 9 J n F 1 b 3 Q 7 L C Z x d W 9 0 O 1 N l Y 3 R p b 2 4 x L 2 1 h d H V y Y S A o M y k v W m 1 p Z W 5 p b 2 5 v I H R 5 c C 5 7 V 0 9 T L V I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R 1 c m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d X J h J T I w K D M p L 1 p t a W U l Q z U l O D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1 c m E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1 c m E l M j A o M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5 G A D S p F U J C u 2 Z 1 S a W B D 7 Q A A A A A A g A A A A A A E G Y A A A A B A A A g A A A A j w b E v R u 5 W B s w A 3 + J Q 2 U I u n r j I m J o b + C Y x 3 h 0 x I N Q Y u Q A A A A A D o A A A A A C A A A g A A A A b i 2 H I 4 c X 2 d N U O U b + z A s m D U N h z K G N L G T 3 W Q I 6 a T S k V B h Q A A A A j b m d G 5 0 H k O 9 q j Y A h o p h b v S l l 8 V n e V I l b O 9 G b Y u s D p W o e X k b 4 j 1 g W b u C y u L z v v D f y 8 Y T s W k 8 E E r C U H U o j Q o + j x f / m W q h u 4 u a C L 1 C P / C W J o w p A A A A A w 0 G W z 7 + i k F 2 f C Y I e 4 R P + S e V 4 k o c 3 7 E P 1 x H V D D 6 C j h 7 v d F n m W R N 2 b c n F Z + 1 e 8 t E V w q B J 8 J D H 2 R B / 1 t N V 6 9 J Q 5 6 w = = < / D a t a M a s h u p > 
</file>

<file path=customXml/itemProps1.xml><?xml version="1.0" encoding="utf-8"?>
<ds:datastoreItem xmlns:ds="http://schemas.openxmlformats.org/officeDocument/2006/customXml" ds:itemID="{88511B88-A3FF-4334-B662-C0D1253250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Arkusz3</vt:lpstr>
      <vt:lpstr>Arkusz5</vt:lpstr>
      <vt:lpstr>PolskiP</vt:lpstr>
      <vt:lpstr>matmaP</vt:lpstr>
      <vt:lpstr>matura (3)</vt:lpstr>
      <vt:lpstr>zd5.1</vt:lpstr>
      <vt:lpstr>zd5.2</vt:lpstr>
      <vt:lpstr>zd5.3</vt:lpstr>
      <vt:lpstr>zd5.4</vt:lpstr>
      <vt:lpstr>zd5.5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Woźniak</dc:creator>
  <cp:lastModifiedBy>Hubert Woźniak</cp:lastModifiedBy>
  <dcterms:created xsi:type="dcterms:W3CDTF">2024-03-18T20:38:55Z</dcterms:created>
  <dcterms:modified xsi:type="dcterms:W3CDTF">2024-03-18T22:08:53Z</dcterms:modified>
</cp:coreProperties>
</file>