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84B4E82-5FFC-4017-9C76-61F90D6463BC}" xr6:coauthVersionLast="47" xr6:coauthVersionMax="47" xr10:uidLastSave="{00000000-0000-0000-0000-000000000000}"/>
  <bookViews>
    <workbookView xWindow="-108" yWindow="-108" windowWidth="23256" windowHeight="12576" xr2:uid="{6A76AE39-EAD9-4445-8E62-15A41C257FB5}"/>
  </bookViews>
  <sheets>
    <sheet name="Dữ Liệu " sheetId="3" r:id="rId1"/>
    <sheet name="Kế hoạch tài chính" sheetId="2" r:id="rId2"/>
    <sheet name="Giá Cost" sheetId="5" r:id="rId3"/>
    <sheet name="Bảng tự động 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3" l="1"/>
  <c r="G7" i="6"/>
  <c r="F7" i="6"/>
  <c r="F8" i="6"/>
  <c r="F9" i="6"/>
  <c r="E31" i="2"/>
  <c r="E37" i="2"/>
  <c r="D20" i="2"/>
  <c r="D21" i="2" s="1"/>
  <c r="E9" i="3"/>
  <c r="E22" i="3" s="1"/>
  <c r="H26" i="2"/>
  <c r="H27" i="2"/>
  <c r="H28" i="2"/>
  <c r="H29" i="2"/>
  <c r="H25" i="2"/>
  <c r="H11" i="2"/>
  <c r="H12" i="2"/>
  <c r="H13" i="2"/>
  <c r="H18" i="2"/>
  <c r="H19" i="2"/>
  <c r="H20" i="2"/>
  <c r="H21" i="2"/>
  <c r="H17" i="2"/>
  <c r="C28" i="2"/>
  <c r="E28" i="2" s="1"/>
  <c r="C25" i="2"/>
  <c r="E25" i="2" s="1"/>
  <c r="C26" i="2"/>
  <c r="E26" i="2" s="1"/>
  <c r="C27" i="2"/>
  <c r="E27" i="2" s="1"/>
  <c r="C24" i="2"/>
  <c r="E24" i="2" s="1"/>
  <c r="E33" i="2"/>
  <c r="E34" i="2"/>
  <c r="E35" i="2"/>
  <c r="E36" i="2"/>
  <c r="E32" i="2"/>
  <c r="E14" i="2"/>
  <c r="E15" i="2"/>
  <c r="E16" i="2"/>
  <c r="E17" i="2"/>
  <c r="E13" i="2"/>
  <c r="E10" i="2"/>
  <c r="C9" i="2" s="1"/>
  <c r="H24" i="2" l="1"/>
  <c r="C7" i="2"/>
  <c r="E18" i="2"/>
  <c r="H9" i="2"/>
  <c r="H10" i="2"/>
  <c r="C12" i="2"/>
  <c r="E23" i="2"/>
  <c r="H8" i="2" l="1"/>
  <c r="H16" i="2"/>
  <c r="H7" i="2" s="1"/>
  <c r="H31" i="2" l="1"/>
  <c r="H32" i="2" l="1"/>
  <c r="H34" i="2"/>
  <c r="H35" i="2"/>
  <c r="H33" i="2"/>
  <c r="H36" i="2"/>
</calcChain>
</file>

<file path=xl/sharedStrings.xml><?xml version="1.0" encoding="utf-8"?>
<sst xmlns="http://schemas.openxmlformats.org/spreadsheetml/2006/main" count="190" uniqueCount="133">
  <si>
    <t xml:space="preserve">Cà phê </t>
  </si>
  <si>
    <t xml:space="preserve">BẢNG KẾ HOẠCH TÀI CHÍNH QUÁN CÀ PHÊ </t>
  </si>
  <si>
    <t>ĐỊNH PHÍ/ THÁNG</t>
  </si>
  <si>
    <t xml:space="preserve">MẶT BẰNG </t>
  </si>
  <si>
    <t xml:space="preserve">Thuê theo tháng </t>
  </si>
  <si>
    <t xml:space="preserve">CHI PHÍ ĐẦU TƯ BAN ĐẦU </t>
  </si>
  <si>
    <t>Thiết kế xây dựng</t>
  </si>
  <si>
    <t>Nội thất</t>
  </si>
  <si>
    <t xml:space="preserve">Trang thiết bị </t>
  </si>
  <si>
    <t xml:space="preserve">Setup vận hành </t>
  </si>
  <si>
    <t xml:space="preserve">Pháp lý </t>
  </si>
  <si>
    <t xml:space="preserve">Khác </t>
  </si>
  <si>
    <t xml:space="preserve">Phân bổ (thời gian hòa vốn ký vọng) năm </t>
  </si>
  <si>
    <t>Phân bổ từng tháng (Khấu hao TSCĐ)</t>
  </si>
  <si>
    <t xml:space="preserve">NHÂN SỰ </t>
  </si>
  <si>
    <t xml:space="preserve">Pha chế Full Time </t>
  </si>
  <si>
    <t xml:space="preserve">Quản lý </t>
  </si>
  <si>
    <t xml:space="preserve">Bảo vệ </t>
  </si>
  <si>
    <t>Thu ngân</t>
  </si>
  <si>
    <t>Chi phí</t>
  </si>
  <si>
    <t xml:space="preserve">Sản lượng </t>
  </si>
  <si>
    <t xml:space="preserve">BIẾN PHÍ ĐƠN VỊ </t>
  </si>
  <si>
    <t xml:space="preserve">Trà </t>
  </si>
  <si>
    <t>Ăn vặt</t>
  </si>
  <si>
    <t>ĐIỂM HÒA VỐN (số lượng ly bán ra/1 ngày)</t>
  </si>
  <si>
    <t xml:space="preserve">CHI PHÍ HÀNG THÁNG </t>
  </si>
  <si>
    <t>Tiền điện</t>
  </si>
  <si>
    <t>Nước</t>
  </si>
  <si>
    <t>Internet</t>
  </si>
  <si>
    <t>Marketing</t>
  </si>
  <si>
    <t xml:space="preserve">Rác </t>
  </si>
  <si>
    <t>Khác</t>
  </si>
  <si>
    <t xml:space="preserve">Lưu ý: Chưa tính các chi phí lãi vay khi vay tiền </t>
  </si>
  <si>
    <t xml:space="preserve">% COST / GIÁ BÁN </t>
  </si>
  <si>
    <t xml:space="preserve">Sinh tố, nước ép </t>
  </si>
  <si>
    <t xml:space="preserve">Nước đóng chai </t>
  </si>
  <si>
    <t xml:space="preserve">GIÁ BÁN TRUNG BÌNH </t>
  </si>
  <si>
    <t xml:space="preserve">KỊCH BẢN HÒA VỐN </t>
  </si>
  <si>
    <t xml:space="preserve">Số lý bán ra dự kiến </t>
  </si>
  <si>
    <t xml:space="preserve">Năm </t>
  </si>
  <si>
    <t xml:space="preserve">Doanh thu/Ngày </t>
  </si>
  <si>
    <t>Thời gian hoàn vốn (m)</t>
  </si>
  <si>
    <t>Hạng mục</t>
  </si>
  <si>
    <t>Tên</t>
  </si>
  <si>
    <t xml:space="preserve">Chi tiết </t>
  </si>
  <si>
    <t>Giá trị nhập liệu</t>
  </si>
  <si>
    <t xml:space="preserve">Mặt bằng </t>
  </si>
  <si>
    <t xml:space="preserve">Chi phí đầu tư ban đầu </t>
  </si>
  <si>
    <t xml:space="preserve">Nội thất </t>
  </si>
  <si>
    <t>Trang thiết bị</t>
  </si>
  <si>
    <t>Pháp lý</t>
  </si>
  <si>
    <t>Phát sinh (10% tổng chi)</t>
  </si>
  <si>
    <t>Mặt bằng</t>
  </si>
  <si>
    <t>Thuê tháng. Quy ra giá trị thuê</t>
  </si>
  <si>
    <t>Bàn ghế trang trí,....</t>
  </si>
  <si>
    <t>Máy móc pha chế,dụng cụ,ly,..</t>
  </si>
  <si>
    <t>Nếu thuê đơn vị Setup vận hành</t>
  </si>
  <si>
    <t>Giấy phép KD,VSATTP</t>
  </si>
  <si>
    <t xml:space="preserve">Chi phí phát sinh </t>
  </si>
  <si>
    <t xml:space="preserve">Mục tiêu hoàn vốn </t>
  </si>
  <si>
    <t>Thời gian hoàn vốn</t>
  </si>
  <si>
    <t xml:space="preserve">Để tính được mục tiêu và đề xuất giá bán.Tính theo năm </t>
  </si>
  <si>
    <t>Lương nhân sự</t>
  </si>
  <si>
    <t>Pha chế Full Time</t>
  </si>
  <si>
    <t>Ca 8 tiếng</t>
  </si>
  <si>
    <t>Ca 5 tiếng</t>
  </si>
  <si>
    <t xml:space="preserve">Phục vụ Part Time </t>
  </si>
  <si>
    <t>Chi phí khác</t>
  </si>
  <si>
    <t xml:space="preserve">Nước </t>
  </si>
  <si>
    <t xml:space="preserve">Internet </t>
  </si>
  <si>
    <t xml:space="preserve">CHỈ TIÊU VỀ KINH DOANH  </t>
  </si>
  <si>
    <t xml:space="preserve">Giá bán </t>
  </si>
  <si>
    <t>Cà phê</t>
  </si>
  <si>
    <t xml:space="preserve">Sinh tố, nuớc ép </t>
  </si>
  <si>
    <t xml:space="preserve">Ăn vặt </t>
  </si>
  <si>
    <t>Giá vốn hàng bán</t>
  </si>
  <si>
    <t xml:space="preserve">Trung bình cộng giá bán tất cả các loại đồ uống trong nhóm </t>
  </si>
  <si>
    <t>Tính bằng % giá vốn/giá bán    VD: Ly cafe bán 10k. Pha cà phê hết 2k là 20%</t>
  </si>
  <si>
    <t>Doanh thu theo từng hạng mục</t>
  </si>
  <si>
    <t>% Doanh số ước tính bán được cho mỗi nhóm sản phẩm. TỔNG PHẢI BẰNG 100%</t>
  </si>
  <si>
    <t xml:space="preserve">Phục chế Part Time </t>
  </si>
  <si>
    <t xml:space="preserve">Tổng chi phí </t>
  </si>
  <si>
    <t xml:space="preserve">Kịch bản 1 </t>
  </si>
  <si>
    <t>Kịch bản 2</t>
  </si>
  <si>
    <t>Kịch bản 3</t>
  </si>
  <si>
    <t>Kịch bản 4</t>
  </si>
  <si>
    <t>Kịch bản 5</t>
  </si>
  <si>
    <t xml:space="preserve">Dự đoán doanh số </t>
  </si>
  <si>
    <t xml:space="preserve">Số ly bán ra hàng ngày </t>
  </si>
  <si>
    <t>DOANH SỐ BÁN HÀNG HÀNG NGÀY (%)</t>
  </si>
  <si>
    <t xml:space="preserve">Hàng tháng </t>
  </si>
  <si>
    <t>Tiền mạng</t>
  </si>
  <si>
    <t>Tiền chạy ADS</t>
  </si>
  <si>
    <t xml:space="preserve">Tiền rác tháng </t>
  </si>
  <si>
    <t xml:space="preserve">Chi phí có thể phát sinh </t>
  </si>
  <si>
    <t xml:space="preserve">Danh sách nguyên vật liệu </t>
  </si>
  <si>
    <t xml:space="preserve">Nhóm </t>
  </si>
  <si>
    <t>Thương hiệu</t>
  </si>
  <si>
    <t>DVT</t>
  </si>
  <si>
    <t>Quy cách đóng gói</t>
  </si>
  <si>
    <t>Giá nhập</t>
  </si>
  <si>
    <t xml:space="preserve">Giá đơn vị </t>
  </si>
  <si>
    <t xml:space="preserve">Ghi chú </t>
  </si>
  <si>
    <t>Bột</t>
  </si>
  <si>
    <t>Sữa</t>
  </si>
  <si>
    <t xml:space="preserve">Sơ chế </t>
  </si>
  <si>
    <t xml:space="preserve">Đồ tươi </t>
  </si>
  <si>
    <t>Cà phê pha phin</t>
  </si>
  <si>
    <t>Cà phê hạt</t>
  </si>
  <si>
    <t xml:space="preserve">Đường cát </t>
  </si>
  <si>
    <t>Sữa đặc</t>
  </si>
  <si>
    <t xml:space="preserve">Sữa tươi </t>
  </si>
  <si>
    <t xml:space="preserve">Sữa béo </t>
  </si>
  <si>
    <t xml:space="preserve">Đường que </t>
  </si>
  <si>
    <t xml:space="preserve">Đường nước </t>
  </si>
  <si>
    <t>Trung nguyên</t>
  </si>
  <si>
    <t>Lamat Biên Hòa</t>
  </si>
  <si>
    <t>Biên Hòa</t>
  </si>
  <si>
    <t>Ngôi sao TH True Milk</t>
  </si>
  <si>
    <t xml:space="preserve">Rich </t>
  </si>
  <si>
    <t>g</t>
  </si>
  <si>
    <t>Túi</t>
  </si>
  <si>
    <t>ml</t>
  </si>
  <si>
    <t xml:space="preserve"> </t>
  </si>
  <si>
    <t xml:space="preserve">Tên món </t>
  </si>
  <si>
    <t>NVL</t>
  </si>
  <si>
    <t>Giá Cost</t>
  </si>
  <si>
    <t xml:space="preserve">Tổng Cost </t>
  </si>
  <si>
    <t>Định lượng</t>
  </si>
  <si>
    <t xml:space="preserve"> - </t>
  </si>
  <si>
    <t>Setup vận hành</t>
  </si>
  <si>
    <t xml:space="preserve">Thường năm sẽ tăng 10% &gt; lạm phát </t>
  </si>
  <si>
    <t>Cà phê sữa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</si>
</sst>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5" formatCode="_-* #,##0\ [$₫-42A]_-;\-* #,##0\ [$₫-42A]_-;_-* &quot;-&quot;??\ [$₫-42A]_-;_-@_-"/>
    <numFmt numFmtId="166" formatCode="_-* #,##0\ [$₫-42A]_-;\-* #,##0\ [$₫-42A]_-;_-* &quot;-&quot;\ [$₫-42A]_-;_-@_-"/>
    <numFmt numFmtId="167" formatCode="_-* #,##0.0\ [$₫-42A]_-;\-* #,##0.0\ [$₫-42A]_-;_-* &quot;-&quot;\ [$₫-42A]_-;_-@_-"/>
    <numFmt numFmtId="168" formatCode="_(* #,##0.0_);_(* \(#,##0.0\);_(* &quot;-&quot;??_);_(@_)"/>
    <numFmt numFmtId="169" formatCode="_(* #,##0_);_(* \(#,##0\);_(* &quot;-&quot;??_);_(@_)"/>
    <numFmt numFmtId="170" formatCode="_(* #,##0.000_);_(* \(#,##0.000\);_(* &quot;-&quot;??_);_(@_)"/>
    <numFmt numFmtId="171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0" fontId="7" fillId="2" borderId="1" xfId="0" applyFont="1" applyFill="1" applyBorder="1"/>
    <xf numFmtId="0" fontId="3" fillId="2" borderId="0" xfId="0" applyFont="1" applyFill="1"/>
    <xf numFmtId="0" fontId="7" fillId="2" borderId="0" xfId="0" applyFont="1" applyFill="1"/>
    <xf numFmtId="0" fontId="0" fillId="2" borderId="2" xfId="0" applyFill="1" applyBorder="1"/>
    <xf numFmtId="0" fontId="0" fillId="2" borderId="7" xfId="0" applyFill="1" applyBorder="1"/>
    <xf numFmtId="0" fontId="0" fillId="2" borderId="6" xfId="0" applyFill="1" applyBorder="1"/>
    <xf numFmtId="0" fontId="3" fillId="2" borderId="3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/>
    <xf numFmtId="0" fontId="0" fillId="2" borderId="8" xfId="0" applyFill="1" applyBorder="1"/>
    <xf numFmtId="0" fontId="0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/>
    <xf numFmtId="0" fontId="0" fillId="2" borderId="10" xfId="0" applyFill="1" applyBorder="1"/>
    <xf numFmtId="0" fontId="0" fillId="2" borderId="9" xfId="0" applyFill="1" applyBorder="1"/>
    <xf numFmtId="9" fontId="4" fillId="3" borderId="0" xfId="0" applyNumberFormat="1" applyFont="1" applyFill="1"/>
    <xf numFmtId="0" fontId="2" fillId="3" borderId="0" xfId="0" applyFont="1" applyFill="1" applyAlignment="1">
      <alignment horizontal="center" vertical="center" wrapText="1"/>
    </xf>
    <xf numFmtId="165" fontId="0" fillId="2" borderId="0" xfId="0" applyNumberFormat="1" applyFill="1"/>
    <xf numFmtId="0" fontId="0" fillId="2" borderId="0" xfId="0" applyFill="1" applyBorder="1"/>
    <xf numFmtId="166" fontId="2" fillId="3" borderId="2" xfId="0" applyNumberFormat="1" applyFont="1" applyFill="1" applyBorder="1"/>
    <xf numFmtId="166" fontId="0" fillId="2" borderId="2" xfId="0" applyNumberFormat="1" applyFill="1" applyBorder="1"/>
    <xf numFmtId="166" fontId="2" fillId="3" borderId="0" xfId="0" applyNumberFormat="1" applyFont="1" applyFill="1"/>
    <xf numFmtId="167" fontId="0" fillId="2" borderId="2" xfId="0" applyNumberFormat="1" applyFill="1" applyBorder="1"/>
    <xf numFmtId="0" fontId="0" fillId="4" borderId="2" xfId="0" applyFill="1" applyBorder="1"/>
    <xf numFmtId="0" fontId="0" fillId="4" borderId="2" xfId="0" applyFill="1" applyBorder="1" applyAlignment="1">
      <alignment vertical="center"/>
    </xf>
    <xf numFmtId="0" fontId="0" fillId="4" borderId="2" xfId="0" applyFill="1" applyBorder="1" applyAlignment="1">
      <alignment vertical="center" wrapText="1"/>
    </xf>
    <xf numFmtId="1" fontId="0" fillId="4" borderId="2" xfId="0" applyNumberFormat="1" applyFill="1" applyBorder="1" applyAlignment="1">
      <alignment vertical="center"/>
    </xf>
    <xf numFmtId="9" fontId="0" fillId="2" borderId="2" xfId="2" applyFont="1" applyFill="1" applyBorder="1"/>
    <xf numFmtId="0" fontId="0" fillId="4" borderId="11" xfId="0" applyFill="1" applyBorder="1"/>
    <xf numFmtId="9" fontId="0" fillId="4" borderId="2" xfId="2" applyFont="1" applyFill="1" applyBorder="1"/>
    <xf numFmtId="0" fontId="0" fillId="2" borderId="2" xfId="0" applyNumberFormat="1" applyFill="1" applyBorder="1"/>
    <xf numFmtId="9" fontId="2" fillId="3" borderId="1" xfId="2" applyFont="1" applyFill="1" applyBorder="1"/>
    <xf numFmtId="9" fontId="0" fillId="2" borderId="1" xfId="2" applyFont="1" applyFill="1" applyBorder="1"/>
    <xf numFmtId="169" fontId="0" fillId="2" borderId="0" xfId="1" applyNumberFormat="1" applyFont="1" applyFill="1"/>
    <xf numFmtId="169" fontId="0" fillId="2" borderId="2" xfId="1" applyNumberFormat="1" applyFont="1" applyFill="1" applyBorder="1"/>
    <xf numFmtId="169" fontId="2" fillId="3" borderId="0" xfId="1" applyNumberFormat="1" applyFont="1" applyFill="1" applyBorder="1" applyAlignment="1"/>
    <xf numFmtId="169" fontId="0" fillId="2" borderId="8" xfId="1" applyNumberFormat="1" applyFont="1" applyFill="1" applyBorder="1"/>
    <xf numFmtId="168" fontId="0" fillId="2" borderId="1" xfId="1" applyNumberFormat="1" applyFont="1" applyFill="1" applyBorder="1"/>
    <xf numFmtId="43" fontId="2" fillId="3" borderId="1" xfId="0" applyNumberFormat="1" applyFont="1" applyFill="1" applyBorder="1"/>
    <xf numFmtId="169" fontId="2" fillId="3" borderId="0" xfId="1" applyNumberFormat="1" applyFont="1" applyFill="1"/>
    <xf numFmtId="170" fontId="2" fillId="3" borderId="1" xfId="1" applyNumberFormat="1" applyFont="1" applyFill="1" applyBorder="1"/>
    <xf numFmtId="171" fontId="2" fillId="3" borderId="1" xfId="0" applyNumberFormat="1" applyFont="1" applyFill="1" applyBorder="1"/>
    <xf numFmtId="169" fontId="0" fillId="2" borderId="1" xfId="1" applyNumberFormat="1" applyFont="1" applyFill="1" applyBorder="1"/>
    <xf numFmtId="169" fontId="0" fillId="2" borderId="0" xfId="0" applyNumberFormat="1" applyFill="1"/>
    <xf numFmtId="169" fontId="0" fillId="4" borderId="0" xfId="1" applyNumberFormat="1" applyFont="1" applyFill="1"/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169" fontId="2" fillId="3" borderId="1" xfId="1" applyNumberFormat="1" applyFont="1" applyFill="1" applyBorder="1" applyAlignment="1">
      <alignment horizontal="center"/>
    </xf>
    <xf numFmtId="169" fontId="2" fillId="3" borderId="4" xfId="1" applyNumberFormat="1" applyFont="1" applyFill="1" applyBorder="1" applyAlignment="1">
      <alignment horizontal="center"/>
    </xf>
    <xf numFmtId="169" fontId="2" fillId="3" borderId="1" xfId="1" applyNumberFormat="1" applyFont="1" applyFill="1" applyBorder="1" applyAlignment="1">
      <alignment horizontal="right"/>
    </xf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56AA-E500-4D6A-91EA-27C1B6976936}">
  <dimension ref="B1:F45"/>
  <sheetViews>
    <sheetView tabSelected="1" topLeftCell="B1" zoomScale="75" zoomScaleNormal="75" workbookViewId="0">
      <pane ySplit="2" topLeftCell="A3" activePane="bottomLeft" state="frozen"/>
      <selection activeCell="C1" sqref="C1"/>
      <selection pane="bottomLeft" activeCell="L16" sqref="L16"/>
    </sheetView>
  </sheetViews>
  <sheetFormatPr defaultRowHeight="14.4" x14ac:dyDescent="0.3"/>
  <cols>
    <col min="1" max="1" width="8.88671875" style="1"/>
    <col min="2" max="2" width="30" style="1" customWidth="1"/>
    <col min="3" max="3" width="20.33203125" style="1" customWidth="1"/>
    <col min="4" max="4" width="26.6640625" style="1" customWidth="1"/>
    <col min="5" max="5" width="17.21875" style="1" customWidth="1"/>
    <col min="6" max="16384" width="8.88671875" style="1"/>
  </cols>
  <sheetData>
    <row r="1" spans="2:5" ht="15" thickBot="1" x14ac:dyDescent="0.35"/>
    <row r="2" spans="2:5" ht="15" thickBot="1" x14ac:dyDescent="0.35">
      <c r="B2" s="17" t="s">
        <v>42</v>
      </c>
      <c r="C2" s="17" t="s">
        <v>43</v>
      </c>
      <c r="D2" s="17" t="s">
        <v>44</v>
      </c>
      <c r="E2" s="26" t="s">
        <v>45</v>
      </c>
    </row>
    <row r="3" spans="2:5" ht="15" thickBot="1" x14ac:dyDescent="0.35">
      <c r="B3" s="17" t="s">
        <v>46</v>
      </c>
      <c r="C3" s="7" t="s">
        <v>52</v>
      </c>
      <c r="D3" s="7" t="s">
        <v>53</v>
      </c>
      <c r="E3" s="27">
        <v>15000000</v>
      </c>
    </row>
    <row r="4" spans="2:5" ht="15" thickBot="1" x14ac:dyDescent="0.35">
      <c r="B4" s="58" t="s">
        <v>47</v>
      </c>
      <c r="C4" s="7" t="s">
        <v>6</v>
      </c>
      <c r="D4" s="7"/>
      <c r="E4" s="27">
        <v>150000000</v>
      </c>
    </row>
    <row r="5" spans="2:5" ht="15" thickBot="1" x14ac:dyDescent="0.35">
      <c r="B5" s="58"/>
      <c r="C5" s="7" t="s">
        <v>48</v>
      </c>
      <c r="D5" s="7" t="s">
        <v>54</v>
      </c>
      <c r="E5" s="27">
        <v>100000000</v>
      </c>
    </row>
    <row r="6" spans="2:5" ht="15" thickBot="1" x14ac:dyDescent="0.35">
      <c r="B6" s="58"/>
      <c r="C6" s="7" t="s">
        <v>49</v>
      </c>
      <c r="D6" s="7" t="s">
        <v>55</v>
      </c>
      <c r="E6" s="27">
        <v>80000000</v>
      </c>
    </row>
    <row r="7" spans="2:5" ht="15" thickBot="1" x14ac:dyDescent="0.35">
      <c r="B7" s="58"/>
      <c r="C7" s="7" t="s">
        <v>130</v>
      </c>
      <c r="D7" s="7" t="s">
        <v>56</v>
      </c>
      <c r="E7" s="27">
        <v>15000000</v>
      </c>
    </row>
    <row r="8" spans="2:5" ht="15" thickBot="1" x14ac:dyDescent="0.35">
      <c r="B8" s="58"/>
      <c r="C8" s="7" t="s">
        <v>50</v>
      </c>
      <c r="D8" s="7" t="s">
        <v>57</v>
      </c>
      <c r="E8" s="27">
        <v>7000000</v>
      </c>
    </row>
    <row r="9" spans="2:5" ht="15" thickBot="1" x14ac:dyDescent="0.35">
      <c r="B9" s="58"/>
      <c r="C9" s="7" t="s">
        <v>51</v>
      </c>
      <c r="D9" s="7" t="s">
        <v>58</v>
      </c>
      <c r="E9" s="27">
        <f>SUM(E4:E8)*10%</f>
        <v>35200000</v>
      </c>
    </row>
    <row r="10" spans="2:5" ht="29.4" thickBot="1" x14ac:dyDescent="0.35">
      <c r="B10" s="18" t="s">
        <v>59</v>
      </c>
      <c r="C10" s="31" t="s">
        <v>60</v>
      </c>
      <c r="D10" s="32" t="s">
        <v>61</v>
      </c>
      <c r="E10" s="33">
        <v>1</v>
      </c>
    </row>
    <row r="11" spans="2:5" ht="15" thickBot="1" x14ac:dyDescent="0.35">
      <c r="B11" s="58" t="s">
        <v>62</v>
      </c>
      <c r="C11" s="7" t="s">
        <v>63</v>
      </c>
      <c r="D11" s="7" t="s">
        <v>64</v>
      </c>
      <c r="E11" s="29">
        <v>4600000</v>
      </c>
    </row>
    <row r="12" spans="2:5" ht="15" thickBot="1" x14ac:dyDescent="0.35">
      <c r="B12" s="58"/>
      <c r="C12" s="7" t="s">
        <v>66</v>
      </c>
      <c r="D12" s="7" t="s">
        <v>65</v>
      </c>
      <c r="E12" s="27">
        <v>2200000</v>
      </c>
    </row>
    <row r="13" spans="2:5" ht="15" thickBot="1" x14ac:dyDescent="0.35">
      <c r="B13" s="58"/>
      <c r="C13" s="7" t="s">
        <v>16</v>
      </c>
      <c r="D13" s="7" t="s">
        <v>129</v>
      </c>
      <c r="E13" s="27">
        <v>7000000</v>
      </c>
    </row>
    <row r="14" spans="2:5" ht="15" thickBot="1" x14ac:dyDescent="0.35">
      <c r="B14" s="58"/>
      <c r="C14" s="7" t="s">
        <v>17</v>
      </c>
      <c r="D14" s="7" t="s">
        <v>129</v>
      </c>
      <c r="E14" s="27">
        <v>0</v>
      </c>
    </row>
    <row r="15" spans="2:5" ht="15" thickBot="1" x14ac:dyDescent="0.35">
      <c r="B15" s="58"/>
      <c r="C15" s="7" t="s">
        <v>18</v>
      </c>
      <c r="D15" s="7" t="s">
        <v>129</v>
      </c>
      <c r="E15" s="27">
        <v>0</v>
      </c>
    </row>
    <row r="16" spans="2:5" ht="15" thickBot="1" x14ac:dyDescent="0.35">
      <c r="B16" s="58" t="s">
        <v>67</v>
      </c>
      <c r="C16" s="7" t="s">
        <v>26</v>
      </c>
      <c r="D16" s="7" t="s">
        <v>90</v>
      </c>
      <c r="E16" s="27">
        <v>2000000</v>
      </c>
    </row>
    <row r="17" spans="2:5" ht="15" thickBot="1" x14ac:dyDescent="0.35">
      <c r="B17" s="58"/>
      <c r="C17" s="7" t="s">
        <v>68</v>
      </c>
      <c r="D17" s="7" t="s">
        <v>90</v>
      </c>
      <c r="E17" s="27">
        <v>300000</v>
      </c>
    </row>
    <row r="18" spans="2:5" ht="15" thickBot="1" x14ac:dyDescent="0.35">
      <c r="B18" s="58"/>
      <c r="C18" s="7" t="s">
        <v>69</v>
      </c>
      <c r="D18" s="7" t="s">
        <v>91</v>
      </c>
      <c r="E18" s="27">
        <v>500000</v>
      </c>
    </row>
    <row r="19" spans="2:5" ht="15" thickBot="1" x14ac:dyDescent="0.35">
      <c r="B19" s="58"/>
      <c r="C19" s="7" t="s">
        <v>29</v>
      </c>
      <c r="D19" s="7" t="s">
        <v>92</v>
      </c>
      <c r="E19" s="27">
        <v>1000000</v>
      </c>
    </row>
    <row r="20" spans="2:5" ht="15" thickBot="1" x14ac:dyDescent="0.35">
      <c r="B20" s="58"/>
      <c r="C20" s="7" t="s">
        <v>30</v>
      </c>
      <c r="D20" s="7" t="s">
        <v>93</v>
      </c>
      <c r="E20" s="27">
        <v>1000000</v>
      </c>
    </row>
    <row r="21" spans="2:5" ht="15" thickBot="1" x14ac:dyDescent="0.35">
      <c r="B21" s="58"/>
      <c r="C21" s="7" t="s">
        <v>31</v>
      </c>
      <c r="D21" s="7" t="s">
        <v>94</v>
      </c>
      <c r="E21" s="27">
        <v>1000000</v>
      </c>
    </row>
    <row r="22" spans="2:5" x14ac:dyDescent="0.3">
      <c r="D22" s="19" t="s">
        <v>81</v>
      </c>
      <c r="E22" s="28">
        <f>SUM(E3:E9,E11:E21)</f>
        <v>421800000</v>
      </c>
    </row>
    <row r="24" spans="2:5" ht="15" thickBot="1" x14ac:dyDescent="0.35">
      <c r="B24" s="59" t="s">
        <v>70</v>
      </c>
      <c r="C24" s="59"/>
      <c r="D24" s="59"/>
      <c r="E24" s="59"/>
    </row>
    <row r="25" spans="2:5" ht="15" thickBot="1" x14ac:dyDescent="0.35">
      <c r="B25" s="60" t="s">
        <v>71</v>
      </c>
      <c r="C25" s="21" t="s">
        <v>72</v>
      </c>
      <c r="D25" s="53" t="s">
        <v>76</v>
      </c>
      <c r="E25" s="27">
        <v>14</v>
      </c>
    </row>
    <row r="26" spans="2:5" ht="15" thickBot="1" x14ac:dyDescent="0.35">
      <c r="B26" s="60"/>
      <c r="C26" s="21" t="s">
        <v>73</v>
      </c>
      <c r="D26" s="53"/>
      <c r="E26" s="27">
        <v>20</v>
      </c>
    </row>
    <row r="27" spans="2:5" ht="15" thickBot="1" x14ac:dyDescent="0.35">
      <c r="B27" s="60"/>
      <c r="C27" s="21" t="s">
        <v>35</v>
      </c>
      <c r="D27" s="53"/>
      <c r="E27" s="27">
        <v>15</v>
      </c>
    </row>
    <row r="28" spans="2:5" ht="15" thickBot="1" x14ac:dyDescent="0.35">
      <c r="B28" s="60"/>
      <c r="C28" s="21" t="s">
        <v>22</v>
      </c>
      <c r="D28" s="53"/>
      <c r="E28" s="27">
        <v>22</v>
      </c>
    </row>
    <row r="29" spans="2:5" ht="15" thickBot="1" x14ac:dyDescent="0.35">
      <c r="B29" s="60"/>
      <c r="C29" s="21" t="s">
        <v>74</v>
      </c>
      <c r="D29" s="53"/>
      <c r="E29" s="27">
        <v>20</v>
      </c>
    </row>
    <row r="30" spans="2:5" ht="15" thickBot="1" x14ac:dyDescent="0.35">
      <c r="B30" s="54" t="s">
        <v>75</v>
      </c>
      <c r="C30" s="35" t="s">
        <v>72</v>
      </c>
      <c r="D30" s="56" t="s">
        <v>77</v>
      </c>
      <c r="E30" s="36">
        <v>0.2</v>
      </c>
    </row>
    <row r="31" spans="2:5" ht="15" thickBot="1" x14ac:dyDescent="0.35">
      <c r="B31" s="55"/>
      <c r="C31" s="30" t="s">
        <v>73</v>
      </c>
      <c r="D31" s="57"/>
      <c r="E31" s="36">
        <v>0.3</v>
      </c>
    </row>
    <row r="32" spans="2:5" ht="15" thickBot="1" x14ac:dyDescent="0.35">
      <c r="B32" s="55"/>
      <c r="C32" s="30" t="s">
        <v>35</v>
      </c>
      <c r="D32" s="57"/>
      <c r="E32" s="36">
        <v>0.35</v>
      </c>
    </row>
    <row r="33" spans="2:6" ht="15" thickBot="1" x14ac:dyDescent="0.35">
      <c r="B33" s="55"/>
      <c r="C33" s="30" t="s">
        <v>22</v>
      </c>
      <c r="D33" s="57"/>
      <c r="E33" s="36">
        <v>0.3</v>
      </c>
    </row>
    <row r="34" spans="2:6" ht="15" thickBot="1" x14ac:dyDescent="0.35">
      <c r="B34" s="55"/>
      <c r="C34" s="30" t="s">
        <v>74</v>
      </c>
      <c r="D34" s="57"/>
      <c r="E34" s="36">
        <v>0.3</v>
      </c>
    </row>
    <row r="35" spans="2:6" ht="15" thickBot="1" x14ac:dyDescent="0.35">
      <c r="B35" s="55" t="s">
        <v>78</v>
      </c>
      <c r="C35" s="7" t="s">
        <v>72</v>
      </c>
      <c r="D35" s="64" t="s">
        <v>79</v>
      </c>
      <c r="E35" s="34">
        <v>0.45</v>
      </c>
      <c r="F35" s="22">
        <f>SUM(E35:E39)*100%</f>
        <v>1</v>
      </c>
    </row>
    <row r="36" spans="2:6" ht="15" thickBot="1" x14ac:dyDescent="0.35">
      <c r="B36" s="55"/>
      <c r="C36" s="7" t="s">
        <v>73</v>
      </c>
      <c r="D36" s="64"/>
      <c r="E36" s="34">
        <v>0.02</v>
      </c>
    </row>
    <row r="37" spans="2:6" ht="15" thickBot="1" x14ac:dyDescent="0.35">
      <c r="B37" s="55"/>
      <c r="C37" s="7" t="s">
        <v>35</v>
      </c>
      <c r="D37" s="64"/>
      <c r="E37" s="34">
        <v>0.03</v>
      </c>
    </row>
    <row r="38" spans="2:6" ht="15" thickBot="1" x14ac:dyDescent="0.35">
      <c r="B38" s="55"/>
      <c r="C38" s="7" t="s">
        <v>22</v>
      </c>
      <c r="D38" s="64"/>
      <c r="E38" s="34">
        <v>0.4</v>
      </c>
    </row>
    <row r="39" spans="2:6" ht="15" thickBot="1" x14ac:dyDescent="0.35">
      <c r="B39" s="63"/>
      <c r="C39" s="20" t="s">
        <v>74</v>
      </c>
      <c r="D39" s="65"/>
      <c r="E39" s="34">
        <v>0.1</v>
      </c>
    </row>
    <row r="40" spans="2:6" ht="15" thickBot="1" x14ac:dyDescent="0.35">
      <c r="B40" s="62" t="s">
        <v>87</v>
      </c>
      <c r="C40" s="21" t="s">
        <v>82</v>
      </c>
      <c r="D40" s="52" t="s">
        <v>88</v>
      </c>
      <c r="E40" s="37">
        <v>100</v>
      </c>
    </row>
    <row r="41" spans="2:6" ht="15" thickBot="1" x14ac:dyDescent="0.35">
      <c r="B41" s="62"/>
      <c r="C41" s="21" t="s">
        <v>83</v>
      </c>
      <c r="D41" s="52"/>
      <c r="E41" s="37">
        <v>200</v>
      </c>
    </row>
    <row r="42" spans="2:6" ht="15" thickBot="1" x14ac:dyDescent="0.35">
      <c r="B42" s="62"/>
      <c r="C42" s="21" t="s">
        <v>84</v>
      </c>
      <c r="D42" s="52"/>
      <c r="E42" s="37">
        <v>300</v>
      </c>
    </row>
    <row r="43" spans="2:6" ht="15" thickBot="1" x14ac:dyDescent="0.35">
      <c r="B43" s="62"/>
      <c r="C43" s="21" t="s">
        <v>85</v>
      </c>
      <c r="D43" s="52"/>
      <c r="E43" s="37">
        <v>80</v>
      </c>
    </row>
    <row r="44" spans="2:6" ht="15" thickBot="1" x14ac:dyDescent="0.35">
      <c r="B44" s="62"/>
      <c r="C44" s="21" t="s">
        <v>86</v>
      </c>
      <c r="D44" s="52"/>
      <c r="E44" s="37">
        <v>50</v>
      </c>
    </row>
    <row r="45" spans="2:6" x14ac:dyDescent="0.3">
      <c r="B45" s="61" t="s">
        <v>131</v>
      </c>
      <c r="C45" s="61"/>
      <c r="D45" s="61"/>
      <c r="E45" s="61"/>
    </row>
  </sheetData>
  <mergeCells count="13">
    <mergeCell ref="B45:E45"/>
    <mergeCell ref="B40:B44"/>
    <mergeCell ref="D40:D44"/>
    <mergeCell ref="B35:B39"/>
    <mergeCell ref="D35:D39"/>
    <mergeCell ref="B30:B34"/>
    <mergeCell ref="D25:D29"/>
    <mergeCell ref="D30:D34"/>
    <mergeCell ref="B4:B9"/>
    <mergeCell ref="B11:B15"/>
    <mergeCell ref="B16:B21"/>
    <mergeCell ref="B24:E24"/>
    <mergeCell ref="B25: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A713-82CE-4F96-85A5-5C8735DFBE59}">
  <dimension ref="A3:L46"/>
  <sheetViews>
    <sheetView zoomScale="89" zoomScaleNormal="89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30" sqref="B30"/>
    </sheetView>
  </sheetViews>
  <sheetFormatPr defaultRowHeight="14.4" x14ac:dyDescent="0.3"/>
  <cols>
    <col min="1" max="1" width="8.88671875" style="1"/>
    <col min="2" max="2" width="32.109375" style="1" customWidth="1"/>
    <col min="3" max="3" width="15" style="1" customWidth="1"/>
    <col min="4" max="4" width="12.33203125" style="1" customWidth="1"/>
    <col min="5" max="5" width="16.44140625" style="1" customWidth="1"/>
    <col min="6" max="6" width="8.88671875" style="1"/>
    <col min="7" max="7" width="41.88671875" style="1" customWidth="1"/>
    <col min="8" max="8" width="19.21875" style="1" customWidth="1"/>
    <col min="9" max="9" width="8.88671875" style="1"/>
    <col min="10" max="10" width="13.88671875" style="1" bestFit="1" customWidth="1"/>
    <col min="11" max="16384" width="8.88671875" style="1"/>
  </cols>
  <sheetData>
    <row r="3" spans="1:12" x14ac:dyDescent="0.3">
      <c r="A3" s="70" t="s">
        <v>1</v>
      </c>
      <c r="B3" s="70"/>
      <c r="C3" s="70"/>
      <c r="D3" s="70"/>
      <c r="E3" s="70"/>
      <c r="F3" s="70"/>
      <c r="G3" s="70"/>
      <c r="H3" s="70"/>
      <c r="I3" s="70"/>
    </row>
    <row r="4" spans="1:12" x14ac:dyDescent="0.3">
      <c r="A4" s="70"/>
      <c r="B4" s="70"/>
      <c r="C4" s="70"/>
      <c r="D4" s="70"/>
      <c r="E4" s="70"/>
      <c r="F4" s="70"/>
      <c r="G4" s="70"/>
      <c r="H4" s="70"/>
      <c r="I4" s="70"/>
    </row>
    <row r="5" spans="1:12" x14ac:dyDescent="0.3">
      <c r="A5" s="70"/>
      <c r="B5" s="70"/>
      <c r="C5" s="70"/>
      <c r="D5" s="70"/>
      <c r="E5" s="70"/>
      <c r="F5" s="70"/>
      <c r="G5" s="70"/>
      <c r="H5" s="70"/>
      <c r="I5" s="70"/>
    </row>
    <row r="6" spans="1:12" x14ac:dyDescent="0.3">
      <c r="A6" s="70"/>
      <c r="B6" s="70"/>
      <c r="C6" s="70"/>
      <c r="D6" s="70"/>
      <c r="E6" s="70"/>
      <c r="F6" s="70"/>
      <c r="G6" s="70"/>
      <c r="H6" s="70"/>
      <c r="I6" s="70"/>
    </row>
    <row r="7" spans="1:12" ht="16.2" thickBot="1" x14ac:dyDescent="0.35">
      <c r="B7" s="4" t="s">
        <v>2</v>
      </c>
      <c r="C7" s="68">
        <f>SUM(C9,E23,E31,D21)</f>
        <v>74866666.666666672</v>
      </c>
      <c r="D7" s="68"/>
      <c r="E7" s="68"/>
      <c r="G7" s="3" t="s">
        <v>21</v>
      </c>
      <c r="H7" s="48">
        <f>H16</f>
        <v>4.7774999999999999</v>
      </c>
    </row>
    <row r="8" spans="1:12" ht="15" thickBot="1" x14ac:dyDescent="0.35">
      <c r="G8" s="3" t="s">
        <v>36</v>
      </c>
      <c r="H8" s="45">
        <f>H9*H25+H10*H26+H11*H27+H12*H28+H13*H29</f>
        <v>17.950000000000003</v>
      </c>
    </row>
    <row r="9" spans="1:12" ht="16.2" thickBot="1" x14ac:dyDescent="0.35">
      <c r="B9" s="4" t="s">
        <v>3</v>
      </c>
      <c r="C9" s="68">
        <f>E10</f>
        <v>15000000</v>
      </c>
      <c r="D9" s="68"/>
      <c r="E9" s="68"/>
      <c r="G9" s="2" t="s">
        <v>0</v>
      </c>
      <c r="H9" s="44">
        <f>'Dữ Liệu '!E25</f>
        <v>14</v>
      </c>
      <c r="I9" s="25"/>
      <c r="J9" s="25"/>
      <c r="K9" s="25"/>
      <c r="L9" s="25"/>
    </row>
    <row r="10" spans="1:12" ht="15" thickBot="1" x14ac:dyDescent="0.35">
      <c r="B10" s="1" t="s">
        <v>4</v>
      </c>
      <c r="E10" s="40">
        <f>'Dữ Liệu '!E3</f>
        <v>15000000</v>
      </c>
      <c r="G10" s="2" t="s">
        <v>34</v>
      </c>
      <c r="H10" s="44">
        <f>'Dữ Liệu '!E26</f>
        <v>20</v>
      </c>
      <c r="I10" s="25"/>
      <c r="J10" s="25"/>
      <c r="K10" s="25"/>
      <c r="L10" s="25"/>
    </row>
    <row r="11" spans="1:12" ht="15" thickBot="1" x14ac:dyDescent="0.35">
      <c r="G11" s="2" t="s">
        <v>35</v>
      </c>
      <c r="H11" s="44">
        <f>'Dữ Liệu '!E27</f>
        <v>15</v>
      </c>
      <c r="I11" s="25"/>
      <c r="J11" s="25"/>
      <c r="K11" s="25"/>
      <c r="L11" s="25"/>
    </row>
    <row r="12" spans="1:12" ht="16.2" thickBot="1" x14ac:dyDescent="0.35">
      <c r="B12" s="6" t="s">
        <v>5</v>
      </c>
      <c r="C12" s="68">
        <f>SUM(E13:E18)</f>
        <v>387200000</v>
      </c>
      <c r="D12" s="68"/>
      <c r="E12" s="68"/>
      <c r="G12" s="2" t="s">
        <v>22</v>
      </c>
      <c r="H12" s="44">
        <f>'Dữ Liệu '!E28</f>
        <v>22</v>
      </c>
      <c r="I12" s="25"/>
      <c r="J12" s="25"/>
      <c r="K12" s="25"/>
      <c r="L12" s="25"/>
    </row>
    <row r="13" spans="1:12" ht="15" thickBot="1" x14ac:dyDescent="0.35">
      <c r="B13" s="7" t="s">
        <v>6</v>
      </c>
      <c r="C13" s="7"/>
      <c r="D13" s="7"/>
      <c r="E13" s="41">
        <f>'Dữ Liệu '!E4</f>
        <v>150000000</v>
      </c>
      <c r="G13" s="14" t="s">
        <v>23</v>
      </c>
      <c r="H13" s="44">
        <f>'Dữ Liệu '!E29</f>
        <v>20</v>
      </c>
    </row>
    <row r="14" spans="1:12" ht="15" thickBot="1" x14ac:dyDescent="0.35">
      <c r="B14" s="7" t="s">
        <v>7</v>
      </c>
      <c r="C14" s="7"/>
      <c r="D14" s="7"/>
      <c r="E14" s="41">
        <f>'Dữ Liệu '!E5</f>
        <v>100000000</v>
      </c>
      <c r="G14" s="2" t="s">
        <v>11</v>
      </c>
      <c r="H14" s="44"/>
    </row>
    <row r="15" spans="1:12" ht="15" thickBot="1" x14ac:dyDescent="0.35">
      <c r="B15" s="7" t="s">
        <v>8</v>
      </c>
      <c r="C15" s="7"/>
      <c r="D15" s="7"/>
      <c r="E15" s="41">
        <f>'Dữ Liệu '!E6</f>
        <v>80000000</v>
      </c>
    </row>
    <row r="16" spans="1:12" ht="15" thickBot="1" x14ac:dyDescent="0.35">
      <c r="B16" s="7" t="s">
        <v>9</v>
      </c>
      <c r="C16" s="7"/>
      <c r="D16" s="7"/>
      <c r="E16" s="41">
        <f>'Dữ Liệu '!E7</f>
        <v>15000000</v>
      </c>
      <c r="G16" s="3" t="s">
        <v>33</v>
      </c>
      <c r="H16" s="47">
        <f>((H17*H9)*H25)+(H18*H10)*H26+(H19*H11)*H27+(H20*H12)*H28+(H21*H13)*H29</f>
        <v>4.7774999999999999</v>
      </c>
    </row>
    <row r="17" spans="2:10" ht="15" thickBot="1" x14ac:dyDescent="0.35">
      <c r="B17" s="7" t="s">
        <v>10</v>
      </c>
      <c r="C17" s="7"/>
      <c r="D17" s="7"/>
      <c r="E17" s="41">
        <f>'Dữ Liệu '!E8</f>
        <v>7000000</v>
      </c>
      <c r="G17" s="2" t="s">
        <v>0</v>
      </c>
      <c r="H17" s="39">
        <f>'Dữ Liệu '!E30</f>
        <v>0.2</v>
      </c>
    </row>
    <row r="18" spans="2:10" ht="15" thickBot="1" x14ac:dyDescent="0.35">
      <c r="B18" s="7" t="s">
        <v>11</v>
      </c>
      <c r="C18" s="7"/>
      <c r="D18" s="7"/>
      <c r="E18" s="41">
        <f>'Dữ Liệu '!E9</f>
        <v>35200000</v>
      </c>
      <c r="G18" s="2" t="s">
        <v>34</v>
      </c>
      <c r="H18" s="39">
        <f>'Dữ Liệu '!E31</f>
        <v>0.3</v>
      </c>
    </row>
    <row r="19" spans="2:10" ht="15" thickBot="1" x14ac:dyDescent="0.35">
      <c r="G19" s="2" t="s">
        <v>35</v>
      </c>
      <c r="H19" s="39">
        <f>'Dữ Liệu '!E32</f>
        <v>0.35</v>
      </c>
    </row>
    <row r="20" spans="2:10" ht="15" thickBot="1" x14ac:dyDescent="0.35">
      <c r="B20" s="8" t="s">
        <v>12</v>
      </c>
      <c r="C20" s="9"/>
      <c r="D20" s="71">
        <f>'Dữ Liệu '!E10</f>
        <v>1</v>
      </c>
      <c r="E20" s="72"/>
      <c r="G20" s="2" t="s">
        <v>22</v>
      </c>
      <c r="H20" s="39">
        <f>'Dữ Liệu '!E33</f>
        <v>0.3</v>
      </c>
    </row>
    <row r="21" spans="2:10" ht="15" thickBot="1" x14ac:dyDescent="0.35">
      <c r="B21" s="10" t="s">
        <v>13</v>
      </c>
      <c r="C21" s="2"/>
      <c r="D21" s="66">
        <f>SYD(C12,0,D20,1)/12</f>
        <v>32266666.666666668</v>
      </c>
      <c r="E21" s="67"/>
      <c r="G21" s="14" t="s">
        <v>23</v>
      </c>
      <c r="H21" s="39">
        <f>'Dữ Liệu '!E34</f>
        <v>0.3</v>
      </c>
    </row>
    <row r="22" spans="2:10" ht="15" thickBot="1" x14ac:dyDescent="0.35">
      <c r="G22" s="2" t="s">
        <v>11</v>
      </c>
      <c r="H22" s="2"/>
      <c r="J22" s="50"/>
    </row>
    <row r="23" spans="2:10" ht="15.6" x14ac:dyDescent="0.3">
      <c r="B23" s="11" t="s">
        <v>14</v>
      </c>
      <c r="C23" s="12" t="s">
        <v>19</v>
      </c>
      <c r="D23" s="12" t="s">
        <v>20</v>
      </c>
      <c r="E23" s="42">
        <f>SUM(E24:E28)</f>
        <v>22800000</v>
      </c>
    </row>
    <row r="24" spans="2:10" ht="15" thickBot="1" x14ac:dyDescent="0.35">
      <c r="B24" s="13" t="s">
        <v>15</v>
      </c>
      <c r="C24" s="43">
        <f>'Dữ Liệu '!E11</f>
        <v>4600000</v>
      </c>
      <c r="D24" s="13">
        <v>2</v>
      </c>
      <c r="E24" s="43">
        <f>C24*D24</f>
        <v>9200000</v>
      </c>
      <c r="G24" s="3" t="s">
        <v>89</v>
      </c>
      <c r="H24" s="38">
        <f>SUM(H25:H29)</f>
        <v>1</v>
      </c>
    </row>
    <row r="25" spans="2:10" ht="15" thickBot="1" x14ac:dyDescent="0.35">
      <c r="B25" s="13" t="s">
        <v>80</v>
      </c>
      <c r="C25" s="43">
        <f>'Dữ Liệu '!E12</f>
        <v>2200000</v>
      </c>
      <c r="D25" s="13">
        <v>3</v>
      </c>
      <c r="E25" s="43">
        <f t="shared" ref="E25:E28" si="0">C25*D25</f>
        <v>6600000</v>
      </c>
      <c r="G25" s="2" t="s">
        <v>0</v>
      </c>
      <c r="H25" s="39">
        <f>'Dữ Liệu '!E35</f>
        <v>0.45</v>
      </c>
    </row>
    <row r="26" spans="2:10" ht="15" thickBot="1" x14ac:dyDescent="0.35">
      <c r="B26" s="13" t="s">
        <v>16</v>
      </c>
      <c r="C26" s="43">
        <f>'Dữ Liệu '!E13</f>
        <v>7000000</v>
      </c>
      <c r="D26" s="13">
        <v>1</v>
      </c>
      <c r="E26" s="43">
        <f t="shared" si="0"/>
        <v>7000000</v>
      </c>
      <c r="G26" s="2" t="s">
        <v>34</v>
      </c>
      <c r="H26" s="39">
        <f>'Dữ Liệu '!E36</f>
        <v>0.02</v>
      </c>
    </row>
    <row r="27" spans="2:10" ht="15" thickBot="1" x14ac:dyDescent="0.35">
      <c r="B27" s="13" t="s">
        <v>17</v>
      </c>
      <c r="C27" s="13">
        <f>'Dữ Liệu '!E14</f>
        <v>0</v>
      </c>
      <c r="D27" s="13">
        <v>0</v>
      </c>
      <c r="E27" s="43">
        <f t="shared" si="0"/>
        <v>0</v>
      </c>
      <c r="G27" s="2" t="s">
        <v>35</v>
      </c>
      <c r="H27" s="39">
        <f>'Dữ Liệu '!E37</f>
        <v>0.03</v>
      </c>
    </row>
    <row r="28" spans="2:10" ht="15" thickBot="1" x14ac:dyDescent="0.35">
      <c r="B28" s="13" t="s">
        <v>18</v>
      </c>
      <c r="C28" s="13">
        <f>'Dữ Liệu '!E15</f>
        <v>0</v>
      </c>
      <c r="D28" s="13">
        <v>0</v>
      </c>
      <c r="E28" s="43">
        <f t="shared" si="0"/>
        <v>0</v>
      </c>
      <c r="G28" s="2" t="s">
        <v>22</v>
      </c>
      <c r="H28" s="39">
        <f>'Dữ Liệu '!E38</f>
        <v>0.4</v>
      </c>
    </row>
    <row r="29" spans="2:10" ht="15" thickBot="1" x14ac:dyDescent="0.35">
      <c r="G29" s="2" t="s">
        <v>23</v>
      </c>
      <c r="H29" s="39">
        <f>'Dữ Liệu '!E39</f>
        <v>0.1</v>
      </c>
    </row>
    <row r="31" spans="2:10" ht="15.6" x14ac:dyDescent="0.3">
      <c r="B31" s="11" t="s">
        <v>25</v>
      </c>
      <c r="C31" s="12"/>
      <c r="D31" s="12"/>
      <c r="E31" s="42">
        <f>SUM(E32:E36)</f>
        <v>4800000</v>
      </c>
      <c r="G31" s="5" t="s">
        <v>24</v>
      </c>
      <c r="H31" s="46">
        <f>(C7/30)/(H8-H7)</f>
        <v>189451.93057927917</v>
      </c>
    </row>
    <row r="32" spans="2:10" ht="15" thickBot="1" x14ac:dyDescent="0.35">
      <c r="B32" s="13" t="s">
        <v>26</v>
      </c>
      <c r="C32" s="13"/>
      <c r="D32" s="13"/>
      <c r="E32" s="43">
        <f>'Dữ Liệu '!E16</f>
        <v>2000000</v>
      </c>
      <c r="G32" s="2" t="s">
        <v>0</v>
      </c>
      <c r="H32" s="49">
        <f>ROUND($H$31*H25,0)</f>
        <v>85253</v>
      </c>
      <c r="I32" s="50"/>
    </row>
    <row r="33" spans="2:10" ht="15" thickBot="1" x14ac:dyDescent="0.35">
      <c r="B33" s="13" t="s">
        <v>27</v>
      </c>
      <c r="C33" s="13"/>
      <c r="D33" s="13"/>
      <c r="E33" s="43">
        <f>'Dữ Liệu '!E17</f>
        <v>300000</v>
      </c>
      <c r="G33" s="2" t="s">
        <v>34</v>
      </c>
      <c r="H33" s="49">
        <f t="shared" ref="H33:H36" si="1">ROUND($H$31*H26,0)</f>
        <v>3789</v>
      </c>
    </row>
    <row r="34" spans="2:10" ht="15" thickBot="1" x14ac:dyDescent="0.35">
      <c r="B34" s="13" t="s">
        <v>28</v>
      </c>
      <c r="C34" s="13"/>
      <c r="D34" s="13"/>
      <c r="E34" s="43">
        <f>'Dữ Liệu '!E18</f>
        <v>500000</v>
      </c>
      <c r="G34" s="2" t="s">
        <v>35</v>
      </c>
      <c r="H34" s="49">
        <f>ROUND($H$31*H27,0)</f>
        <v>5684</v>
      </c>
    </row>
    <row r="35" spans="2:10" ht="15" thickBot="1" x14ac:dyDescent="0.35">
      <c r="B35" s="13" t="s">
        <v>29</v>
      </c>
      <c r="C35" s="13"/>
      <c r="D35" s="13"/>
      <c r="E35" s="43">
        <f>'Dữ Liệu '!E19</f>
        <v>1000000</v>
      </c>
      <c r="G35" s="2" t="s">
        <v>22</v>
      </c>
      <c r="H35" s="49">
        <f t="shared" si="1"/>
        <v>75781</v>
      </c>
    </row>
    <row r="36" spans="2:10" ht="15" thickBot="1" x14ac:dyDescent="0.35">
      <c r="B36" s="13" t="s">
        <v>30</v>
      </c>
      <c r="C36" s="13"/>
      <c r="D36" s="13"/>
      <c r="E36" s="43">
        <f>'Dữ Liệu '!E20</f>
        <v>1000000</v>
      </c>
      <c r="G36" s="14" t="s">
        <v>23</v>
      </c>
      <c r="H36" s="49">
        <f t="shared" si="1"/>
        <v>18945</v>
      </c>
    </row>
    <row r="37" spans="2:10" x14ac:dyDescent="0.3">
      <c r="B37" s="13" t="s">
        <v>11</v>
      </c>
      <c r="C37" s="13"/>
      <c r="D37" s="13"/>
      <c r="E37" s="43">
        <f>'Dữ Liệu '!E21</f>
        <v>1000000</v>
      </c>
    </row>
    <row r="38" spans="2:10" ht="15" thickBot="1" x14ac:dyDescent="0.35">
      <c r="G38" s="5" t="s">
        <v>37</v>
      </c>
    </row>
    <row r="39" spans="2:10" ht="29.4" thickBot="1" x14ac:dyDescent="0.35">
      <c r="B39" s="69" t="s">
        <v>32</v>
      </c>
      <c r="C39" s="69"/>
      <c r="D39" s="69"/>
      <c r="E39" s="69"/>
      <c r="G39" s="15" t="s">
        <v>38</v>
      </c>
      <c r="H39" s="16" t="s">
        <v>41</v>
      </c>
      <c r="I39" s="15" t="s">
        <v>39</v>
      </c>
      <c r="J39" s="16" t="s">
        <v>40</v>
      </c>
    </row>
    <row r="40" spans="2:10" ht="15" thickBot="1" x14ac:dyDescent="0.35">
      <c r="G40" s="7"/>
      <c r="H40" s="7"/>
      <c r="I40" s="7"/>
      <c r="J40" s="7"/>
    </row>
    <row r="41" spans="2:10" ht="15" thickBot="1" x14ac:dyDescent="0.35">
      <c r="G41" s="7"/>
      <c r="H41" s="7"/>
      <c r="I41" s="7"/>
      <c r="J41" s="7"/>
    </row>
    <row r="42" spans="2:10" ht="15" thickBot="1" x14ac:dyDescent="0.35">
      <c r="G42" s="7"/>
      <c r="H42" s="7"/>
      <c r="I42" s="7"/>
      <c r="J42" s="7"/>
    </row>
    <row r="43" spans="2:10" ht="15" thickBot="1" x14ac:dyDescent="0.35">
      <c r="G43" s="7"/>
      <c r="H43" s="7"/>
      <c r="I43" s="7"/>
      <c r="J43" s="7"/>
    </row>
    <row r="44" spans="2:10" ht="15" thickBot="1" x14ac:dyDescent="0.35">
      <c r="G44" s="7"/>
      <c r="H44" s="7"/>
      <c r="I44" s="7"/>
      <c r="J44" s="7"/>
    </row>
    <row r="45" spans="2:10" ht="15" thickBot="1" x14ac:dyDescent="0.35">
      <c r="G45" s="7"/>
      <c r="H45" s="7"/>
      <c r="I45" s="7"/>
      <c r="J45" s="7"/>
    </row>
    <row r="46" spans="2:10" ht="15" thickBot="1" x14ac:dyDescent="0.35">
      <c r="G46" s="7"/>
      <c r="H46" s="7"/>
      <c r="I46" s="7"/>
      <c r="J46" s="7"/>
    </row>
  </sheetData>
  <mergeCells count="7">
    <mergeCell ref="D21:E21"/>
    <mergeCell ref="C12:E12"/>
    <mergeCell ref="B39:E39"/>
    <mergeCell ref="A3:I6"/>
    <mergeCell ref="C9:E9"/>
    <mergeCell ref="C7:E7"/>
    <mergeCell ref="D20:E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AFF7-D1CF-4738-B0C7-D63C5ABF8349}">
  <dimension ref="B1:I13"/>
  <sheetViews>
    <sheetView topLeftCell="B1" workbookViewId="0">
      <selection activeCell="D15" sqref="D15:F21"/>
    </sheetView>
  </sheetViews>
  <sheetFormatPr defaultRowHeight="14.4" x14ac:dyDescent="0.3"/>
  <cols>
    <col min="1" max="1" width="8.88671875" style="1"/>
    <col min="2" max="2" width="9.88671875" style="1" customWidth="1"/>
    <col min="3" max="3" width="22" style="1" customWidth="1"/>
    <col min="4" max="4" width="19" style="1" bestFit="1" customWidth="1"/>
    <col min="5" max="5" width="6.21875" style="1" customWidth="1"/>
    <col min="6" max="6" width="11.109375" style="1" customWidth="1"/>
    <col min="7" max="7" width="12.88671875" style="1" bestFit="1" customWidth="1"/>
    <col min="8" max="8" width="9.44140625" style="1" bestFit="1" customWidth="1"/>
    <col min="9" max="16384" width="8.88671875" style="1"/>
  </cols>
  <sheetData>
    <row r="1" spans="2:9" x14ac:dyDescent="0.3">
      <c r="B1" s="73" t="s">
        <v>95</v>
      </c>
      <c r="C1" s="73"/>
      <c r="D1" s="73"/>
      <c r="E1" s="73"/>
      <c r="F1" s="73"/>
      <c r="G1" s="73"/>
      <c r="H1" s="73"/>
      <c r="I1" s="73"/>
    </row>
    <row r="4" spans="2:9" ht="28.8" x14ac:dyDescent="0.3">
      <c r="B4" s="19" t="s">
        <v>96</v>
      </c>
      <c r="C4" s="19" t="s">
        <v>43</v>
      </c>
      <c r="D4" s="19" t="s">
        <v>97</v>
      </c>
      <c r="E4" s="19" t="s">
        <v>98</v>
      </c>
      <c r="F4" s="23" t="s">
        <v>99</v>
      </c>
      <c r="G4" s="19" t="s">
        <v>100</v>
      </c>
      <c r="H4" s="19" t="s">
        <v>101</v>
      </c>
      <c r="I4" s="19" t="s">
        <v>102</v>
      </c>
    </row>
    <row r="5" spans="2:9" x14ac:dyDescent="0.3">
      <c r="B5" s="1" t="s">
        <v>72</v>
      </c>
      <c r="C5" s="1" t="s">
        <v>107</v>
      </c>
      <c r="D5" s="1" t="s">
        <v>115</v>
      </c>
      <c r="E5" s="1" t="s">
        <v>120</v>
      </c>
      <c r="F5" s="24">
        <v>5000</v>
      </c>
      <c r="G5" s="24">
        <v>75000</v>
      </c>
      <c r="H5" s="24">
        <v>150</v>
      </c>
    </row>
    <row r="6" spans="2:9" x14ac:dyDescent="0.3">
      <c r="B6" s="1" t="s">
        <v>72</v>
      </c>
      <c r="C6" s="1" t="s">
        <v>108</v>
      </c>
      <c r="D6" s="1" t="s">
        <v>116</v>
      </c>
      <c r="E6" s="1" t="s">
        <v>120</v>
      </c>
      <c r="F6" s="24">
        <v>1000</v>
      </c>
      <c r="G6" s="24">
        <v>180000</v>
      </c>
      <c r="H6" s="24">
        <v>180</v>
      </c>
    </row>
    <row r="7" spans="2:9" x14ac:dyDescent="0.3">
      <c r="B7" s="1" t="s">
        <v>103</v>
      </c>
      <c r="C7" s="1" t="s">
        <v>109</v>
      </c>
      <c r="E7" s="1" t="s">
        <v>120</v>
      </c>
      <c r="F7" s="24">
        <v>1000</v>
      </c>
      <c r="G7" s="24">
        <v>18000</v>
      </c>
      <c r="H7" s="24">
        <v>18</v>
      </c>
    </row>
    <row r="8" spans="2:9" x14ac:dyDescent="0.3">
      <c r="B8" s="1" t="s">
        <v>103</v>
      </c>
      <c r="C8" s="1" t="s">
        <v>113</v>
      </c>
      <c r="D8" s="1" t="s">
        <v>117</v>
      </c>
      <c r="E8" s="1" t="s">
        <v>121</v>
      </c>
      <c r="F8" s="24">
        <v>50</v>
      </c>
      <c r="G8" s="24">
        <v>25000</v>
      </c>
      <c r="H8" s="24">
        <v>500</v>
      </c>
    </row>
    <row r="9" spans="2:9" x14ac:dyDescent="0.3">
      <c r="B9" s="1" t="s">
        <v>104</v>
      </c>
      <c r="C9" s="1" t="s">
        <v>110</v>
      </c>
      <c r="D9" s="1" t="s">
        <v>118</v>
      </c>
      <c r="E9" s="1" t="s">
        <v>120</v>
      </c>
      <c r="F9" s="24">
        <v>1284</v>
      </c>
      <c r="G9" s="24">
        <v>58000</v>
      </c>
      <c r="H9" s="24">
        <v>45</v>
      </c>
    </row>
    <row r="10" spans="2:9" x14ac:dyDescent="0.3">
      <c r="B10" s="1" t="s">
        <v>104</v>
      </c>
      <c r="C10" s="1" t="s">
        <v>111</v>
      </c>
      <c r="E10" s="1" t="s">
        <v>122</v>
      </c>
      <c r="F10" s="24">
        <v>990</v>
      </c>
      <c r="G10" s="24">
        <v>33000</v>
      </c>
      <c r="H10" s="24">
        <v>33</v>
      </c>
    </row>
    <row r="11" spans="2:9" x14ac:dyDescent="0.3">
      <c r="B11" s="1" t="s">
        <v>104</v>
      </c>
      <c r="C11" s="1" t="s">
        <v>112</v>
      </c>
      <c r="D11" s="1" t="s">
        <v>119</v>
      </c>
      <c r="E11" s="1" t="s">
        <v>122</v>
      </c>
      <c r="F11" s="24">
        <v>450</v>
      </c>
      <c r="G11" s="24">
        <v>25000</v>
      </c>
      <c r="H11" s="24">
        <v>56</v>
      </c>
    </row>
    <row r="12" spans="2:9" x14ac:dyDescent="0.3">
      <c r="B12" s="1" t="s">
        <v>105</v>
      </c>
      <c r="C12" s="1" t="s">
        <v>114</v>
      </c>
    </row>
    <row r="13" spans="2:9" x14ac:dyDescent="0.3">
      <c r="B13" s="1" t="s">
        <v>106</v>
      </c>
      <c r="G13" s="1" t="s">
        <v>123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E58F-AD60-4FC6-B6F9-97955425320A}">
  <dimension ref="B6:G324"/>
  <sheetViews>
    <sheetView workbookViewId="0">
      <selection activeCell="B14" sqref="B14"/>
    </sheetView>
  </sheetViews>
  <sheetFormatPr defaultRowHeight="14.4" x14ac:dyDescent="0.3"/>
  <cols>
    <col min="1" max="1" width="8.88671875" style="1"/>
    <col min="2" max="2" width="10" style="1" customWidth="1"/>
    <col min="3" max="3" width="10.88671875" style="1" customWidth="1"/>
    <col min="4" max="4" width="8.88671875" style="1"/>
    <col min="5" max="5" width="11.33203125" style="1" customWidth="1"/>
    <col min="6" max="6" width="11.21875" style="1" customWidth="1"/>
    <col min="7" max="7" width="10" style="1" customWidth="1"/>
    <col min="8" max="16384" width="8.88671875" style="1"/>
  </cols>
  <sheetData>
    <row r="6" spans="2:7" x14ac:dyDescent="0.3">
      <c r="B6" s="19" t="s">
        <v>124</v>
      </c>
      <c r="C6" s="19" t="s">
        <v>125</v>
      </c>
      <c r="D6" s="19" t="s">
        <v>98</v>
      </c>
      <c r="E6" s="19" t="s">
        <v>128</v>
      </c>
      <c r="F6" s="19" t="s">
        <v>126</v>
      </c>
      <c r="G6" s="19" t="s">
        <v>127</v>
      </c>
    </row>
    <row r="7" spans="2:7" x14ac:dyDescent="0.3">
      <c r="B7" s="1" t="s">
        <v>132</v>
      </c>
      <c r="C7" s="1" t="s">
        <v>110</v>
      </c>
      <c r="D7" s="1" t="s">
        <v>122</v>
      </c>
      <c r="E7" s="1">
        <v>20</v>
      </c>
      <c r="F7" s="40">
        <f>E7*VLOOKUP(C7,'Giá Cost'!$C$5:$H$1048576,6,0)</f>
        <v>900</v>
      </c>
      <c r="G7" s="51">
        <f>SUM(F7:F9)</f>
        <v>7700</v>
      </c>
    </row>
    <row r="8" spans="2:7" x14ac:dyDescent="0.3">
      <c r="C8" s="1" t="s">
        <v>108</v>
      </c>
      <c r="D8" s="1" t="s">
        <v>120</v>
      </c>
      <c r="E8" s="1">
        <v>10</v>
      </c>
      <c r="F8" s="40">
        <f>E8*VLOOKUP(C8,'Giá Cost'!$C$5:$H$1048576,6,0)</f>
        <v>1800</v>
      </c>
      <c r="G8" s="40"/>
    </row>
    <row r="9" spans="2:7" x14ac:dyDescent="0.3">
      <c r="C9" s="1" t="s">
        <v>113</v>
      </c>
      <c r="D9" s="1" t="s">
        <v>120</v>
      </c>
      <c r="E9" s="1">
        <v>10</v>
      </c>
      <c r="F9" s="40">
        <f>E9*VLOOKUP(C9,'Giá Cost'!$C$5:$H$1048576,6,0)</f>
        <v>5000</v>
      </c>
      <c r="G9" s="40"/>
    </row>
    <row r="10" spans="2:7" x14ac:dyDescent="0.3">
      <c r="F10" s="40"/>
      <c r="G10" s="40"/>
    </row>
    <row r="11" spans="2:7" x14ac:dyDescent="0.3">
      <c r="F11" s="40"/>
      <c r="G11" s="40"/>
    </row>
    <row r="12" spans="2:7" x14ac:dyDescent="0.3">
      <c r="F12" s="40"/>
      <c r="G12" s="40"/>
    </row>
    <row r="13" spans="2:7" x14ac:dyDescent="0.3">
      <c r="F13" s="40"/>
      <c r="G13" s="40"/>
    </row>
    <row r="14" spans="2:7" x14ac:dyDescent="0.3">
      <c r="F14" s="40"/>
      <c r="G14" s="40"/>
    </row>
    <row r="15" spans="2:7" x14ac:dyDescent="0.3">
      <c r="F15" s="40"/>
      <c r="G15" s="40"/>
    </row>
    <row r="16" spans="2:7" x14ac:dyDescent="0.3">
      <c r="F16" s="40"/>
      <c r="G16" s="40"/>
    </row>
    <row r="17" spans="6:7" x14ac:dyDescent="0.3">
      <c r="F17" s="40"/>
      <c r="G17" s="40"/>
    </row>
    <row r="18" spans="6:7" x14ac:dyDescent="0.3">
      <c r="F18" s="40"/>
      <c r="G18" s="40"/>
    </row>
    <row r="19" spans="6:7" x14ac:dyDescent="0.3">
      <c r="F19" s="40"/>
      <c r="G19" s="40"/>
    </row>
    <row r="20" spans="6:7" x14ac:dyDescent="0.3">
      <c r="F20" s="40"/>
      <c r="G20" s="40"/>
    </row>
    <row r="21" spans="6:7" x14ac:dyDescent="0.3">
      <c r="F21" s="40"/>
      <c r="G21" s="40"/>
    </row>
    <row r="22" spans="6:7" x14ac:dyDescent="0.3">
      <c r="F22" s="40"/>
      <c r="G22" s="40"/>
    </row>
    <row r="23" spans="6:7" x14ac:dyDescent="0.3">
      <c r="F23" s="40"/>
      <c r="G23" s="40"/>
    </row>
    <row r="24" spans="6:7" x14ac:dyDescent="0.3">
      <c r="F24" s="40"/>
      <c r="G24" s="40"/>
    </row>
    <row r="25" spans="6:7" x14ac:dyDescent="0.3">
      <c r="F25" s="40"/>
      <c r="G25" s="40"/>
    </row>
    <row r="26" spans="6:7" x14ac:dyDescent="0.3">
      <c r="F26" s="40"/>
      <c r="G26" s="40"/>
    </row>
    <row r="27" spans="6:7" x14ac:dyDescent="0.3">
      <c r="F27" s="40"/>
      <c r="G27" s="40"/>
    </row>
    <row r="28" spans="6:7" x14ac:dyDescent="0.3">
      <c r="F28" s="40"/>
      <c r="G28" s="40"/>
    </row>
    <row r="29" spans="6:7" x14ac:dyDescent="0.3">
      <c r="F29" s="40"/>
      <c r="G29" s="40"/>
    </row>
    <row r="30" spans="6:7" x14ac:dyDescent="0.3">
      <c r="F30" s="40"/>
      <c r="G30" s="40"/>
    </row>
    <row r="31" spans="6:7" x14ac:dyDescent="0.3">
      <c r="F31" s="40"/>
      <c r="G31" s="40"/>
    </row>
    <row r="32" spans="6:7" x14ac:dyDescent="0.3">
      <c r="F32" s="40"/>
      <c r="G32" s="40"/>
    </row>
    <row r="33" spans="6:7" x14ac:dyDescent="0.3">
      <c r="F33" s="40"/>
      <c r="G33" s="40"/>
    </row>
    <row r="34" spans="6:7" x14ac:dyDescent="0.3">
      <c r="F34" s="40"/>
      <c r="G34" s="40"/>
    </row>
    <row r="35" spans="6:7" x14ac:dyDescent="0.3">
      <c r="F35" s="40"/>
      <c r="G35" s="40"/>
    </row>
    <row r="36" spans="6:7" x14ac:dyDescent="0.3">
      <c r="F36" s="40"/>
      <c r="G36" s="40"/>
    </row>
    <row r="37" spans="6:7" x14ac:dyDescent="0.3">
      <c r="F37" s="40"/>
      <c r="G37" s="40"/>
    </row>
    <row r="38" spans="6:7" x14ac:dyDescent="0.3">
      <c r="F38" s="40"/>
      <c r="G38" s="40"/>
    </row>
    <row r="39" spans="6:7" x14ac:dyDescent="0.3">
      <c r="F39" s="40"/>
      <c r="G39" s="40"/>
    </row>
    <row r="40" spans="6:7" x14ac:dyDescent="0.3">
      <c r="F40" s="40"/>
      <c r="G40" s="40"/>
    </row>
    <row r="41" spans="6:7" x14ac:dyDescent="0.3">
      <c r="F41" s="40"/>
      <c r="G41" s="40"/>
    </row>
    <row r="42" spans="6:7" x14ac:dyDescent="0.3">
      <c r="F42" s="40"/>
      <c r="G42" s="40"/>
    </row>
    <row r="43" spans="6:7" x14ac:dyDescent="0.3">
      <c r="F43" s="40"/>
      <c r="G43" s="40"/>
    </row>
    <row r="44" spans="6:7" x14ac:dyDescent="0.3">
      <c r="F44" s="40"/>
      <c r="G44" s="40"/>
    </row>
    <row r="45" spans="6:7" x14ac:dyDescent="0.3">
      <c r="F45" s="40"/>
      <c r="G45" s="40"/>
    </row>
    <row r="46" spans="6:7" x14ac:dyDescent="0.3">
      <c r="F46" s="40"/>
      <c r="G46" s="40"/>
    </row>
    <row r="47" spans="6:7" x14ac:dyDescent="0.3">
      <c r="F47" s="40"/>
      <c r="G47" s="40"/>
    </row>
    <row r="48" spans="6:7" x14ac:dyDescent="0.3">
      <c r="F48" s="40"/>
      <c r="G48" s="40"/>
    </row>
    <row r="49" spans="6:7" x14ac:dyDescent="0.3">
      <c r="F49" s="40"/>
      <c r="G49" s="40"/>
    </row>
    <row r="50" spans="6:7" x14ac:dyDescent="0.3">
      <c r="F50" s="40"/>
      <c r="G50" s="40"/>
    </row>
    <row r="51" spans="6:7" x14ac:dyDescent="0.3">
      <c r="F51" s="40"/>
      <c r="G51" s="40"/>
    </row>
    <row r="52" spans="6:7" x14ac:dyDescent="0.3">
      <c r="F52" s="40"/>
      <c r="G52" s="40"/>
    </row>
    <row r="53" spans="6:7" x14ac:dyDescent="0.3">
      <c r="F53" s="40"/>
      <c r="G53" s="40"/>
    </row>
    <row r="54" spans="6:7" x14ac:dyDescent="0.3">
      <c r="F54" s="40"/>
      <c r="G54" s="40"/>
    </row>
    <row r="55" spans="6:7" x14ac:dyDescent="0.3">
      <c r="F55" s="40"/>
      <c r="G55" s="40"/>
    </row>
    <row r="56" spans="6:7" x14ac:dyDescent="0.3">
      <c r="F56" s="40"/>
      <c r="G56" s="40"/>
    </row>
    <row r="57" spans="6:7" x14ac:dyDescent="0.3">
      <c r="F57" s="40"/>
      <c r="G57" s="40"/>
    </row>
    <row r="58" spans="6:7" x14ac:dyDescent="0.3">
      <c r="F58" s="40"/>
      <c r="G58" s="40"/>
    </row>
    <row r="59" spans="6:7" x14ac:dyDescent="0.3">
      <c r="F59" s="40"/>
      <c r="G59" s="40"/>
    </row>
    <row r="60" spans="6:7" x14ac:dyDescent="0.3">
      <c r="F60" s="40"/>
      <c r="G60" s="40"/>
    </row>
    <row r="61" spans="6:7" x14ac:dyDescent="0.3">
      <c r="F61" s="40"/>
      <c r="G61" s="40"/>
    </row>
    <row r="62" spans="6:7" x14ac:dyDescent="0.3">
      <c r="F62" s="40"/>
      <c r="G62" s="40"/>
    </row>
    <row r="63" spans="6:7" x14ac:dyDescent="0.3">
      <c r="F63" s="40"/>
      <c r="G63" s="40"/>
    </row>
    <row r="64" spans="6:7" x14ac:dyDescent="0.3">
      <c r="F64" s="40"/>
      <c r="G64" s="40"/>
    </row>
    <row r="65" spans="6:7" x14ac:dyDescent="0.3">
      <c r="F65" s="40"/>
      <c r="G65" s="40"/>
    </row>
    <row r="66" spans="6:7" x14ac:dyDescent="0.3">
      <c r="F66" s="40"/>
      <c r="G66" s="40"/>
    </row>
    <row r="67" spans="6:7" x14ac:dyDescent="0.3">
      <c r="F67" s="40"/>
      <c r="G67" s="40"/>
    </row>
    <row r="68" spans="6:7" x14ac:dyDescent="0.3">
      <c r="F68" s="40"/>
      <c r="G68" s="40"/>
    </row>
    <row r="69" spans="6:7" x14ac:dyDescent="0.3">
      <c r="F69" s="40"/>
      <c r="G69" s="40"/>
    </row>
    <row r="70" spans="6:7" x14ac:dyDescent="0.3">
      <c r="F70" s="40"/>
      <c r="G70" s="40"/>
    </row>
    <row r="71" spans="6:7" x14ac:dyDescent="0.3">
      <c r="F71" s="40"/>
      <c r="G71" s="40"/>
    </row>
    <row r="72" spans="6:7" x14ac:dyDescent="0.3">
      <c r="F72" s="40"/>
      <c r="G72" s="40"/>
    </row>
    <row r="73" spans="6:7" x14ac:dyDescent="0.3">
      <c r="F73" s="40"/>
      <c r="G73" s="40"/>
    </row>
    <row r="74" spans="6:7" x14ac:dyDescent="0.3">
      <c r="F74" s="40"/>
      <c r="G74" s="40"/>
    </row>
    <row r="75" spans="6:7" x14ac:dyDescent="0.3">
      <c r="F75" s="40"/>
      <c r="G75" s="40"/>
    </row>
    <row r="76" spans="6:7" x14ac:dyDescent="0.3">
      <c r="F76" s="40"/>
      <c r="G76" s="40"/>
    </row>
    <row r="77" spans="6:7" x14ac:dyDescent="0.3">
      <c r="F77" s="40"/>
      <c r="G77" s="40"/>
    </row>
    <row r="78" spans="6:7" x14ac:dyDescent="0.3">
      <c r="F78" s="40"/>
      <c r="G78" s="40"/>
    </row>
    <row r="79" spans="6:7" x14ac:dyDescent="0.3">
      <c r="F79" s="40"/>
      <c r="G79" s="40"/>
    </row>
    <row r="80" spans="6:7" x14ac:dyDescent="0.3">
      <c r="F80" s="40"/>
      <c r="G80" s="40"/>
    </row>
    <row r="81" spans="6:7" x14ac:dyDescent="0.3">
      <c r="F81" s="40"/>
      <c r="G81" s="40"/>
    </row>
    <row r="82" spans="6:7" x14ac:dyDescent="0.3">
      <c r="F82" s="40"/>
      <c r="G82" s="40"/>
    </row>
    <row r="83" spans="6:7" x14ac:dyDescent="0.3">
      <c r="F83" s="40"/>
      <c r="G83" s="40"/>
    </row>
    <row r="84" spans="6:7" x14ac:dyDescent="0.3">
      <c r="F84" s="40"/>
      <c r="G84" s="40"/>
    </row>
    <row r="85" spans="6:7" x14ac:dyDescent="0.3">
      <c r="F85" s="40"/>
      <c r="G85" s="40"/>
    </row>
    <row r="86" spans="6:7" x14ac:dyDescent="0.3">
      <c r="F86" s="40"/>
      <c r="G86" s="40"/>
    </row>
    <row r="87" spans="6:7" x14ac:dyDescent="0.3">
      <c r="F87" s="40"/>
      <c r="G87" s="40"/>
    </row>
    <row r="88" spans="6:7" x14ac:dyDescent="0.3">
      <c r="F88" s="40"/>
      <c r="G88" s="40"/>
    </row>
    <row r="89" spans="6:7" x14ac:dyDescent="0.3">
      <c r="F89" s="40"/>
      <c r="G89" s="40"/>
    </row>
    <row r="90" spans="6:7" x14ac:dyDescent="0.3">
      <c r="F90" s="40"/>
      <c r="G90" s="40"/>
    </row>
    <row r="91" spans="6:7" x14ac:dyDescent="0.3">
      <c r="F91" s="40"/>
      <c r="G91" s="40"/>
    </row>
    <row r="92" spans="6:7" x14ac:dyDescent="0.3">
      <c r="F92" s="40"/>
      <c r="G92" s="40"/>
    </row>
    <row r="93" spans="6:7" x14ac:dyDescent="0.3">
      <c r="F93" s="40"/>
      <c r="G93" s="40"/>
    </row>
    <row r="94" spans="6:7" x14ac:dyDescent="0.3">
      <c r="F94" s="40"/>
      <c r="G94" s="40"/>
    </row>
    <row r="95" spans="6:7" x14ac:dyDescent="0.3">
      <c r="F95" s="40"/>
      <c r="G95" s="40"/>
    </row>
    <row r="96" spans="6:7" x14ac:dyDescent="0.3">
      <c r="F96" s="40"/>
      <c r="G96" s="40"/>
    </row>
    <row r="97" spans="6:7" x14ac:dyDescent="0.3">
      <c r="F97" s="40"/>
      <c r="G97" s="40"/>
    </row>
    <row r="98" spans="6:7" x14ac:dyDescent="0.3">
      <c r="F98" s="40"/>
      <c r="G98" s="40"/>
    </row>
    <row r="99" spans="6:7" x14ac:dyDescent="0.3">
      <c r="F99" s="40"/>
      <c r="G99" s="40"/>
    </row>
    <row r="100" spans="6:7" x14ac:dyDescent="0.3">
      <c r="F100" s="40"/>
      <c r="G100" s="40"/>
    </row>
    <row r="101" spans="6:7" x14ac:dyDescent="0.3">
      <c r="F101" s="40"/>
      <c r="G101" s="40"/>
    </row>
    <row r="102" spans="6:7" x14ac:dyDescent="0.3">
      <c r="F102" s="40"/>
      <c r="G102" s="40"/>
    </row>
    <row r="103" spans="6:7" x14ac:dyDescent="0.3">
      <c r="F103" s="40"/>
      <c r="G103" s="40"/>
    </row>
    <row r="104" spans="6:7" x14ac:dyDescent="0.3">
      <c r="F104" s="40"/>
      <c r="G104" s="40"/>
    </row>
    <row r="105" spans="6:7" x14ac:dyDescent="0.3">
      <c r="F105" s="40"/>
      <c r="G105" s="40"/>
    </row>
    <row r="106" spans="6:7" x14ac:dyDescent="0.3">
      <c r="F106" s="40"/>
      <c r="G106" s="40"/>
    </row>
    <row r="107" spans="6:7" x14ac:dyDescent="0.3">
      <c r="F107" s="40"/>
      <c r="G107" s="40"/>
    </row>
    <row r="108" spans="6:7" x14ac:dyDescent="0.3">
      <c r="F108" s="40"/>
      <c r="G108" s="40"/>
    </row>
    <row r="109" spans="6:7" x14ac:dyDescent="0.3">
      <c r="F109" s="40"/>
      <c r="G109" s="40"/>
    </row>
    <row r="110" spans="6:7" x14ac:dyDescent="0.3">
      <c r="F110" s="40"/>
      <c r="G110" s="40"/>
    </row>
    <row r="111" spans="6:7" x14ac:dyDescent="0.3">
      <c r="F111" s="40"/>
      <c r="G111" s="40"/>
    </row>
    <row r="112" spans="6:7" x14ac:dyDescent="0.3">
      <c r="F112" s="40"/>
      <c r="G112" s="40"/>
    </row>
    <row r="113" spans="6:7" x14ac:dyDescent="0.3">
      <c r="F113" s="40"/>
      <c r="G113" s="40"/>
    </row>
    <row r="114" spans="6:7" x14ac:dyDescent="0.3">
      <c r="F114" s="40"/>
      <c r="G114" s="40"/>
    </row>
    <row r="115" spans="6:7" x14ac:dyDescent="0.3">
      <c r="F115" s="40"/>
      <c r="G115" s="40"/>
    </row>
    <row r="116" spans="6:7" x14ac:dyDescent="0.3">
      <c r="F116" s="40"/>
      <c r="G116" s="40"/>
    </row>
    <row r="117" spans="6:7" x14ac:dyDescent="0.3">
      <c r="F117" s="40"/>
      <c r="G117" s="40"/>
    </row>
    <row r="118" spans="6:7" x14ac:dyDescent="0.3">
      <c r="F118" s="40"/>
      <c r="G118" s="40"/>
    </row>
    <row r="119" spans="6:7" x14ac:dyDescent="0.3">
      <c r="F119" s="40"/>
      <c r="G119" s="40"/>
    </row>
    <row r="120" spans="6:7" x14ac:dyDescent="0.3">
      <c r="F120" s="40"/>
      <c r="G120" s="40"/>
    </row>
    <row r="121" spans="6:7" x14ac:dyDescent="0.3">
      <c r="F121" s="40"/>
      <c r="G121" s="40"/>
    </row>
    <row r="122" spans="6:7" x14ac:dyDescent="0.3">
      <c r="F122" s="40"/>
      <c r="G122" s="40"/>
    </row>
    <row r="123" spans="6:7" x14ac:dyDescent="0.3">
      <c r="F123" s="40"/>
      <c r="G123" s="40"/>
    </row>
    <row r="124" spans="6:7" x14ac:dyDescent="0.3">
      <c r="F124" s="40"/>
      <c r="G124" s="40"/>
    </row>
    <row r="125" spans="6:7" x14ac:dyDescent="0.3">
      <c r="F125" s="40"/>
      <c r="G125" s="40"/>
    </row>
    <row r="126" spans="6:7" x14ac:dyDescent="0.3">
      <c r="F126" s="40"/>
      <c r="G126" s="40"/>
    </row>
    <row r="127" spans="6:7" x14ac:dyDescent="0.3">
      <c r="F127" s="40"/>
      <c r="G127" s="40"/>
    </row>
    <row r="128" spans="6:7" x14ac:dyDescent="0.3">
      <c r="F128" s="40"/>
      <c r="G128" s="40"/>
    </row>
    <row r="129" spans="6:7" x14ac:dyDescent="0.3">
      <c r="F129" s="40"/>
      <c r="G129" s="40"/>
    </row>
    <row r="130" spans="6:7" x14ac:dyDescent="0.3">
      <c r="F130" s="40"/>
      <c r="G130" s="40"/>
    </row>
    <row r="131" spans="6:7" x14ac:dyDescent="0.3">
      <c r="F131" s="40"/>
      <c r="G131" s="40"/>
    </row>
    <row r="132" spans="6:7" x14ac:dyDescent="0.3">
      <c r="F132" s="40"/>
      <c r="G132" s="40"/>
    </row>
    <row r="133" spans="6:7" x14ac:dyDescent="0.3">
      <c r="F133" s="40"/>
      <c r="G133" s="40"/>
    </row>
    <row r="134" spans="6:7" x14ac:dyDescent="0.3">
      <c r="F134" s="40"/>
      <c r="G134" s="40"/>
    </row>
    <row r="135" spans="6:7" x14ac:dyDescent="0.3">
      <c r="F135" s="40"/>
      <c r="G135" s="40"/>
    </row>
    <row r="136" spans="6:7" x14ac:dyDescent="0.3">
      <c r="F136" s="40"/>
      <c r="G136" s="40"/>
    </row>
    <row r="137" spans="6:7" x14ac:dyDescent="0.3">
      <c r="F137" s="40"/>
      <c r="G137" s="40"/>
    </row>
    <row r="138" spans="6:7" x14ac:dyDescent="0.3">
      <c r="F138" s="40"/>
      <c r="G138" s="40"/>
    </row>
    <row r="139" spans="6:7" x14ac:dyDescent="0.3">
      <c r="F139" s="40"/>
      <c r="G139" s="40"/>
    </row>
    <row r="140" spans="6:7" x14ac:dyDescent="0.3">
      <c r="F140" s="40"/>
      <c r="G140" s="40"/>
    </row>
    <row r="141" spans="6:7" x14ac:dyDescent="0.3">
      <c r="F141" s="40"/>
      <c r="G141" s="40"/>
    </row>
    <row r="142" spans="6:7" x14ac:dyDescent="0.3">
      <c r="F142" s="40"/>
      <c r="G142" s="40"/>
    </row>
    <row r="143" spans="6:7" x14ac:dyDescent="0.3">
      <c r="F143" s="40"/>
      <c r="G143" s="40"/>
    </row>
    <row r="144" spans="6:7" x14ac:dyDescent="0.3">
      <c r="F144" s="40"/>
      <c r="G144" s="40"/>
    </row>
    <row r="145" spans="6:7" x14ac:dyDescent="0.3">
      <c r="F145" s="40"/>
      <c r="G145" s="40"/>
    </row>
    <row r="146" spans="6:7" x14ac:dyDescent="0.3">
      <c r="F146" s="40"/>
      <c r="G146" s="40"/>
    </row>
    <row r="147" spans="6:7" x14ac:dyDescent="0.3">
      <c r="F147" s="40"/>
      <c r="G147" s="40"/>
    </row>
    <row r="148" spans="6:7" x14ac:dyDescent="0.3">
      <c r="F148" s="40"/>
      <c r="G148" s="40"/>
    </row>
    <row r="149" spans="6:7" x14ac:dyDescent="0.3">
      <c r="F149" s="40"/>
      <c r="G149" s="40"/>
    </row>
    <row r="150" spans="6:7" x14ac:dyDescent="0.3">
      <c r="F150" s="40"/>
      <c r="G150" s="40"/>
    </row>
    <row r="151" spans="6:7" x14ac:dyDescent="0.3">
      <c r="F151" s="40"/>
      <c r="G151" s="40"/>
    </row>
    <row r="152" spans="6:7" x14ac:dyDescent="0.3">
      <c r="F152" s="40"/>
      <c r="G152" s="40"/>
    </row>
    <row r="153" spans="6:7" x14ac:dyDescent="0.3">
      <c r="F153" s="40"/>
      <c r="G153" s="40"/>
    </row>
    <row r="154" spans="6:7" x14ac:dyDescent="0.3">
      <c r="F154" s="40"/>
      <c r="G154" s="40"/>
    </row>
    <row r="155" spans="6:7" x14ac:dyDescent="0.3">
      <c r="F155" s="40"/>
      <c r="G155" s="40"/>
    </row>
    <row r="156" spans="6:7" x14ac:dyDescent="0.3">
      <c r="F156" s="40"/>
      <c r="G156" s="40"/>
    </row>
    <row r="157" spans="6:7" x14ac:dyDescent="0.3">
      <c r="F157" s="40"/>
      <c r="G157" s="40"/>
    </row>
    <row r="158" spans="6:7" x14ac:dyDescent="0.3">
      <c r="F158" s="40"/>
      <c r="G158" s="40"/>
    </row>
    <row r="159" spans="6:7" x14ac:dyDescent="0.3">
      <c r="F159" s="40"/>
      <c r="G159" s="40"/>
    </row>
    <row r="160" spans="6:7" x14ac:dyDescent="0.3">
      <c r="F160" s="40"/>
      <c r="G160" s="40"/>
    </row>
    <row r="161" spans="6:7" x14ac:dyDescent="0.3">
      <c r="F161" s="40"/>
      <c r="G161" s="40"/>
    </row>
    <row r="162" spans="6:7" x14ac:dyDescent="0.3">
      <c r="F162" s="40"/>
      <c r="G162" s="40"/>
    </row>
    <row r="163" spans="6:7" x14ac:dyDescent="0.3">
      <c r="F163" s="40"/>
      <c r="G163" s="40"/>
    </row>
    <row r="164" spans="6:7" x14ac:dyDescent="0.3">
      <c r="F164" s="40"/>
      <c r="G164" s="40"/>
    </row>
    <row r="165" spans="6:7" x14ac:dyDescent="0.3">
      <c r="F165" s="40"/>
      <c r="G165" s="40"/>
    </row>
    <row r="166" spans="6:7" x14ac:dyDescent="0.3">
      <c r="F166" s="40"/>
      <c r="G166" s="40"/>
    </row>
    <row r="167" spans="6:7" x14ac:dyDescent="0.3">
      <c r="F167" s="40"/>
      <c r="G167" s="40"/>
    </row>
    <row r="168" spans="6:7" x14ac:dyDescent="0.3">
      <c r="F168" s="40"/>
      <c r="G168" s="40"/>
    </row>
    <row r="169" spans="6:7" x14ac:dyDescent="0.3">
      <c r="F169" s="40"/>
      <c r="G169" s="40"/>
    </row>
    <row r="170" spans="6:7" x14ac:dyDescent="0.3">
      <c r="F170" s="40"/>
      <c r="G170" s="40"/>
    </row>
    <row r="171" spans="6:7" x14ac:dyDescent="0.3">
      <c r="F171" s="40"/>
      <c r="G171" s="40"/>
    </row>
    <row r="172" spans="6:7" x14ac:dyDescent="0.3">
      <c r="F172" s="40"/>
      <c r="G172" s="40"/>
    </row>
    <row r="173" spans="6:7" x14ac:dyDescent="0.3">
      <c r="F173" s="40"/>
      <c r="G173" s="40"/>
    </row>
    <row r="174" spans="6:7" x14ac:dyDescent="0.3">
      <c r="F174" s="40"/>
      <c r="G174" s="40"/>
    </row>
    <row r="175" spans="6:7" x14ac:dyDescent="0.3">
      <c r="F175" s="40"/>
      <c r="G175" s="40"/>
    </row>
    <row r="176" spans="6:7" x14ac:dyDescent="0.3">
      <c r="F176" s="40"/>
      <c r="G176" s="40"/>
    </row>
    <row r="177" spans="6:7" x14ac:dyDescent="0.3">
      <c r="F177" s="40"/>
      <c r="G177" s="40"/>
    </row>
    <row r="178" spans="6:7" x14ac:dyDescent="0.3">
      <c r="F178" s="40"/>
      <c r="G178" s="40"/>
    </row>
    <row r="179" spans="6:7" x14ac:dyDescent="0.3">
      <c r="F179" s="40"/>
      <c r="G179" s="40"/>
    </row>
    <row r="180" spans="6:7" x14ac:dyDescent="0.3">
      <c r="F180" s="40"/>
      <c r="G180" s="40"/>
    </row>
    <row r="181" spans="6:7" x14ac:dyDescent="0.3">
      <c r="F181" s="40"/>
      <c r="G181" s="40"/>
    </row>
    <row r="182" spans="6:7" x14ac:dyDescent="0.3">
      <c r="F182" s="40"/>
      <c r="G182" s="40"/>
    </row>
    <row r="183" spans="6:7" x14ac:dyDescent="0.3">
      <c r="F183" s="40"/>
      <c r="G183" s="40"/>
    </row>
    <row r="184" spans="6:7" x14ac:dyDescent="0.3">
      <c r="F184" s="40"/>
      <c r="G184" s="40"/>
    </row>
    <row r="185" spans="6:7" x14ac:dyDescent="0.3">
      <c r="F185" s="40"/>
      <c r="G185" s="40"/>
    </row>
    <row r="186" spans="6:7" x14ac:dyDescent="0.3">
      <c r="F186" s="40"/>
      <c r="G186" s="40"/>
    </row>
    <row r="187" spans="6:7" x14ac:dyDescent="0.3">
      <c r="F187" s="40"/>
      <c r="G187" s="40"/>
    </row>
    <row r="188" spans="6:7" x14ac:dyDescent="0.3">
      <c r="F188" s="40"/>
      <c r="G188" s="40"/>
    </row>
    <row r="189" spans="6:7" x14ac:dyDescent="0.3">
      <c r="F189" s="40"/>
      <c r="G189" s="40"/>
    </row>
    <row r="190" spans="6:7" x14ac:dyDescent="0.3">
      <c r="F190" s="40"/>
      <c r="G190" s="40"/>
    </row>
    <row r="191" spans="6:7" x14ac:dyDescent="0.3">
      <c r="F191" s="40"/>
      <c r="G191" s="40"/>
    </row>
    <row r="192" spans="6:7" x14ac:dyDescent="0.3">
      <c r="F192" s="40"/>
      <c r="G192" s="40"/>
    </row>
    <row r="193" spans="6:7" x14ac:dyDescent="0.3">
      <c r="F193" s="40"/>
      <c r="G193" s="40"/>
    </row>
    <row r="194" spans="6:7" x14ac:dyDescent="0.3">
      <c r="F194" s="40"/>
      <c r="G194" s="40"/>
    </row>
    <row r="195" spans="6:7" x14ac:dyDescent="0.3">
      <c r="F195" s="40"/>
      <c r="G195" s="40"/>
    </row>
    <row r="196" spans="6:7" x14ac:dyDescent="0.3">
      <c r="F196" s="40"/>
      <c r="G196" s="40"/>
    </row>
    <row r="197" spans="6:7" x14ac:dyDescent="0.3">
      <c r="F197" s="40"/>
      <c r="G197" s="40"/>
    </row>
    <row r="198" spans="6:7" x14ac:dyDescent="0.3">
      <c r="F198" s="40"/>
      <c r="G198" s="40"/>
    </row>
    <row r="199" spans="6:7" x14ac:dyDescent="0.3">
      <c r="F199" s="40"/>
      <c r="G199" s="40"/>
    </row>
    <row r="200" spans="6:7" x14ac:dyDescent="0.3">
      <c r="F200" s="40"/>
      <c r="G200" s="40"/>
    </row>
    <row r="201" spans="6:7" x14ac:dyDescent="0.3">
      <c r="F201" s="40"/>
      <c r="G201" s="40"/>
    </row>
    <row r="202" spans="6:7" x14ac:dyDescent="0.3">
      <c r="F202" s="40"/>
      <c r="G202" s="40"/>
    </row>
    <row r="203" spans="6:7" x14ac:dyDescent="0.3">
      <c r="F203" s="40"/>
      <c r="G203" s="40"/>
    </row>
    <row r="204" spans="6:7" x14ac:dyDescent="0.3">
      <c r="F204" s="40"/>
      <c r="G204" s="40"/>
    </row>
    <row r="205" spans="6:7" x14ac:dyDescent="0.3">
      <c r="F205" s="40"/>
      <c r="G205" s="40"/>
    </row>
    <row r="206" spans="6:7" x14ac:dyDescent="0.3">
      <c r="F206" s="40"/>
      <c r="G206" s="40"/>
    </row>
    <row r="207" spans="6:7" x14ac:dyDescent="0.3">
      <c r="F207" s="40"/>
      <c r="G207" s="40"/>
    </row>
    <row r="208" spans="6:7" x14ac:dyDescent="0.3">
      <c r="F208" s="40"/>
      <c r="G208" s="40"/>
    </row>
    <row r="209" spans="6:7" x14ac:dyDescent="0.3">
      <c r="F209" s="40"/>
      <c r="G209" s="40"/>
    </row>
    <row r="210" spans="6:7" x14ac:dyDescent="0.3">
      <c r="F210" s="40"/>
      <c r="G210" s="40"/>
    </row>
    <row r="211" spans="6:7" x14ac:dyDescent="0.3">
      <c r="F211" s="40"/>
      <c r="G211" s="40"/>
    </row>
    <row r="212" spans="6:7" x14ac:dyDescent="0.3">
      <c r="F212" s="40"/>
      <c r="G212" s="40"/>
    </row>
    <row r="213" spans="6:7" x14ac:dyDescent="0.3">
      <c r="F213" s="40"/>
      <c r="G213" s="40"/>
    </row>
    <row r="214" spans="6:7" x14ac:dyDescent="0.3">
      <c r="F214" s="40"/>
      <c r="G214" s="40"/>
    </row>
    <row r="215" spans="6:7" x14ac:dyDescent="0.3">
      <c r="F215" s="40"/>
      <c r="G215" s="40"/>
    </row>
    <row r="216" spans="6:7" x14ac:dyDescent="0.3">
      <c r="F216" s="40"/>
      <c r="G216" s="40"/>
    </row>
    <row r="217" spans="6:7" x14ac:dyDescent="0.3">
      <c r="F217" s="40"/>
      <c r="G217" s="40"/>
    </row>
    <row r="218" spans="6:7" x14ac:dyDescent="0.3">
      <c r="F218" s="40"/>
      <c r="G218" s="40"/>
    </row>
    <row r="219" spans="6:7" x14ac:dyDescent="0.3">
      <c r="F219" s="40"/>
      <c r="G219" s="40"/>
    </row>
    <row r="220" spans="6:7" x14ac:dyDescent="0.3">
      <c r="F220" s="40"/>
      <c r="G220" s="40"/>
    </row>
    <row r="221" spans="6:7" x14ac:dyDescent="0.3">
      <c r="F221" s="40"/>
      <c r="G221" s="40"/>
    </row>
    <row r="222" spans="6:7" x14ac:dyDescent="0.3">
      <c r="F222" s="40"/>
      <c r="G222" s="40"/>
    </row>
    <row r="223" spans="6:7" x14ac:dyDescent="0.3">
      <c r="F223" s="40"/>
      <c r="G223" s="40"/>
    </row>
    <row r="224" spans="6:7" x14ac:dyDescent="0.3">
      <c r="F224" s="40"/>
      <c r="G224" s="40"/>
    </row>
    <row r="225" spans="6:7" x14ac:dyDescent="0.3">
      <c r="F225" s="40"/>
      <c r="G225" s="40"/>
    </row>
    <row r="226" spans="6:7" x14ac:dyDescent="0.3">
      <c r="F226" s="40"/>
      <c r="G226" s="40"/>
    </row>
    <row r="227" spans="6:7" x14ac:dyDescent="0.3">
      <c r="F227" s="40"/>
      <c r="G227" s="40"/>
    </row>
    <row r="228" spans="6:7" x14ac:dyDescent="0.3">
      <c r="F228" s="40"/>
      <c r="G228" s="40"/>
    </row>
    <row r="229" spans="6:7" x14ac:dyDescent="0.3">
      <c r="F229" s="40"/>
      <c r="G229" s="40"/>
    </row>
    <row r="230" spans="6:7" x14ac:dyDescent="0.3">
      <c r="F230" s="40"/>
      <c r="G230" s="40"/>
    </row>
    <row r="231" spans="6:7" x14ac:dyDescent="0.3">
      <c r="F231" s="40"/>
      <c r="G231" s="40"/>
    </row>
    <row r="232" spans="6:7" x14ac:dyDescent="0.3">
      <c r="F232" s="40"/>
      <c r="G232" s="40"/>
    </row>
    <row r="233" spans="6:7" x14ac:dyDescent="0.3">
      <c r="F233" s="40"/>
      <c r="G233" s="40"/>
    </row>
    <row r="234" spans="6:7" x14ac:dyDescent="0.3">
      <c r="F234" s="40"/>
      <c r="G234" s="40"/>
    </row>
    <row r="235" spans="6:7" x14ac:dyDescent="0.3">
      <c r="F235" s="40"/>
      <c r="G235" s="40"/>
    </row>
    <row r="236" spans="6:7" x14ac:dyDescent="0.3">
      <c r="F236" s="40"/>
      <c r="G236" s="40"/>
    </row>
    <row r="237" spans="6:7" x14ac:dyDescent="0.3">
      <c r="F237" s="40"/>
      <c r="G237" s="40"/>
    </row>
    <row r="238" spans="6:7" x14ac:dyDescent="0.3">
      <c r="F238" s="40"/>
      <c r="G238" s="40"/>
    </row>
    <row r="239" spans="6:7" x14ac:dyDescent="0.3">
      <c r="F239" s="40"/>
      <c r="G239" s="40"/>
    </row>
    <row r="240" spans="6:7" x14ac:dyDescent="0.3">
      <c r="F240" s="40"/>
      <c r="G240" s="40"/>
    </row>
    <row r="241" spans="6:7" x14ac:dyDescent="0.3">
      <c r="F241" s="40"/>
      <c r="G241" s="40"/>
    </row>
    <row r="242" spans="6:7" x14ac:dyDescent="0.3">
      <c r="F242" s="40"/>
      <c r="G242" s="40"/>
    </row>
    <row r="243" spans="6:7" x14ac:dyDescent="0.3">
      <c r="F243" s="40"/>
      <c r="G243" s="40"/>
    </row>
    <row r="244" spans="6:7" x14ac:dyDescent="0.3">
      <c r="F244" s="40"/>
      <c r="G244" s="40"/>
    </row>
    <row r="245" spans="6:7" x14ac:dyDescent="0.3">
      <c r="F245" s="40"/>
      <c r="G245" s="40"/>
    </row>
    <row r="246" spans="6:7" x14ac:dyDescent="0.3">
      <c r="F246" s="40"/>
      <c r="G246" s="40"/>
    </row>
    <row r="247" spans="6:7" x14ac:dyDescent="0.3">
      <c r="F247" s="40"/>
      <c r="G247" s="40"/>
    </row>
    <row r="248" spans="6:7" x14ac:dyDescent="0.3">
      <c r="F248" s="40"/>
      <c r="G248" s="40"/>
    </row>
    <row r="249" spans="6:7" x14ac:dyDescent="0.3">
      <c r="F249" s="40"/>
      <c r="G249" s="40"/>
    </row>
    <row r="250" spans="6:7" x14ac:dyDescent="0.3">
      <c r="F250" s="40"/>
      <c r="G250" s="40"/>
    </row>
    <row r="251" spans="6:7" x14ac:dyDescent="0.3">
      <c r="F251" s="40"/>
      <c r="G251" s="40"/>
    </row>
    <row r="252" spans="6:7" x14ac:dyDescent="0.3">
      <c r="F252" s="40"/>
      <c r="G252" s="40"/>
    </row>
    <row r="253" spans="6:7" x14ac:dyDescent="0.3">
      <c r="F253" s="40"/>
      <c r="G253" s="40"/>
    </row>
    <row r="254" spans="6:7" x14ac:dyDescent="0.3">
      <c r="F254" s="40"/>
      <c r="G254" s="40"/>
    </row>
    <row r="255" spans="6:7" x14ac:dyDescent="0.3">
      <c r="F255" s="40"/>
      <c r="G255" s="40"/>
    </row>
    <row r="256" spans="6:7" x14ac:dyDescent="0.3">
      <c r="F256" s="40"/>
      <c r="G256" s="40"/>
    </row>
    <row r="257" spans="6:7" x14ac:dyDescent="0.3">
      <c r="F257" s="40"/>
      <c r="G257" s="40"/>
    </row>
    <row r="258" spans="6:7" x14ac:dyDescent="0.3">
      <c r="F258" s="40"/>
      <c r="G258" s="40"/>
    </row>
    <row r="259" spans="6:7" x14ac:dyDescent="0.3">
      <c r="F259" s="40"/>
      <c r="G259" s="40"/>
    </row>
    <row r="260" spans="6:7" x14ac:dyDescent="0.3">
      <c r="F260" s="40"/>
      <c r="G260" s="40"/>
    </row>
    <row r="261" spans="6:7" x14ac:dyDescent="0.3">
      <c r="F261" s="40"/>
      <c r="G261" s="40"/>
    </row>
    <row r="262" spans="6:7" x14ac:dyDescent="0.3">
      <c r="F262" s="40"/>
      <c r="G262" s="40"/>
    </row>
    <row r="263" spans="6:7" x14ac:dyDescent="0.3">
      <c r="F263" s="40"/>
      <c r="G263" s="40"/>
    </row>
    <row r="264" spans="6:7" x14ac:dyDescent="0.3">
      <c r="F264" s="40"/>
      <c r="G264" s="40"/>
    </row>
    <row r="265" spans="6:7" x14ac:dyDescent="0.3">
      <c r="F265" s="40"/>
      <c r="G265" s="40"/>
    </row>
    <row r="266" spans="6:7" x14ac:dyDescent="0.3">
      <c r="F266" s="40"/>
      <c r="G266" s="40"/>
    </row>
    <row r="267" spans="6:7" x14ac:dyDescent="0.3">
      <c r="F267" s="40"/>
      <c r="G267" s="40"/>
    </row>
    <row r="268" spans="6:7" x14ac:dyDescent="0.3">
      <c r="F268" s="40"/>
      <c r="G268" s="40"/>
    </row>
    <row r="269" spans="6:7" x14ac:dyDescent="0.3">
      <c r="F269" s="40"/>
      <c r="G269" s="40"/>
    </row>
    <row r="270" spans="6:7" x14ac:dyDescent="0.3">
      <c r="F270" s="40"/>
      <c r="G270" s="40"/>
    </row>
    <row r="271" spans="6:7" x14ac:dyDescent="0.3">
      <c r="F271" s="40"/>
      <c r="G271" s="40"/>
    </row>
    <row r="272" spans="6:7" x14ac:dyDescent="0.3">
      <c r="F272" s="40"/>
      <c r="G272" s="40"/>
    </row>
    <row r="273" spans="6:7" x14ac:dyDescent="0.3">
      <c r="F273" s="40"/>
      <c r="G273" s="40"/>
    </row>
    <row r="274" spans="6:7" x14ac:dyDescent="0.3">
      <c r="F274" s="40"/>
      <c r="G274" s="40"/>
    </row>
    <row r="275" spans="6:7" x14ac:dyDescent="0.3">
      <c r="F275" s="40"/>
      <c r="G275" s="40"/>
    </row>
    <row r="276" spans="6:7" x14ac:dyDescent="0.3">
      <c r="F276" s="40"/>
      <c r="G276" s="40"/>
    </row>
    <row r="277" spans="6:7" x14ac:dyDescent="0.3">
      <c r="F277" s="40"/>
      <c r="G277" s="40"/>
    </row>
    <row r="278" spans="6:7" x14ac:dyDescent="0.3">
      <c r="F278" s="40"/>
      <c r="G278" s="40"/>
    </row>
    <row r="279" spans="6:7" x14ac:dyDescent="0.3">
      <c r="F279" s="40"/>
      <c r="G279" s="40"/>
    </row>
    <row r="280" spans="6:7" x14ac:dyDescent="0.3">
      <c r="F280" s="40"/>
      <c r="G280" s="40"/>
    </row>
    <row r="281" spans="6:7" x14ac:dyDescent="0.3">
      <c r="F281" s="40"/>
      <c r="G281" s="40"/>
    </row>
    <row r="282" spans="6:7" x14ac:dyDescent="0.3">
      <c r="F282" s="40"/>
      <c r="G282" s="40"/>
    </row>
    <row r="283" spans="6:7" x14ac:dyDescent="0.3">
      <c r="F283" s="40"/>
      <c r="G283" s="40"/>
    </row>
    <row r="284" spans="6:7" x14ac:dyDescent="0.3">
      <c r="F284" s="40"/>
      <c r="G284" s="40"/>
    </row>
    <row r="285" spans="6:7" x14ac:dyDescent="0.3">
      <c r="F285" s="40"/>
      <c r="G285" s="40"/>
    </row>
    <row r="286" spans="6:7" x14ac:dyDescent="0.3">
      <c r="F286" s="40"/>
      <c r="G286" s="40"/>
    </row>
    <row r="287" spans="6:7" x14ac:dyDescent="0.3">
      <c r="F287" s="40"/>
      <c r="G287" s="40"/>
    </row>
    <row r="288" spans="6:7" x14ac:dyDescent="0.3">
      <c r="F288" s="40"/>
      <c r="G288" s="40"/>
    </row>
    <row r="289" spans="6:7" x14ac:dyDescent="0.3">
      <c r="F289" s="40"/>
      <c r="G289" s="40"/>
    </row>
    <row r="290" spans="6:7" x14ac:dyDescent="0.3">
      <c r="F290" s="40"/>
      <c r="G290" s="40"/>
    </row>
    <row r="291" spans="6:7" x14ac:dyDescent="0.3">
      <c r="F291" s="40"/>
      <c r="G291" s="40"/>
    </row>
    <row r="292" spans="6:7" x14ac:dyDescent="0.3">
      <c r="F292" s="40"/>
      <c r="G292" s="40"/>
    </row>
    <row r="293" spans="6:7" x14ac:dyDescent="0.3">
      <c r="F293" s="40"/>
      <c r="G293" s="40"/>
    </row>
    <row r="294" spans="6:7" x14ac:dyDescent="0.3">
      <c r="F294" s="40"/>
      <c r="G294" s="40"/>
    </row>
    <row r="295" spans="6:7" x14ac:dyDescent="0.3">
      <c r="F295" s="40"/>
      <c r="G295" s="40"/>
    </row>
    <row r="296" spans="6:7" x14ac:dyDescent="0.3">
      <c r="F296" s="40"/>
      <c r="G296" s="40"/>
    </row>
    <row r="297" spans="6:7" x14ac:dyDescent="0.3">
      <c r="F297" s="40"/>
      <c r="G297" s="40"/>
    </row>
    <row r="298" spans="6:7" x14ac:dyDescent="0.3">
      <c r="F298" s="40"/>
      <c r="G298" s="40"/>
    </row>
    <row r="299" spans="6:7" x14ac:dyDescent="0.3">
      <c r="F299" s="40"/>
      <c r="G299" s="40"/>
    </row>
    <row r="300" spans="6:7" x14ac:dyDescent="0.3">
      <c r="F300" s="40"/>
      <c r="G300" s="40"/>
    </row>
    <row r="301" spans="6:7" x14ac:dyDescent="0.3">
      <c r="F301" s="40"/>
      <c r="G301" s="40"/>
    </row>
    <row r="302" spans="6:7" x14ac:dyDescent="0.3">
      <c r="F302" s="40"/>
      <c r="G302" s="40"/>
    </row>
    <row r="303" spans="6:7" x14ac:dyDescent="0.3">
      <c r="F303" s="40"/>
      <c r="G303" s="40"/>
    </row>
    <row r="304" spans="6:7" x14ac:dyDescent="0.3">
      <c r="F304" s="40"/>
      <c r="G304" s="40"/>
    </row>
    <row r="305" spans="6:7" x14ac:dyDescent="0.3">
      <c r="F305" s="40"/>
      <c r="G305" s="40"/>
    </row>
    <row r="306" spans="6:7" x14ac:dyDescent="0.3">
      <c r="F306" s="40"/>
      <c r="G306" s="40"/>
    </row>
    <row r="307" spans="6:7" x14ac:dyDescent="0.3">
      <c r="F307" s="40"/>
      <c r="G307" s="40"/>
    </row>
    <row r="308" spans="6:7" x14ac:dyDescent="0.3">
      <c r="F308" s="40"/>
      <c r="G308" s="40"/>
    </row>
    <row r="309" spans="6:7" x14ac:dyDescent="0.3">
      <c r="F309" s="40"/>
      <c r="G309" s="40"/>
    </row>
    <row r="310" spans="6:7" x14ac:dyDescent="0.3">
      <c r="F310" s="40"/>
      <c r="G310" s="40"/>
    </row>
    <row r="311" spans="6:7" x14ac:dyDescent="0.3">
      <c r="F311" s="40"/>
      <c r="G311" s="40"/>
    </row>
    <row r="312" spans="6:7" x14ac:dyDescent="0.3">
      <c r="F312" s="40"/>
      <c r="G312" s="40"/>
    </row>
    <row r="313" spans="6:7" x14ac:dyDescent="0.3">
      <c r="F313" s="40"/>
      <c r="G313" s="40"/>
    </row>
    <row r="314" spans="6:7" x14ac:dyDescent="0.3">
      <c r="F314" s="40"/>
      <c r="G314" s="40"/>
    </row>
    <row r="315" spans="6:7" x14ac:dyDescent="0.3">
      <c r="F315" s="40"/>
      <c r="G315" s="40"/>
    </row>
    <row r="316" spans="6:7" x14ac:dyDescent="0.3">
      <c r="F316" s="40"/>
      <c r="G316" s="40"/>
    </row>
    <row r="317" spans="6:7" x14ac:dyDescent="0.3">
      <c r="F317" s="40"/>
      <c r="G317" s="40"/>
    </row>
    <row r="318" spans="6:7" x14ac:dyDescent="0.3">
      <c r="F318" s="40"/>
      <c r="G318" s="40"/>
    </row>
    <row r="319" spans="6:7" x14ac:dyDescent="0.3">
      <c r="F319" s="40"/>
      <c r="G319" s="40"/>
    </row>
    <row r="320" spans="6:7" x14ac:dyDescent="0.3">
      <c r="F320" s="40"/>
      <c r="G320" s="40"/>
    </row>
    <row r="321" spans="6:7" x14ac:dyDescent="0.3">
      <c r="F321" s="40"/>
      <c r="G321" s="40"/>
    </row>
    <row r="322" spans="6:7" x14ac:dyDescent="0.3">
      <c r="F322" s="40"/>
      <c r="G322" s="40"/>
    </row>
    <row r="323" spans="6:7" x14ac:dyDescent="0.3">
      <c r="F323" s="40"/>
      <c r="G323" s="40"/>
    </row>
    <row r="324" spans="6:7" x14ac:dyDescent="0.3">
      <c r="F324" s="40"/>
      <c r="G324" s="4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49422-DA33-481D-8DC0-50AD16D545F0}">
          <x14:formula1>
            <xm:f>'Giá Cost'!$C$5:$C$1048576</xm:f>
          </x14:formula1>
          <xm:sqref>C6:C1048576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Dữ Liệu </vt:lpstr>
      <vt:lpstr>Kế hoạch tài chính</vt:lpstr>
      <vt:lpstr>Giá Cost</vt:lpstr>
      <vt:lpstr>Bảng tự động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2022-05-10T16:26:05Z</dcterms:created>
  <dcterms:modified xsi:type="dcterms:W3CDTF">2022-08-11T07:33:29Z</dcterms:modified>
</cp:coreProperties>
</file>