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M15" i="1" l="1"/>
  <c r="N6" i="1" l="1"/>
  <c r="N5" i="1"/>
  <c r="N9" i="1"/>
  <c r="N10" i="1"/>
  <c r="N13" i="1"/>
  <c r="N7" i="1"/>
  <c r="N8" i="1"/>
  <c r="N12" i="1"/>
  <c r="N11" i="1"/>
  <c r="E12" i="1"/>
  <c r="E10" i="1"/>
  <c r="E11" i="1" s="1"/>
</calcChain>
</file>

<file path=xl/sharedStrings.xml><?xml version="1.0" encoding="utf-8"?>
<sst xmlns="http://schemas.openxmlformats.org/spreadsheetml/2006/main" count="26" uniqueCount="26">
  <si>
    <t>Velocidad [RPMs]</t>
  </si>
  <si>
    <t>Eficiencia[%]</t>
  </si>
  <si>
    <t>V[m/s]</t>
  </si>
  <si>
    <t>T(s)</t>
  </si>
  <si>
    <t>Diámetro Rueda[mm]</t>
  </si>
  <si>
    <t>Velocidad Lineal Max[m/s]</t>
  </si>
  <si>
    <t>Velocidad Lineal[Km/h]</t>
  </si>
  <si>
    <t>Masa Vehículo[g]</t>
  </si>
  <si>
    <t>Respuesta Simulada</t>
  </si>
  <si>
    <t>Curva par-velocidad</t>
  </si>
  <si>
    <t>par[N.m]</t>
  </si>
  <si>
    <t>w[hz]</t>
  </si>
  <si>
    <t>Potencia Motor[w]</t>
  </si>
  <si>
    <t>Tiempo de establecimiento[s]</t>
  </si>
  <si>
    <t>GearMotor</t>
  </si>
  <si>
    <t>Wheels</t>
  </si>
  <si>
    <t>Element</t>
  </si>
  <si>
    <t>Controller</t>
  </si>
  <si>
    <t>Frame</t>
  </si>
  <si>
    <t>Battery</t>
  </si>
  <si>
    <t>Sensor</t>
  </si>
  <si>
    <t>WheelBall</t>
  </si>
  <si>
    <t>Bus</t>
  </si>
  <si>
    <t>Encoders</t>
  </si>
  <si>
    <t>Total:</t>
  </si>
  <si>
    <t>Weigth[g]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</si>
</sst>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510540</xdr:colOff>
      <xdr:row>17</xdr:row>
      <xdr:rowOff>175260</xdr:rowOff>
    </xdr:from>
    <xdr:to>
      <xdr:col>3</xdr:col>
      <xdr:colOff>1367530</xdr:colOff>
      <xdr:row>21</xdr:row>
      <xdr:rowOff>119930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3101340"/>
          <a:ext cx="2076190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20515</xdr:colOff>
      <xdr:row>12</xdr:row>
      <xdr:rowOff>82061</xdr:rowOff>
    </xdr:from>
    <xdr:to>
      <xdr:col>4</xdr:col>
      <xdr:colOff>583223</xdr:colOff>
      <xdr:row>29</xdr:row>
      <xdr:rowOff>135191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315" y="2262553"/>
          <a:ext cx="2291862" cy="3142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5"/>
  <sheetViews>
    <sheetView tabSelected="1" topLeftCell="B1" zoomScale="130" zoomScaleNormal="130" workbookViewId="0">
      <selection activeCell="N5" sqref="N5"/>
    </sheetView>
  </sheetViews>
  <sheetFormatPr baseColWidth="10" defaultColWidth="8.88671875" defaultRowHeight="14.4" x14ac:dyDescent="0.3"/>
  <cols>
    <col min="4" max="4" width="25.21875" customWidth="1"/>
    <col min="5" max="5" width="9.5546875" customWidth="1"/>
    <col min="6" max="6" width="13.77734375" customWidth="1"/>
    <col min="7" max="7" width="13" customWidth="1"/>
    <col min="8" max="8" width="13.44140625" customWidth="1"/>
    <col min="12" max="12" width="10.88671875" customWidth="1"/>
  </cols>
  <sheetData>
    <row r="4" spans="4:14" x14ac:dyDescent="0.3">
      <c r="D4" s="1" t="s">
        <v>4</v>
      </c>
      <c r="E4" s="2">
        <v>28</v>
      </c>
      <c r="G4" s="4" t="s">
        <v>9</v>
      </c>
      <c r="H4" s="4"/>
      <c r="I4" s="4" t="s">
        <v>8</v>
      </c>
      <c r="J4" s="4"/>
      <c r="L4" t="s">
        <v>16</v>
      </c>
      <c r="M4" t="s">
        <v>25</v>
      </c>
    </row>
    <row r="5" spans="4:14" x14ac:dyDescent="0.3">
      <c r="D5" s="1" t="s">
        <v>0</v>
      </c>
      <c r="E5" s="2">
        <v>1000</v>
      </c>
      <c r="G5" t="s">
        <v>11</v>
      </c>
      <c r="H5" t="s">
        <v>10</v>
      </c>
      <c r="I5" t="s">
        <v>3</v>
      </c>
      <c r="J5" t="s">
        <v>2</v>
      </c>
      <c r="L5" t="s">
        <v>14</v>
      </c>
      <c r="M5">
        <v>19</v>
      </c>
      <c r="N5" s="5">
        <f>M5/M$15</f>
        <v>0.22648706639647156</v>
      </c>
    </row>
    <row r="6" spans="4:14" x14ac:dyDescent="0.3">
      <c r="D6" s="1" t="s">
        <v>12</v>
      </c>
      <c r="E6" s="2">
        <v>9.6</v>
      </c>
      <c r="L6" t="s">
        <v>15</v>
      </c>
      <c r="M6">
        <v>24</v>
      </c>
      <c r="N6" s="5">
        <f t="shared" ref="N6:N13" si="0">M6/M$15</f>
        <v>0.28608892597449043</v>
      </c>
    </row>
    <row r="7" spans="4:14" x14ac:dyDescent="0.3">
      <c r="D7" s="1" t="s">
        <v>1</v>
      </c>
      <c r="E7" s="2">
        <v>85</v>
      </c>
      <c r="L7" t="s">
        <v>17</v>
      </c>
      <c r="M7">
        <v>1.5</v>
      </c>
      <c r="N7" s="5">
        <f t="shared" si="0"/>
        <v>1.7880557873405652E-2</v>
      </c>
    </row>
    <row r="8" spans="4:14" x14ac:dyDescent="0.3">
      <c r="D8" s="1" t="s">
        <v>7</v>
      </c>
      <c r="E8" s="2">
        <f>M15</f>
        <v>83.89</v>
      </c>
      <c r="L8" t="s">
        <v>18</v>
      </c>
      <c r="M8">
        <v>5.49</v>
      </c>
      <c r="N8" s="5">
        <f t="shared" si="0"/>
        <v>6.5442841816664682E-2</v>
      </c>
    </row>
    <row r="9" spans="4:14" x14ac:dyDescent="0.3">
      <c r="L9" t="s">
        <v>19</v>
      </c>
      <c r="M9">
        <v>27</v>
      </c>
      <c r="N9" s="5">
        <f t="shared" si="0"/>
        <v>0.32185004172130172</v>
      </c>
    </row>
    <row r="10" spans="4:14" x14ac:dyDescent="0.3">
      <c r="D10" s="3" t="s">
        <v>5</v>
      </c>
      <c r="E10" s="2">
        <f>E4*PI()/1000*E5/60</f>
        <v>1.4660765716752369</v>
      </c>
      <c r="L10" t="s">
        <v>20</v>
      </c>
      <c r="M10">
        <v>3.1</v>
      </c>
      <c r="N10" s="5">
        <f t="shared" si="0"/>
        <v>3.6953152938371675E-2</v>
      </c>
    </row>
    <row r="11" spans="4:14" x14ac:dyDescent="0.3">
      <c r="D11" s="3" t="s">
        <v>6</v>
      </c>
      <c r="E11" s="2">
        <f>E10/1000*3600</f>
        <v>5.2778756580308528</v>
      </c>
      <c r="L11" t="s">
        <v>21</v>
      </c>
      <c r="M11">
        <v>0.8</v>
      </c>
      <c r="N11" s="5">
        <f t="shared" si="0"/>
        <v>9.5362975324830134E-3</v>
      </c>
    </row>
    <row r="12" spans="4:14" x14ac:dyDescent="0.3">
      <c r="D12" s="3" t="s">
        <v>13</v>
      </c>
      <c r="E12" s="2">
        <f>((E5/60)^2*(E4/1000)^2*E8)/(E6*E7/100)</f>
        <v>2.2388943355119832</v>
      </c>
      <c r="L12" t="s">
        <v>22</v>
      </c>
      <c r="M12">
        <v>2</v>
      </c>
      <c r="N12" s="5">
        <f t="shared" si="0"/>
        <v>2.3840743831207534E-2</v>
      </c>
    </row>
    <row r="13" spans="4:14" x14ac:dyDescent="0.3">
      <c r="L13" t="s">
        <v>23</v>
      </c>
      <c r="M13">
        <v>1</v>
      </c>
      <c r="N13" s="5">
        <f t="shared" si="0"/>
        <v>1.1920371915603767E-2</v>
      </c>
    </row>
    <row r="15" spans="4:14" x14ac:dyDescent="0.3">
      <c r="L15" t="s">
        <v>24</v>
      </c>
      <c r="M15">
        <f>SUM(M5:M13)</f>
        <v>83.89</v>
      </c>
    </row>
  </sheetData>
  <mergeCells count="2">
    <mergeCell ref="I4:J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2018-05-24T17:56:48Z</dcterms:modified>
</cp:coreProperties>
</file>