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9570300-00D3-4B42-BD61-B40A6D2EF8E0}" xr6:coauthVersionLast="40" xr6:coauthVersionMax="40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7" i="1" l="1"/>
  <c r="C36" i="1"/>
  <c r="C35" i="1"/>
  <c r="C34" i="1"/>
  <c r="C33" i="1"/>
  <c r="C31" i="1"/>
  <c r="C32" i="1"/>
  <c r="C30" i="1"/>
  <c r="B32" i="1"/>
  <c r="B31" i="1"/>
  <c r="B33" i="1"/>
  <c r="B34" i="1"/>
  <c r="B35" i="1"/>
  <c r="B36" i="1"/>
  <c r="B37" i="1"/>
  <c r="B30" i="1"/>
  <c r="C23" i="1"/>
  <c r="H12" i="1"/>
  <c r="H5" i="1"/>
  <c r="H6" i="1"/>
  <c r="H7" i="1"/>
  <c r="H8" i="1"/>
  <c r="H9" i="1"/>
  <c r="H10" i="1"/>
  <c r="H11" i="1"/>
  <c r="H4" i="1"/>
  <c r="G5" i="1"/>
  <c r="G4" i="1"/>
  <c r="G6" i="1"/>
  <c r="G7" i="1"/>
  <c r="G8" i="1"/>
  <c r="G9" i="1"/>
  <c r="G10" i="1"/>
  <c r="G11" i="1"/>
  <c r="C22" i="1"/>
  <c r="C21" i="1"/>
  <c r="C19" i="1"/>
  <c r="C18" i="1"/>
  <c r="F12" i="1"/>
  <c r="E12" i="1"/>
  <c r="C17" i="1"/>
  <c r="D4" i="1"/>
  <c r="C16" i="1"/>
  <c r="D12" i="1"/>
  <c r="C13" i="1"/>
  <c r="E4" i="1" s="1"/>
  <c r="B13" i="1"/>
  <c r="F5" i="1" s="1"/>
  <c r="C12" i="1"/>
  <c r="B12" i="1"/>
  <c r="E11" i="1"/>
  <c r="F11" i="1" l="1"/>
  <c r="F7" i="1"/>
  <c r="F6" i="1"/>
  <c r="F4" i="1"/>
  <c r="F8" i="1"/>
  <c r="F10" i="1"/>
  <c r="D6" i="1"/>
  <c r="F9" i="1"/>
  <c r="E8" i="1"/>
  <c r="E7" i="1"/>
  <c r="E6" i="1"/>
  <c r="E10" i="1"/>
  <c r="E5" i="1"/>
  <c r="E9" i="1"/>
  <c r="D11" i="1"/>
  <c r="D10" i="1"/>
  <c r="D7" i="1"/>
  <c r="D9" i="1"/>
  <c r="D5" i="1"/>
  <c r="D8" i="1"/>
</calcChain>
</file>

<file path=xl/sharedStrings.xml><?xml version="1.0" encoding="utf-8"?>
<sst xmlns="http://schemas.openxmlformats.org/spreadsheetml/2006/main" count="22" uniqueCount="22">
  <si>
    <t>Xi</t>
  </si>
  <si>
    <t>Yi</t>
  </si>
  <si>
    <t>i</t>
  </si>
  <si>
    <t>Sum</t>
  </si>
  <si>
    <t>Сер.</t>
  </si>
  <si>
    <t>(Xi-Xc)^2</t>
  </si>
  <si>
    <t>(Yi-Yc)^2</t>
  </si>
  <si>
    <t>(Xi-Xc)*(Yi-Yc)</t>
  </si>
  <si>
    <t>Sx =</t>
  </si>
  <si>
    <t>Sy =</t>
  </si>
  <si>
    <t xml:space="preserve">Qxy= </t>
  </si>
  <si>
    <t>r=</t>
  </si>
  <si>
    <t>A=</t>
  </si>
  <si>
    <t>B=</t>
  </si>
  <si>
    <t>Vy=</t>
  </si>
  <si>
    <t>a*Xi+b</t>
  </si>
  <si>
    <t>(Yi - Y1i)^2</t>
  </si>
  <si>
    <t>Y1i-Vy</t>
  </si>
  <si>
    <t>Y1i+Vy</t>
  </si>
  <si>
    <t>Вибіркове рівняння регресії   Y = 0,74*X-2,80</t>
  </si>
  <si>
    <t>Отже, досліджуваний зв'язок є тісним.</t>
  </si>
  <si>
    <t xml:space="preserve">Графічна ілюстрація розвязку наведена на Рис.1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</si>
</sst>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Лінійна</a:t>
            </a:r>
            <a:r>
              <a:rPr lang="ru-RU" baseline="0"/>
              <a:t> регресія </a:t>
            </a:r>
            <a:r>
              <a:rPr lang="en-US" baseline="0"/>
              <a:t> Y = a * X + b </a:t>
            </a:r>
            <a:endParaRPr lang="ru-RU"/>
          </a:p>
        </c:rich>
      </c:tx>
      <c:layout>
        <c:manualLayout>
          <c:xMode val="edge"/>
          <c:yMode val="edge"/>
          <c:x val="0.16106486689163854"/>
          <c:y val="3.70371022318069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961224359150228E-2"/>
          <c:y val="0.15893854383346143"/>
          <c:w val="0.86377605238369581"/>
          <c:h val="0.74004925707020508"/>
        </c:manualLayout>
      </c:layout>
      <c:scatterChart>
        <c:scatterStyle val="smoothMarker"/>
        <c:varyColors val="0"/>
        <c:ser>
          <c:idx val="0"/>
          <c:order val="0"/>
          <c:tx>
            <c:v>Yi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 cmpd="sng">
                <a:solidFill>
                  <a:schemeClr val="tx1"/>
                </a:solidFill>
                <a:prstDash val="dash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Лист1!$B$4:$B$11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17</c:v>
                </c:pt>
                <c:pt idx="4">
                  <c:v>32</c:v>
                </c:pt>
                <c:pt idx="5">
                  <c:v>41</c:v>
                </c:pt>
                <c:pt idx="6">
                  <c:v>44</c:v>
                </c:pt>
                <c:pt idx="7">
                  <c:v>46</c:v>
                </c:pt>
              </c:numCache>
            </c:numRef>
          </c:xVal>
          <c:yVal>
            <c:numRef>
              <c:f>Лист1!$C$4:$C$11</c:f>
              <c:numCache>
                <c:formatCode>General</c:formatCode>
                <c:ptCount val="8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12</c:v>
                </c:pt>
                <c:pt idx="5">
                  <c:v>25</c:v>
                </c:pt>
                <c:pt idx="6">
                  <c:v>26</c:v>
                </c:pt>
                <c:pt idx="7">
                  <c:v>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677-4F8F-97A3-2D72DA395874}"/>
            </c:ext>
          </c:extLst>
        </c:ser>
        <c:ser>
          <c:idx val="1"/>
          <c:order val="1"/>
          <c:tx>
            <c:v>Y1i-Vy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Лист1!$B$4:$B$11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17</c:v>
                </c:pt>
                <c:pt idx="4">
                  <c:v>32</c:v>
                </c:pt>
                <c:pt idx="5">
                  <c:v>41</c:v>
                </c:pt>
                <c:pt idx="6">
                  <c:v>44</c:v>
                </c:pt>
                <c:pt idx="7">
                  <c:v>46</c:v>
                </c:pt>
              </c:numCache>
            </c:numRef>
          </c:xVal>
          <c:yVal>
            <c:numRef>
              <c:f>Лист1!$B$30:$B$37</c:f>
              <c:numCache>
                <c:formatCode>General</c:formatCode>
                <c:ptCount val="8"/>
                <c:pt idx="0">
                  <c:v>-3.0518625890866007</c:v>
                </c:pt>
                <c:pt idx="1">
                  <c:v>-7.7758296784366188E-2</c:v>
                </c:pt>
                <c:pt idx="2">
                  <c:v>2.8963459955178683</c:v>
                </c:pt>
                <c:pt idx="3">
                  <c:v>4.3833981416689864</c:v>
                </c:pt>
                <c:pt idx="4">
                  <c:v>15.536289237802364</c:v>
                </c:pt>
                <c:pt idx="5">
                  <c:v>22.228023895482391</c:v>
                </c:pt>
                <c:pt idx="6">
                  <c:v>24.458602114709066</c:v>
                </c:pt>
                <c:pt idx="7">
                  <c:v>25.945654260860188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4677-4F8F-97A3-2D72DA395874}"/>
            </c:ext>
          </c:extLst>
        </c:ser>
        <c:ser>
          <c:idx val="2"/>
          <c:order val="2"/>
          <c:tx>
            <c:v>Y1i+Vy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Лист1!$B$4:$B$11</c:f>
              <c:numCache>
                <c:formatCode>General</c:formatCode>
                <c:ptCount val="8"/>
                <c:pt idx="0">
                  <c:v>7</c:v>
                </c:pt>
                <c:pt idx="1">
                  <c:v>11</c:v>
                </c:pt>
                <c:pt idx="2">
                  <c:v>15</c:v>
                </c:pt>
                <c:pt idx="3">
                  <c:v>17</c:v>
                </c:pt>
                <c:pt idx="4">
                  <c:v>32</c:v>
                </c:pt>
                <c:pt idx="5">
                  <c:v>41</c:v>
                </c:pt>
                <c:pt idx="6">
                  <c:v>44</c:v>
                </c:pt>
                <c:pt idx="7">
                  <c:v>46</c:v>
                </c:pt>
              </c:numCache>
            </c:numRef>
          </c:xVal>
          <c:yVal>
            <c:numRef>
              <c:f>Лист1!$C$30:$C$37</c:f>
              <c:numCache>
                <c:formatCode>General</c:formatCode>
                <c:ptCount val="8"/>
                <c:pt idx="0">
                  <c:v>7.8684642208709272</c:v>
                </c:pt>
                <c:pt idx="1">
                  <c:v>10.842568513173163</c:v>
                </c:pt>
                <c:pt idx="2">
                  <c:v>13.816672805475395</c:v>
                </c:pt>
                <c:pt idx="3">
                  <c:v>15.303724951626513</c:v>
                </c:pt>
                <c:pt idx="4">
                  <c:v>26.456616047759894</c:v>
                </c:pt>
                <c:pt idx="5">
                  <c:v>33.148350705439917</c:v>
                </c:pt>
                <c:pt idx="6">
                  <c:v>35.378928924666596</c:v>
                </c:pt>
                <c:pt idx="7">
                  <c:v>36.865981070817718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4677-4F8F-97A3-2D72DA3958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3347808"/>
        <c:axId val="483347480"/>
      </c:scatterChart>
      <c:valAx>
        <c:axId val="48334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47480"/>
        <c:crosses val="autoZero"/>
        <c:crossBetween val="midCat"/>
      </c:valAx>
      <c:valAx>
        <c:axId val="483347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334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9125243490905099"/>
          <c:y val="1.1160040717300429E-2"/>
          <c:w val="0.25374376983364882"/>
          <c:h val="0.13931819644890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anchor="ctr" anchorCtr="0"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257176</xdr:colOff>
      <xdr:row>2</xdr:row>
      <xdr:rowOff>85725</xdr:rowOff>
    </xdr:from>
    <xdr:to>
      <xdr:col>19</xdr:col>
      <xdr:colOff>89336</xdr:colOff>
      <xdr:row>5</xdr:row>
      <xdr:rowOff>85725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5C15CF9A-D22B-4C75-A7FA-90CCBC4E3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6" y="466725"/>
          <a:ext cx="657586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352425</xdr:colOff>
      <xdr:row>6</xdr:row>
      <xdr:rowOff>119062</xdr:rowOff>
    </xdr:from>
    <xdr:to>
      <xdr:col>18</xdr:col>
      <xdr:colOff>333375</xdr:colOff>
      <xdr:row>27</xdr:row>
      <xdr:rowOff>0</xdr:rowOff>
    </xdr:to>
    <xdr:graphicFrame macro="">
      <xdr:nvGraphicFramePr>
        <xdr:cNvPr id="3" name="Диаграмма 2" descr="Лінійна регресія&#10;">
          <a:extLst>
            <a:ext uri="{FF2B5EF4-FFF2-40B4-BE49-F238E27FC236}">
              <a16:creationId xmlns:a16="http://schemas.microsoft.com/office/drawing/2014/main" id="{A29A10D7-8816-4913-BA8A-47E6F86A43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7"/>
  <sheetViews>
    <sheetView tabSelected="1" workbookViewId="0">
      <selection activeCell="B4" sqref="B4"/>
    </sheetView>
  </sheetViews>
  <sheetFormatPr defaultRowHeight="15" x14ac:dyDescent="0.25"/>
  <cols>
    <col min="4" max="5" width="11.28515625" bestFit="1" customWidth="1"/>
    <col min="6" max="6" width="17.28515625" bestFit="1" customWidth="1"/>
    <col min="8" max="8" width="13" bestFit="1" customWidth="1"/>
    <col min="9" max="9" width="9.7109375" customWidth="1"/>
  </cols>
  <sheetData>
    <row r="2" spans="1:8" x14ac:dyDescent="0.25">
      <c r="G2" s="1"/>
    </row>
    <row r="3" spans="1:8" ht="18.75" x14ac:dyDescent="0.3">
      <c r="A3" s="2" t="s">
        <v>2</v>
      </c>
      <c r="B3" s="3" t="s">
        <v>0</v>
      </c>
      <c r="C3" s="3" t="s">
        <v>1</v>
      </c>
      <c r="D3" s="2" t="s">
        <v>5</v>
      </c>
      <c r="E3" s="2" t="s">
        <v>6</v>
      </c>
      <c r="F3" s="2" t="s">
        <v>7</v>
      </c>
      <c r="G3" s="2" t="s">
        <v>15</v>
      </c>
      <c r="H3" s="2" t="s">
        <v>16</v>
      </c>
    </row>
    <row r="4" spans="1:8" x14ac:dyDescent="0.25">
      <c r="A4" s="4">
        <v>1</v>
      </c>
      <c r="B4" s="4">
        <v>7</v>
      </c>
      <c r="C4" s="4">
        <v>5</v>
      </c>
      <c r="D4" s="4">
        <f>(B4-$B$13)*(B4-$B$13)</f>
        <v>385.140625</v>
      </c>
      <c r="E4" s="4">
        <f>(C4-$C$13)*(C4-$C$13)</f>
        <v>144</v>
      </c>
      <c r="F4" s="4">
        <f>(B4-$B$13)*(C4-$C$13)</f>
        <v>235.5</v>
      </c>
      <c r="G4" s="4">
        <f>$C$21*B4+$C$22</f>
        <v>2.4083008158921633</v>
      </c>
      <c r="H4">
        <f>(C4-G4)*(C4-G4)</f>
        <v>6.716904660905227</v>
      </c>
    </row>
    <row r="5" spans="1:8" x14ac:dyDescent="0.25">
      <c r="A5" s="4">
        <v>2</v>
      </c>
      <c r="B5" s="4">
        <v>11</v>
      </c>
      <c r="C5" s="4">
        <v>6</v>
      </c>
      <c r="D5" s="4">
        <f>(B5-$B$13)*(B5-$B$13)</f>
        <v>244.140625</v>
      </c>
      <c r="E5" s="4">
        <f t="shared" ref="E5:E11" si="0">(C5-$C$13)*(C5-$C$13)</f>
        <v>121</v>
      </c>
      <c r="F5" s="4">
        <f t="shared" ref="F5:F11" si="1">(B5-$B$13)*(C5-$C$13)</f>
        <v>171.875</v>
      </c>
      <c r="G5" s="4">
        <f>$C$21*B5+$C$22</f>
        <v>5.3824051081943978</v>
      </c>
      <c r="H5">
        <f>(C5-G5)*(C5-G5)</f>
        <v>0.38142345038437353</v>
      </c>
    </row>
    <row r="6" spans="1:8" x14ac:dyDescent="0.25">
      <c r="A6" s="4">
        <v>3</v>
      </c>
      <c r="B6" s="4">
        <v>15</v>
      </c>
      <c r="C6" s="4">
        <v>8</v>
      </c>
      <c r="D6" s="4">
        <f>(B6-$B$13)*(B6-$B$13)</f>
        <v>135.140625</v>
      </c>
      <c r="E6" s="4">
        <f t="shared" si="0"/>
        <v>81</v>
      </c>
      <c r="F6" s="4">
        <f t="shared" si="1"/>
        <v>104.625</v>
      </c>
      <c r="G6" s="4">
        <f t="shared" ref="G5:G11" si="2">$C$21*B6+$C$22</f>
        <v>8.3565094004966323</v>
      </c>
      <c r="H6">
        <f t="shared" ref="H5:H11" si="3">(C6-G6)*(C6-G6)</f>
        <v>0.12709895264246815</v>
      </c>
    </row>
    <row r="7" spans="1:8" x14ac:dyDescent="0.25">
      <c r="A7" s="4">
        <v>4</v>
      </c>
      <c r="B7" s="4">
        <v>17</v>
      </c>
      <c r="C7" s="4">
        <v>11</v>
      </c>
      <c r="D7" s="4">
        <f>(B7-$B$13)*(B7-$B$13)</f>
        <v>92.640625</v>
      </c>
      <c r="E7" s="4">
        <f t="shared" si="0"/>
        <v>36</v>
      </c>
      <c r="F7" s="4">
        <f t="shared" si="1"/>
        <v>57.75</v>
      </c>
      <c r="G7" s="4">
        <f t="shared" si="2"/>
        <v>9.8435615466477504</v>
      </c>
      <c r="H7">
        <f t="shared" si="3"/>
        <v>1.3373498963917432</v>
      </c>
    </row>
    <row r="8" spans="1:8" x14ac:dyDescent="0.25">
      <c r="A8" s="4">
        <v>5</v>
      </c>
      <c r="B8" s="4">
        <v>32</v>
      </c>
      <c r="C8" s="4">
        <v>12</v>
      </c>
      <c r="D8" s="4">
        <f>(B8-$B$13)*(B8-$B$13)</f>
        <v>28.890625</v>
      </c>
      <c r="E8" s="4">
        <f t="shared" si="0"/>
        <v>25</v>
      </c>
      <c r="F8" s="4">
        <f t="shared" si="1"/>
        <v>-26.875</v>
      </c>
      <c r="G8" s="4">
        <f t="shared" si="2"/>
        <v>20.996452642781129</v>
      </c>
      <c r="H8">
        <f t="shared" si="3"/>
        <v>80.93616015380357</v>
      </c>
    </row>
    <row r="9" spans="1:8" x14ac:dyDescent="0.25">
      <c r="A9" s="4">
        <v>6</v>
      </c>
      <c r="B9" s="4">
        <v>41</v>
      </c>
      <c r="C9" s="4">
        <v>25</v>
      </c>
      <c r="D9" s="4">
        <f>(B9-$B$13)*(B9-$B$13)</f>
        <v>206.640625</v>
      </c>
      <c r="E9" s="4">
        <f t="shared" si="0"/>
        <v>64</v>
      </c>
      <c r="F9" s="4">
        <f t="shared" si="1"/>
        <v>115</v>
      </c>
      <c r="G9" s="4">
        <f t="shared" si="2"/>
        <v>27.688187300461156</v>
      </c>
      <c r="H9">
        <f t="shared" si="3"/>
        <v>7.2263509623606357</v>
      </c>
    </row>
    <row r="10" spans="1:8" x14ac:dyDescent="0.25">
      <c r="A10" s="4">
        <v>7</v>
      </c>
      <c r="B10" s="4">
        <v>44</v>
      </c>
      <c r="C10" s="4">
        <v>26</v>
      </c>
      <c r="D10" s="4">
        <f>(B10-$B$13)*(B10-$B$13)</f>
        <v>301.890625</v>
      </c>
      <c r="E10" s="4">
        <f t="shared" si="0"/>
        <v>81</v>
      </c>
      <c r="F10" s="4">
        <f t="shared" si="1"/>
        <v>156.375</v>
      </c>
      <c r="G10" s="4">
        <f t="shared" si="2"/>
        <v>29.918765519687831</v>
      </c>
      <c r="H10">
        <f t="shared" si="3"/>
        <v>15.356723198294237</v>
      </c>
    </row>
    <row r="11" spans="1:8" x14ac:dyDescent="0.25">
      <c r="A11" s="4">
        <v>8</v>
      </c>
      <c r="B11" s="4">
        <v>46</v>
      </c>
      <c r="C11" s="4">
        <v>43</v>
      </c>
      <c r="D11" s="4">
        <f>(B11-$B$13)*(B11-$B$13)</f>
        <v>375.390625</v>
      </c>
      <c r="E11" s="4">
        <f t="shared" si="0"/>
        <v>676</v>
      </c>
      <c r="F11" s="4">
        <f t="shared" si="1"/>
        <v>503.75</v>
      </c>
      <c r="G11" s="4">
        <f t="shared" si="2"/>
        <v>31.405817665838953</v>
      </c>
      <c r="H11">
        <f t="shared" si="3"/>
        <v>134.4250639977721</v>
      </c>
    </row>
    <row r="12" spans="1:8" ht="18.75" x14ac:dyDescent="0.3">
      <c r="A12" s="2" t="s">
        <v>3</v>
      </c>
      <c r="B12" s="4">
        <f>SUM(B4:B11)</f>
        <v>213</v>
      </c>
      <c r="C12" s="4">
        <f>SUM(C4:C11)</f>
        <v>136</v>
      </c>
      <c r="D12" s="4">
        <f>SUM(D4:D11)</f>
        <v>1769.875</v>
      </c>
      <c r="E12" s="4">
        <f>SUM(E4:E11)</f>
        <v>1228</v>
      </c>
      <c r="F12" s="4">
        <f>SUM(F4:F11)</f>
        <v>1318</v>
      </c>
      <c r="H12" s="4">
        <f>SUM(H4:H11)</f>
        <v>246.50707527255435</v>
      </c>
    </row>
    <row r="13" spans="1:8" ht="18.75" x14ac:dyDescent="0.3">
      <c r="A13" s="2" t="s">
        <v>4</v>
      </c>
      <c r="B13" s="4">
        <f>AVERAGE(B4:B11)</f>
        <v>26.625</v>
      </c>
      <c r="C13" s="4">
        <f>AVERAGE(C4:C11)</f>
        <v>17</v>
      </c>
      <c r="D13" s="4"/>
      <c r="E13" s="4"/>
      <c r="F13" s="4"/>
    </row>
    <row r="16" spans="1:8" x14ac:dyDescent="0.25">
      <c r="B16" s="5" t="s">
        <v>8</v>
      </c>
      <c r="C16" s="4">
        <f>SQRT(1*D12/A11-1)</f>
        <v>14.840295650693756</v>
      </c>
      <c r="E16" s="1" t="s">
        <v>19</v>
      </c>
      <c r="F16" s="1"/>
    </row>
    <row r="17" spans="2:5" x14ac:dyDescent="0.25">
      <c r="B17" s="5" t="s">
        <v>9</v>
      </c>
      <c r="C17" s="4">
        <f>SQRT(1*E12/A11-1)</f>
        <v>12.349089035228468</v>
      </c>
    </row>
    <row r="18" spans="2:5" x14ac:dyDescent="0.25">
      <c r="B18" s="5" t="s">
        <v>10</v>
      </c>
      <c r="C18" s="4">
        <f>1*F12/A11-1</f>
        <v>163.75</v>
      </c>
    </row>
    <row r="19" spans="2:5" x14ac:dyDescent="0.25">
      <c r="B19" s="5" t="s">
        <v>11</v>
      </c>
      <c r="C19" s="4">
        <f>C18/(C16*C17)</f>
        <v>0.89351908606078656</v>
      </c>
      <c r="E19" s="1" t="s">
        <v>20</v>
      </c>
    </row>
    <row r="20" spans="2:5" x14ac:dyDescent="0.25">
      <c r="B20" s="5"/>
      <c r="C20" s="4"/>
    </row>
    <row r="21" spans="2:5" x14ac:dyDescent="0.25">
      <c r="B21" s="5" t="s">
        <v>12</v>
      </c>
      <c r="C21" s="4">
        <f>C17*C19/C16</f>
        <v>0.74352607307555862</v>
      </c>
      <c r="E21" s="1" t="s">
        <v>21</v>
      </c>
    </row>
    <row r="22" spans="2:5" x14ac:dyDescent="0.25">
      <c r="B22" s="5" t="s">
        <v>13</v>
      </c>
      <c r="C22" s="4">
        <f>C13-C21*B13</f>
        <v>-2.7963816956367467</v>
      </c>
    </row>
    <row r="23" spans="2:5" x14ac:dyDescent="0.25">
      <c r="B23" s="5" t="s">
        <v>14</v>
      </c>
      <c r="C23" s="4">
        <f>SQRT(1*H12/A11-1)</f>
        <v>5.460163404978764</v>
      </c>
    </row>
    <row r="29" spans="2:5" ht="18.75" x14ac:dyDescent="0.3">
      <c r="B29" s="2" t="s">
        <v>17</v>
      </c>
      <c r="C29" s="2" t="s">
        <v>18</v>
      </c>
    </row>
    <row r="30" spans="2:5" x14ac:dyDescent="0.25">
      <c r="B30" s="4">
        <f>G4-$C$23</f>
        <v>-3.0518625890866007</v>
      </c>
      <c r="C30" s="4">
        <f>G4+$C$23</f>
        <v>7.8684642208709272</v>
      </c>
    </row>
    <row r="31" spans="2:5" x14ac:dyDescent="0.25">
      <c r="B31" s="4">
        <f>G5-$C$23</f>
        <v>-7.7758296784366188E-2</v>
      </c>
      <c r="C31" s="4">
        <f t="shared" ref="C31:C37" si="4">G5+$C$23</f>
        <v>10.842568513173163</v>
      </c>
    </row>
    <row r="32" spans="2:5" x14ac:dyDescent="0.25">
      <c r="B32" s="4">
        <f>G6-$C$23</f>
        <v>2.8963459955178683</v>
      </c>
      <c r="C32" s="4">
        <f t="shared" si="4"/>
        <v>13.816672805475395</v>
      </c>
    </row>
    <row r="33" spans="2:3" x14ac:dyDescent="0.25">
      <c r="B33" s="4">
        <f t="shared" ref="B31:B37" si="5">G7-$C$23</f>
        <v>4.3833981416689864</v>
      </c>
      <c r="C33" s="4">
        <f>G7+$C$23</f>
        <v>15.303724951626513</v>
      </c>
    </row>
    <row r="34" spans="2:3" x14ac:dyDescent="0.25">
      <c r="B34" s="4">
        <f t="shared" si="5"/>
        <v>15.536289237802364</v>
      </c>
      <c r="C34" s="4">
        <f>G8+$C$23</f>
        <v>26.456616047759894</v>
      </c>
    </row>
    <row r="35" spans="2:3" x14ac:dyDescent="0.25">
      <c r="B35" s="4">
        <f t="shared" si="5"/>
        <v>22.228023895482391</v>
      </c>
      <c r="C35" s="4">
        <f>G9+$C$23</f>
        <v>33.148350705439917</v>
      </c>
    </row>
    <row r="36" spans="2:3" x14ac:dyDescent="0.25">
      <c r="B36" s="4">
        <f t="shared" si="5"/>
        <v>24.458602114709066</v>
      </c>
      <c r="C36" s="4">
        <f>G10+$C$23</f>
        <v>35.378928924666596</v>
      </c>
    </row>
    <row r="37" spans="2:3" x14ac:dyDescent="0.25">
      <c r="B37" s="4">
        <f t="shared" si="5"/>
        <v>25.945654260860188</v>
      </c>
      <c r="C37" s="4">
        <f>G11+$C$23</f>
        <v>36.865981070817718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2021-03-04T14:18:49Z</dcterms:modified>
</cp:coreProperties>
</file>