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24" windowWidth="16260" windowHeight="5856" activeTab="2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M10" i="2"/>
  <c r="B11"/>
  <c r="B12" s="1"/>
  <c r="D11"/>
  <c r="D12"/>
  <c r="E11" s="1"/>
  <c r="D13"/>
  <c r="E12" s="1"/>
  <c r="D14"/>
  <c r="E13" s="1"/>
  <c r="F12" s="1"/>
  <c r="D15"/>
  <c r="E14" s="1"/>
  <c r="E15"/>
  <c r="F14" s="1"/>
  <c r="D16"/>
  <c r="D17"/>
  <c r="E16" s="1"/>
  <c r="F15" s="1"/>
  <c r="G14" s="1"/>
  <c r="E17"/>
  <c r="D18"/>
  <c r="D19"/>
  <c r="D20"/>
  <c r="D21"/>
  <c r="E21"/>
  <c r="F21" s="1"/>
  <c r="G21" s="1"/>
  <c r="H21" s="1"/>
  <c r="I21" s="1"/>
  <c r="J21" s="1"/>
  <c r="K21" s="1"/>
  <c r="D22"/>
  <c r="E22" s="1"/>
  <c r="F22" s="1"/>
  <c r="G22" s="1"/>
  <c r="H22" s="1"/>
  <c r="I22" s="1"/>
  <c r="J22" s="1"/>
  <c r="K22" s="1"/>
  <c r="C23"/>
  <c r="D23"/>
  <c r="F11" l="1"/>
  <c r="M12"/>
  <c r="B13"/>
  <c r="G11"/>
  <c r="F16"/>
  <c r="G15" s="1"/>
  <c r="H14" s="1"/>
  <c r="F13"/>
  <c r="G12" s="1"/>
  <c r="M11"/>
  <c r="M17" i="1"/>
  <c r="E23"/>
  <c r="E21"/>
  <c r="F20"/>
  <c r="E20"/>
  <c r="E11"/>
  <c r="G47" i="3"/>
  <c r="H47" s="1"/>
  <c r="I47" s="1"/>
  <c r="J47" s="1"/>
  <c r="F47"/>
  <c r="B45"/>
  <c r="C23"/>
  <c r="D22"/>
  <c r="E22" s="1"/>
  <c r="F22" s="1"/>
  <c r="G22" s="1"/>
  <c r="H22" s="1"/>
  <c r="I22" s="1"/>
  <c r="J22" s="1"/>
  <c r="K22" s="1"/>
  <c r="E21"/>
  <c r="F21" s="1"/>
  <c r="G21" s="1"/>
  <c r="H21" s="1"/>
  <c r="I21" s="1"/>
  <c r="J21" s="1"/>
  <c r="K21" s="1"/>
  <c r="D21"/>
  <c r="D18"/>
  <c r="C45" s="1"/>
  <c r="E17"/>
  <c r="D45" s="1"/>
  <c r="D17"/>
  <c r="D16"/>
  <c r="E16" s="1"/>
  <c r="F15" s="1"/>
  <c r="D15"/>
  <c r="E15" s="1"/>
  <c r="D14"/>
  <c r="E13" s="1"/>
  <c r="D13"/>
  <c r="D12"/>
  <c r="E12" s="1"/>
  <c r="D11"/>
  <c r="B11"/>
  <c r="M11" s="1"/>
  <c r="M10"/>
  <c r="C36" i="2"/>
  <c r="D36" s="1"/>
  <c r="E36" s="1"/>
  <c r="F36" s="1"/>
  <c r="G36" s="1"/>
  <c r="H36" s="1"/>
  <c r="I36" s="1"/>
  <c r="J36" s="1"/>
  <c r="B34"/>
  <c r="B30"/>
  <c r="C35" s="1"/>
  <c r="C34"/>
  <c r="D22" i="1"/>
  <c r="D23"/>
  <c r="C23"/>
  <c r="D21"/>
  <c r="K20"/>
  <c r="J20"/>
  <c r="I20"/>
  <c r="H20"/>
  <c r="G20"/>
  <c r="D20"/>
  <c r="D11"/>
  <c r="J12"/>
  <c r="I13"/>
  <c r="I12"/>
  <c r="H14"/>
  <c r="H13"/>
  <c r="H12"/>
  <c r="G15"/>
  <c r="G14"/>
  <c r="G13"/>
  <c r="G12"/>
  <c r="F16"/>
  <c r="F15"/>
  <c r="F14"/>
  <c r="F13"/>
  <c r="F12"/>
  <c r="F11"/>
  <c r="E17"/>
  <c r="E16"/>
  <c r="E15"/>
  <c r="E14"/>
  <c r="E13"/>
  <c r="E12"/>
  <c r="D18"/>
  <c r="D17"/>
  <c r="D16"/>
  <c r="D15"/>
  <c r="D14"/>
  <c r="D13"/>
  <c r="D12"/>
  <c r="K19"/>
  <c r="J19"/>
  <c r="I19"/>
  <c r="H19"/>
  <c r="G19"/>
  <c r="F19"/>
  <c r="E19"/>
  <c r="D19"/>
  <c r="G22"/>
  <c r="G23" s="1"/>
  <c r="E22"/>
  <c r="F22" s="1"/>
  <c r="F23" s="1"/>
  <c r="F21"/>
  <c r="G21" s="1"/>
  <c r="H21" s="1"/>
  <c r="I21" s="1"/>
  <c r="J21" s="1"/>
  <c r="K21" s="1"/>
  <c r="M11"/>
  <c r="M12"/>
  <c r="M13"/>
  <c r="M14"/>
  <c r="M15"/>
  <c r="M16"/>
  <c r="M10"/>
  <c r="B12"/>
  <c r="B13"/>
  <c r="B14" s="1"/>
  <c r="B15" s="1"/>
  <c r="B16" s="1"/>
  <c r="B17" s="1"/>
  <c r="B18" s="1"/>
  <c r="B11"/>
  <c r="M13" i="2" l="1"/>
  <c r="B14"/>
  <c r="H11"/>
  <c r="G13"/>
  <c r="G19"/>
  <c r="G20" s="1"/>
  <c r="G23" s="1"/>
  <c r="F19"/>
  <c r="F20" s="1"/>
  <c r="F23" s="1"/>
  <c r="E19"/>
  <c r="E20" s="1"/>
  <c r="E23" s="1"/>
  <c r="F11" i="3"/>
  <c r="F12"/>
  <c r="G11" s="1"/>
  <c r="F16"/>
  <c r="E11"/>
  <c r="B12"/>
  <c r="E14"/>
  <c r="F13" s="1"/>
  <c r="D19"/>
  <c r="D20" s="1"/>
  <c r="D23" s="1"/>
  <c r="E19"/>
  <c r="E20" s="1"/>
  <c r="E23" s="1"/>
  <c r="D35" i="2"/>
  <c r="E35" s="1"/>
  <c r="F35" s="1"/>
  <c r="G35" s="1"/>
  <c r="H35" s="1"/>
  <c r="I35" s="1"/>
  <c r="J35" s="1"/>
  <c r="D34"/>
  <c r="H22" i="1"/>
  <c r="G11"/>
  <c r="H12" i="2" l="1"/>
  <c r="I11" s="1"/>
  <c r="H13"/>
  <c r="B15"/>
  <c r="M14"/>
  <c r="G12" i="3"/>
  <c r="H11" s="1"/>
  <c r="F14"/>
  <c r="M12"/>
  <c r="B13"/>
  <c r="E45"/>
  <c r="G15"/>
  <c r="F34" i="2"/>
  <c r="E34"/>
  <c r="H23" i="1"/>
  <c r="I22"/>
  <c r="H11"/>
  <c r="B16" i="2" l="1"/>
  <c r="M15"/>
  <c r="H19"/>
  <c r="H20" s="1"/>
  <c r="H23" s="1"/>
  <c r="I12"/>
  <c r="J11" s="1"/>
  <c r="I13"/>
  <c r="I19"/>
  <c r="I20" s="1"/>
  <c r="I23" s="1"/>
  <c r="F45" i="3"/>
  <c r="G13"/>
  <c r="H12" s="1"/>
  <c r="I11" s="1"/>
  <c r="G14"/>
  <c r="H13" s="1"/>
  <c r="I12" s="1"/>
  <c r="J11" s="1"/>
  <c r="F19"/>
  <c r="F20" s="1"/>
  <c r="F23" s="1"/>
  <c r="B14"/>
  <c r="M13"/>
  <c r="J22" i="1"/>
  <c r="I23"/>
  <c r="I11"/>
  <c r="J19" i="2" l="1"/>
  <c r="J20" s="1"/>
  <c r="J23" s="1"/>
  <c r="B17"/>
  <c r="M16"/>
  <c r="J12"/>
  <c r="K11" s="1"/>
  <c r="H14" i="3"/>
  <c r="M14"/>
  <c r="H19" s="1"/>
  <c r="H20" s="1"/>
  <c r="H23" s="1"/>
  <c r="B15"/>
  <c r="G19"/>
  <c r="G20" s="1"/>
  <c r="G23" s="1"/>
  <c r="G34" i="2"/>
  <c r="J23" i="1"/>
  <c r="L23" s="1"/>
  <c r="K22"/>
  <c r="K23" s="1"/>
  <c r="J11"/>
  <c r="B18" i="2" l="1"/>
  <c r="M17"/>
  <c r="K19"/>
  <c r="K20" s="1"/>
  <c r="K23" s="1"/>
  <c r="L23" s="1"/>
  <c r="I13" i="3"/>
  <c r="G45"/>
  <c r="I19"/>
  <c r="I20" s="1"/>
  <c r="I23" s="1"/>
  <c r="B16"/>
  <c r="M15"/>
  <c r="H34" i="2"/>
  <c r="I34"/>
  <c r="K11" i="1"/>
  <c r="H45" i="3" l="1"/>
  <c r="J12"/>
  <c r="M16"/>
  <c r="J19" s="1"/>
  <c r="J20" s="1"/>
  <c r="J23" s="1"/>
  <c r="B17"/>
  <c r="M17" l="1"/>
  <c r="K19" s="1"/>
  <c r="K20" s="1"/>
  <c r="K23" s="1"/>
  <c r="L23" s="1"/>
  <c r="B18"/>
  <c r="B42" s="1"/>
  <c r="C46" s="1"/>
  <c r="I45"/>
  <c r="K11"/>
  <c r="J45" l="1"/>
  <c r="D46"/>
  <c r="E46" s="1"/>
  <c r="F46" s="1"/>
  <c r="G46" s="1"/>
  <c r="H46" s="1"/>
  <c r="I46" s="1"/>
  <c r="J46" s="1"/>
  <c r="J34" i="2"/>
  <c r="C37" s="1"/>
  <c r="C48" i="3" l="1"/>
</calcChain>
</file>

<file path=xl/sharedStrings.xml><?xml version="1.0" encoding="utf-8"?>
<sst xmlns="http://schemas.openxmlformats.org/spreadsheetml/2006/main" count="149" uniqueCount="49">
  <si>
    <t>Лабораторна робота № 3</t>
  </si>
  <si>
    <r>
      <rPr>
        <b/>
        <sz val="11"/>
        <color theme="1"/>
        <rFont val="Calibri"/>
        <family val="2"/>
        <charset val="204"/>
        <scheme val="minor"/>
      </rPr>
      <t>Тема:</t>
    </r>
    <r>
      <rPr>
        <sz val="11"/>
        <color theme="1"/>
        <rFont val="Calibri"/>
        <family val="2"/>
        <charset val="204"/>
        <scheme val="minor"/>
      </rPr>
      <t xml:space="preserve"> Інтерполювання за Ньютоном. Перша та друга інтерполяційна формула
Ньютона</t>
    </r>
  </si>
  <si>
    <t>X</t>
  </si>
  <si>
    <t>Y</t>
  </si>
  <si>
    <t>Крок інтерполяції</t>
  </si>
  <si>
    <t>Значення аргумента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</si>
  <si>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</si>
  <si>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</si>
  <si>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</si>
  <si>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</si>
  <si>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</si>
  <si>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</si>
  <si>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</si>
  <si>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</si>
  <si>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</si>
  <si>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Скінченні різниці</t>
  </si>
  <si>
    <t>X-Xi</t>
  </si>
  <si>
    <t>Xi</t>
  </si>
  <si>
    <t>X-X0=</t>
  </si>
  <si>
    <t>X-X1=</t>
  </si>
  <si>
    <t>X-X2=</t>
  </si>
  <si>
    <t>X-X3=</t>
  </si>
  <si>
    <t>X-X4=</t>
  </si>
  <si>
    <t>X-X5=</t>
  </si>
  <si>
    <t>X-X6=</t>
  </si>
  <si>
    <t>X-X7=</t>
  </si>
  <si>
    <t>(Х-Х0)…(Х-Хі)</t>
  </si>
  <si>
    <t>(Х-Х0)…(Х-Хі)*дельтаіy</t>
  </si>
  <si>
    <t>Степені кроку</t>
  </si>
  <si>
    <t>Факторіали</t>
  </si>
  <si>
    <t>Доданки</t>
  </si>
  <si>
    <t>Результат</t>
  </si>
  <si>
    <r>
      <rPr>
        <b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=0,1,2,3,4,5,6,7,8</t>
    </r>
  </si>
  <si>
    <r>
      <t>D</t>
    </r>
    <r>
      <rPr>
        <i/>
        <sz val="12"/>
        <color theme="1"/>
        <rFont val="Times New Roman"/>
        <family val="1"/>
        <charset val="204"/>
      </rPr>
      <t>y</t>
    </r>
  </si>
  <si>
    <r>
      <t>D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 xml:space="preserve"> y</t>
    </r>
  </si>
  <si>
    <r>
      <t>D</t>
    </r>
    <r>
      <rPr>
        <i/>
        <vertAlign val="superscript"/>
        <sz val="12"/>
        <color theme="1"/>
        <rFont val="Times New Roman"/>
        <family val="1"/>
        <charset val="204"/>
      </rPr>
      <t>3</t>
    </r>
    <r>
      <rPr>
        <i/>
        <sz val="12"/>
        <color theme="1"/>
        <rFont val="Times New Roman"/>
        <family val="1"/>
        <charset val="204"/>
      </rPr>
      <t xml:space="preserve"> y</t>
    </r>
  </si>
  <si>
    <r>
      <t>D</t>
    </r>
    <r>
      <rPr>
        <i/>
        <vertAlign val="superscript"/>
        <sz val="12"/>
        <color theme="1"/>
        <rFont val="Times New Roman"/>
        <family val="1"/>
        <charset val="204"/>
      </rPr>
      <t>4</t>
    </r>
    <r>
      <rPr>
        <i/>
        <sz val="12"/>
        <color theme="1"/>
        <rFont val="Times New Roman"/>
        <family val="1"/>
        <charset val="204"/>
      </rPr>
      <t xml:space="preserve"> y</t>
    </r>
  </si>
  <si>
    <r>
      <t>D</t>
    </r>
    <r>
      <rPr>
        <i/>
        <vertAlign val="superscript"/>
        <sz val="12"/>
        <color theme="1"/>
        <rFont val="Times New Roman"/>
        <family val="1"/>
        <charset val="204"/>
      </rPr>
      <t>5</t>
    </r>
    <r>
      <rPr>
        <i/>
        <sz val="12"/>
        <color theme="1"/>
        <rFont val="Times New Roman"/>
        <family val="1"/>
        <charset val="204"/>
      </rPr>
      <t xml:space="preserve"> y</t>
    </r>
  </si>
  <si>
    <r>
      <t>D</t>
    </r>
    <r>
      <rPr>
        <i/>
        <vertAlign val="superscript"/>
        <sz val="12"/>
        <color theme="1"/>
        <rFont val="Times New Roman"/>
        <family val="1"/>
        <charset val="204"/>
      </rPr>
      <t>6</t>
    </r>
    <r>
      <rPr>
        <i/>
        <sz val="12"/>
        <color theme="1"/>
        <rFont val="Times New Roman"/>
        <family val="1"/>
        <charset val="204"/>
      </rPr>
      <t xml:space="preserve"> y</t>
    </r>
  </si>
  <si>
    <r>
      <t>D</t>
    </r>
    <r>
      <rPr>
        <i/>
        <vertAlign val="superscript"/>
        <sz val="12"/>
        <color theme="1"/>
        <rFont val="Times New Roman"/>
        <family val="1"/>
        <charset val="204"/>
      </rPr>
      <t>7</t>
    </r>
    <r>
      <rPr>
        <i/>
        <sz val="12"/>
        <color theme="1"/>
        <rFont val="Times New Roman"/>
        <family val="1"/>
        <charset val="204"/>
      </rPr>
      <t xml:space="preserve"> y</t>
    </r>
  </si>
  <si>
    <r>
      <t>D</t>
    </r>
    <r>
      <rPr>
        <i/>
        <vertAlign val="superscript"/>
        <sz val="12"/>
        <color theme="1"/>
        <rFont val="Times New Roman"/>
        <family val="1"/>
        <charset val="204"/>
      </rPr>
      <t>8</t>
    </r>
    <r>
      <rPr>
        <i/>
        <sz val="12"/>
        <color theme="1"/>
        <rFont val="Times New Roman"/>
        <family val="1"/>
        <charset val="204"/>
      </rPr>
      <t xml:space="preserve"> y</t>
    </r>
  </si>
  <si>
    <t>За допомогою першого інтерполяційного многочлена Ньютона для інтерполяції вперед</t>
  </si>
  <si>
    <t>t=</t>
  </si>
  <si>
    <r>
      <t>D</t>
    </r>
    <r>
      <rPr>
        <i/>
        <vertAlign val="superscript"/>
        <sz val="12"/>
        <color theme="1"/>
        <rFont val="Times New Roman"/>
        <family val="1"/>
        <charset val="204"/>
      </rPr>
      <t>і</t>
    </r>
    <r>
      <rPr>
        <i/>
        <sz val="12"/>
        <color theme="1"/>
        <rFont val="Times New Roman"/>
        <family val="1"/>
        <charset val="204"/>
      </rPr>
      <t xml:space="preserve"> y</t>
    </r>
  </si>
  <si>
    <t>Y0</t>
  </si>
  <si>
    <t>Різниці</t>
  </si>
  <si>
    <t>За допомогою другого інтерполяційного многочлена Ньютона для інтерполяції назад</t>
  </si>
  <si>
    <t>Результат(0,27):</t>
  </si>
  <si>
    <t>Yn</t>
  </si>
</sst>
</file>

<file path=xl/styles.xml><?xml version="1.0" encoding="utf-8"?>
<styleSheet xmlns="http://schemas.openxmlformats.org/spreadsheetml/2006/main">
  <numFmts count="3">
    <numFmt numFmtId="164" formatCode="0.00000000"/>
    <numFmt numFmtId="165" formatCode="0.000000"/>
    <numFmt numFmtId="166" formatCode="0.0000000000"/>
  </numFmts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2"/>
      <color theme="1"/>
      <name val="Symbol"/>
      <family val="1"/>
      <charset val="2"/>
    </font>
    <font>
      <i/>
      <sz val="12"/>
      <color theme="1"/>
      <name val="Times New Roman"/>
      <family val="1"/>
      <charset val="204"/>
    </font>
    <font>
      <i/>
      <vertAlign val="superscript"/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/>
    <xf numFmtId="0" fontId="0" fillId="0" borderId="0" xfId="0" applyBorder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/>
    <xf numFmtId="164" fontId="0" fillId="0" borderId="0" xfId="0" applyNumberFormat="1" applyBorder="1"/>
    <xf numFmtId="0" fontId="1" fillId="0" borderId="1" xfId="0" applyFont="1" applyBorder="1"/>
    <xf numFmtId="0" fontId="1" fillId="0" borderId="9" xfId="0" applyFont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66" fontId="0" fillId="0" borderId="0" xfId="0" applyNumberFormat="1" applyBorder="1"/>
    <xf numFmtId="0" fontId="1" fillId="0" borderId="0" xfId="0" applyFont="1" applyBorder="1"/>
    <xf numFmtId="0" fontId="7" fillId="0" borderId="0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8"/>
  <sheetViews>
    <sheetView zoomScale="85" zoomScaleNormal="85" workbookViewId="0">
      <selection activeCell="E24" sqref="E24"/>
    </sheetView>
  </sheetViews>
  <sheetFormatPr defaultRowHeight="14.4"/>
  <cols>
    <col min="1" max="1" width="10.5546875" customWidth="1"/>
    <col min="2" max="2" width="14.77734375" customWidth="1"/>
    <col min="5" max="5" width="15.33203125" customWidth="1"/>
    <col min="6" max="6" width="16.33203125" customWidth="1"/>
    <col min="7" max="7" width="15" customWidth="1"/>
    <col min="8" max="8" width="16.44140625" customWidth="1"/>
    <col min="9" max="9" width="17.33203125" customWidth="1"/>
    <col min="10" max="10" width="13.21875" bestFit="1" customWidth="1"/>
    <col min="11" max="11" width="15.88671875" customWidth="1"/>
  </cols>
  <sheetData>
    <row r="1" spans="1:13">
      <c r="A1" s="24" t="s">
        <v>0</v>
      </c>
      <c r="B1" s="24"/>
      <c r="C1" s="24"/>
    </row>
    <row r="3" spans="1:13">
      <c r="A3" s="25" t="s">
        <v>1</v>
      </c>
      <c r="B3" s="25"/>
      <c r="C3" s="25"/>
      <c r="D3" s="25"/>
    </row>
    <row r="4" spans="1:13">
      <c r="A4" s="25"/>
      <c r="B4" s="25"/>
      <c r="C4" s="25"/>
      <c r="D4" s="25"/>
    </row>
    <row r="5" spans="1:13">
      <c r="A5" s="25"/>
      <c r="B5" s="25"/>
      <c r="C5" s="25"/>
      <c r="D5" s="25"/>
    </row>
    <row r="7" spans="1:13">
      <c r="A7" s="24" t="s">
        <v>4</v>
      </c>
      <c r="B7" s="24"/>
      <c r="C7" s="1">
        <v>0.2</v>
      </c>
      <c r="E7" s="24" t="s">
        <v>5</v>
      </c>
      <c r="F7" s="24"/>
      <c r="G7" s="1">
        <v>0.27</v>
      </c>
    </row>
    <row r="9" spans="1:13">
      <c r="A9" s="2" t="s">
        <v>17</v>
      </c>
      <c r="B9" s="2" t="s">
        <v>2</v>
      </c>
      <c r="C9" s="2" t="s">
        <v>3</v>
      </c>
      <c r="D9" s="24" t="s">
        <v>15</v>
      </c>
      <c r="E9" s="24"/>
      <c r="F9" s="24"/>
      <c r="G9" s="24"/>
      <c r="H9" s="24"/>
      <c r="I9" s="24"/>
      <c r="J9" s="24"/>
      <c r="K9" s="24"/>
      <c r="L9" s="24" t="s">
        <v>16</v>
      </c>
      <c r="M9" s="24"/>
    </row>
    <row r="10" spans="1:13" ht="18.600000000000001">
      <c r="A10" s="3" t="s">
        <v>6</v>
      </c>
      <c r="B10" s="1">
        <v>0</v>
      </c>
      <c r="C10" s="1">
        <v>1.2699999999999999E-2</v>
      </c>
      <c r="D10" s="4" t="s">
        <v>33</v>
      </c>
      <c r="E10" s="4" t="s">
        <v>34</v>
      </c>
      <c r="F10" s="4" t="s">
        <v>35</v>
      </c>
      <c r="G10" s="4" t="s">
        <v>36</v>
      </c>
      <c r="H10" s="4" t="s">
        <v>37</v>
      </c>
      <c r="I10" s="4" t="s">
        <v>38</v>
      </c>
      <c r="J10" s="4" t="s">
        <v>39</v>
      </c>
      <c r="K10" s="4" t="s">
        <v>40</v>
      </c>
      <c r="L10" s="2" t="s">
        <v>18</v>
      </c>
      <c r="M10" s="1">
        <f>$G$7-B10</f>
        <v>0.27</v>
      </c>
    </row>
    <row r="11" spans="1:13">
      <c r="A11" s="3" t="s">
        <v>7</v>
      </c>
      <c r="B11" s="1">
        <f>B10+$C$7</f>
        <v>0.2</v>
      </c>
      <c r="C11" s="1">
        <v>5.8099999999999999E-2</v>
      </c>
      <c r="D11" s="1">
        <f t="shared" ref="D11:D18" si="0">C11-C10</f>
        <v>4.5399999999999996E-2</v>
      </c>
      <c r="E11" s="1">
        <f>D12-D11</f>
        <v>-1.1899999999999994E-2</v>
      </c>
      <c r="F11" s="1">
        <f t="shared" ref="F11:K11" si="1">E12-E11</f>
        <v>2.9499999999999985E-2</v>
      </c>
      <c r="G11" s="1">
        <f t="shared" si="1"/>
        <v>-6.2599999999999975E-2</v>
      </c>
      <c r="H11" s="1">
        <f t="shared" si="1"/>
        <v>0.10439999999999999</v>
      </c>
      <c r="I11" s="1">
        <f t="shared" si="1"/>
        <v>-0.1687000000000001</v>
      </c>
      <c r="J11" s="1">
        <f t="shared" si="1"/>
        <v>0.34790000000000043</v>
      </c>
      <c r="K11" s="19">
        <f t="shared" si="1"/>
        <v>-0.87240000000000106</v>
      </c>
      <c r="L11" s="2" t="s">
        <v>19</v>
      </c>
      <c r="M11" s="1">
        <f t="shared" ref="M11:M16" si="2">$G$7-B11</f>
        <v>7.0000000000000007E-2</v>
      </c>
    </row>
    <row r="12" spans="1:13">
      <c r="A12" s="3" t="s">
        <v>8</v>
      </c>
      <c r="B12" s="1">
        <f t="shared" ref="B12:B18" si="3">B11+$C$7</f>
        <v>0.4</v>
      </c>
      <c r="C12" s="1">
        <v>9.1600000000000001E-2</v>
      </c>
      <c r="D12" s="1">
        <f t="shared" si="0"/>
        <v>3.3500000000000002E-2</v>
      </c>
      <c r="E12" s="1">
        <f t="shared" ref="E12:J12" si="4">D13-D12</f>
        <v>1.7599999999999991E-2</v>
      </c>
      <c r="F12" s="1">
        <f t="shared" si="4"/>
        <v>-3.3099999999999991E-2</v>
      </c>
      <c r="G12" s="1">
        <f t="shared" si="4"/>
        <v>4.1800000000000018E-2</v>
      </c>
      <c r="H12" s="1">
        <f t="shared" si="4"/>
        <v>-6.4300000000000107E-2</v>
      </c>
      <c r="I12" s="1">
        <f t="shared" si="4"/>
        <v>0.1792000000000003</v>
      </c>
      <c r="J12" s="19">
        <f t="shared" si="4"/>
        <v>-0.52450000000000063</v>
      </c>
      <c r="K12" s="1"/>
      <c r="L12" s="2" t="s">
        <v>20</v>
      </c>
      <c r="M12" s="1">
        <f t="shared" si="2"/>
        <v>-0.13</v>
      </c>
    </row>
    <row r="13" spans="1:13">
      <c r="A13" s="3" t="s">
        <v>9</v>
      </c>
      <c r="B13" s="1">
        <f t="shared" si="3"/>
        <v>0.60000000000000009</v>
      </c>
      <c r="C13" s="1">
        <v>0.14269999999999999</v>
      </c>
      <c r="D13" s="1">
        <f t="shared" si="0"/>
        <v>5.1099999999999993E-2</v>
      </c>
      <c r="E13" s="1">
        <f>D14-D13</f>
        <v>-1.55E-2</v>
      </c>
      <c r="F13" s="1">
        <f>E14-E13</f>
        <v>8.7000000000000272E-3</v>
      </c>
      <c r="G13" s="1">
        <f>F14-F13</f>
        <v>-2.2500000000000089E-2</v>
      </c>
      <c r="H13" s="1">
        <f>G14-G13</f>
        <v>0.11490000000000018</v>
      </c>
      <c r="I13" s="19">
        <f>H14-H13</f>
        <v>-0.34530000000000027</v>
      </c>
      <c r="J13" s="1"/>
      <c r="K13" s="1"/>
      <c r="L13" s="2" t="s">
        <v>21</v>
      </c>
      <c r="M13" s="1">
        <f t="shared" si="2"/>
        <v>-0.33000000000000007</v>
      </c>
    </row>
    <row r="14" spans="1:13">
      <c r="A14" s="3" t="s">
        <v>10</v>
      </c>
      <c r="B14" s="1">
        <f t="shared" si="3"/>
        <v>0.8</v>
      </c>
      <c r="C14" s="1">
        <v>0.17829999999999999</v>
      </c>
      <c r="D14" s="1">
        <f t="shared" si="0"/>
        <v>3.5599999999999993E-2</v>
      </c>
      <c r="E14" s="1">
        <f>D15-D14</f>
        <v>-6.7999999999999727E-3</v>
      </c>
      <c r="F14" s="1">
        <f>E15-E14</f>
        <v>-1.3800000000000062E-2</v>
      </c>
      <c r="G14" s="1">
        <f>F15-F14</f>
        <v>9.2400000000000093E-2</v>
      </c>
      <c r="H14" s="19">
        <f>G15-G14</f>
        <v>-0.23040000000000008</v>
      </c>
      <c r="I14" s="1"/>
      <c r="J14" s="1"/>
      <c r="K14" s="1"/>
      <c r="L14" s="2" t="s">
        <v>22</v>
      </c>
      <c r="M14" s="1">
        <f t="shared" si="2"/>
        <v>-0.53</v>
      </c>
    </row>
    <row r="15" spans="1:13">
      <c r="A15" s="3" t="s">
        <v>11</v>
      </c>
      <c r="B15" s="1">
        <f t="shared" si="3"/>
        <v>1</v>
      </c>
      <c r="C15" s="1">
        <v>0.20710000000000001</v>
      </c>
      <c r="D15" s="1">
        <f t="shared" si="0"/>
        <v>2.880000000000002E-2</v>
      </c>
      <c r="E15" s="1">
        <f>D16-D15</f>
        <v>-2.0600000000000035E-2</v>
      </c>
      <c r="F15" s="1">
        <f>E16-E15</f>
        <v>7.8600000000000031E-2</v>
      </c>
      <c r="G15" s="19">
        <f>F16-F15</f>
        <v>-0.13799999999999998</v>
      </c>
      <c r="H15" s="1"/>
      <c r="I15" s="1"/>
      <c r="J15" s="1"/>
      <c r="K15" s="1"/>
      <c r="L15" s="2" t="s">
        <v>23</v>
      </c>
      <c r="M15" s="1">
        <f t="shared" si="2"/>
        <v>-0.73</v>
      </c>
    </row>
    <row r="16" spans="1:13">
      <c r="A16" s="3" t="s">
        <v>12</v>
      </c>
      <c r="B16" s="1">
        <f t="shared" si="3"/>
        <v>1.2</v>
      </c>
      <c r="C16" s="1">
        <v>0.21529999999999999</v>
      </c>
      <c r="D16" s="1">
        <f t="shared" si="0"/>
        <v>8.1999999999999851E-3</v>
      </c>
      <c r="E16" s="1">
        <f>D17-D16</f>
        <v>5.7999999999999996E-2</v>
      </c>
      <c r="F16" s="21">
        <f>E17-E16</f>
        <v>-5.9399999999999953E-2</v>
      </c>
      <c r="G16" s="1"/>
      <c r="H16" s="1"/>
      <c r="I16" s="1"/>
      <c r="J16" s="1"/>
      <c r="K16" s="1"/>
      <c r="L16" s="2" t="s">
        <v>24</v>
      </c>
      <c r="M16" s="1">
        <f t="shared" si="2"/>
        <v>-0.92999999999999994</v>
      </c>
    </row>
    <row r="17" spans="1:13">
      <c r="A17" s="3" t="s">
        <v>13</v>
      </c>
      <c r="B17" s="1">
        <f t="shared" si="3"/>
        <v>1.4</v>
      </c>
      <c r="C17" s="1">
        <v>0.28149999999999997</v>
      </c>
      <c r="D17" s="1">
        <f t="shared" si="0"/>
        <v>6.6199999999999981E-2</v>
      </c>
      <c r="E17" s="19">
        <f>D18-D17</f>
        <v>-1.3999999999999568E-3</v>
      </c>
      <c r="F17" s="1"/>
      <c r="G17" s="1"/>
      <c r="H17" s="1"/>
      <c r="I17" s="1"/>
      <c r="J17" s="1"/>
      <c r="K17" s="1"/>
      <c r="L17" s="2" t="s">
        <v>25</v>
      </c>
      <c r="M17" s="1">
        <f>$G$7-B17</f>
        <v>-1.1299999999999999</v>
      </c>
    </row>
    <row r="18" spans="1:13">
      <c r="A18" s="3" t="s">
        <v>14</v>
      </c>
      <c r="B18" s="1">
        <f t="shared" si="3"/>
        <v>1.5999999999999999</v>
      </c>
      <c r="C18" s="1">
        <v>0.3463</v>
      </c>
      <c r="D18" s="19">
        <f t="shared" si="0"/>
        <v>6.4800000000000024E-2</v>
      </c>
      <c r="E18" s="1"/>
      <c r="F18" s="1"/>
      <c r="G18" s="1"/>
      <c r="H18" s="1"/>
      <c r="I18" s="1"/>
      <c r="J18" s="1"/>
      <c r="K18" s="1"/>
      <c r="L18" s="2"/>
      <c r="M18" s="1"/>
    </row>
    <row r="19" spans="1:13">
      <c r="A19" s="32" t="s">
        <v>26</v>
      </c>
      <c r="B19" s="32"/>
      <c r="C19" s="32"/>
      <c r="D19" s="1">
        <f>M10</f>
        <v>0.27</v>
      </c>
      <c r="E19" s="1">
        <f>M10*M11</f>
        <v>1.8900000000000004E-2</v>
      </c>
      <c r="F19" s="1">
        <f>M10*M11*M12</f>
        <v>-2.4570000000000004E-3</v>
      </c>
      <c r="G19" s="1">
        <f>M10*M11*M12*M13</f>
        <v>8.1081000000000035E-4</v>
      </c>
      <c r="H19" s="1">
        <f>M10*M11*M12*M13*M14</f>
        <v>-4.2972930000000022E-4</v>
      </c>
      <c r="I19" s="1">
        <f>M10*M11*M12*M13*M14*M15</f>
        <v>3.1370238900000014E-4</v>
      </c>
      <c r="J19" s="1">
        <f>M10*M11*M12*M13*M14*M15*M16</f>
        <v>-2.9174322177000011E-4</v>
      </c>
      <c r="K19" s="1">
        <f>M10*M11*M12*M13*M14*M15*M16*M17</f>
        <v>3.296698406001001E-4</v>
      </c>
      <c r="L19" s="35" t="s">
        <v>32</v>
      </c>
      <c r="M19" s="36"/>
    </row>
    <row r="20" spans="1:13">
      <c r="A20" s="32" t="s">
        <v>27</v>
      </c>
      <c r="B20" s="32"/>
      <c r="C20" s="32"/>
      <c r="D20" s="1">
        <f t="shared" ref="D20:K20" si="5">D19*D11</f>
        <v>1.2258E-2</v>
      </c>
      <c r="E20" s="1">
        <f>E19*E11</f>
        <v>-2.2490999999999993E-4</v>
      </c>
      <c r="F20" s="7">
        <f>F19*F11</f>
        <v>-7.248149999999998E-5</v>
      </c>
      <c r="G20" s="7">
        <f t="shared" si="5"/>
        <v>-5.0756706000000005E-5</v>
      </c>
      <c r="H20" s="7">
        <f t="shared" si="5"/>
        <v>-4.4863738920000017E-5</v>
      </c>
      <c r="I20" s="7">
        <f t="shared" si="5"/>
        <v>-5.2921593024300053E-5</v>
      </c>
      <c r="J20" s="7">
        <f t="shared" si="5"/>
        <v>-1.0149746685378317E-4</v>
      </c>
      <c r="K20" s="7">
        <f t="shared" si="5"/>
        <v>-2.8760396893952767E-4</v>
      </c>
      <c r="L20" s="37"/>
      <c r="M20" s="38"/>
    </row>
    <row r="21" spans="1:13">
      <c r="A21" s="32" t="s">
        <v>28</v>
      </c>
      <c r="B21" s="32"/>
      <c r="C21" s="32"/>
      <c r="D21" s="1">
        <f>C7</f>
        <v>0.2</v>
      </c>
      <c r="E21" s="1">
        <f>C7*C7</f>
        <v>4.0000000000000008E-2</v>
      </c>
      <c r="F21" s="1">
        <f>C7*E21</f>
        <v>8.0000000000000019E-3</v>
      </c>
      <c r="G21" s="1">
        <f>C7*F21</f>
        <v>1.6000000000000005E-3</v>
      </c>
      <c r="H21" s="1">
        <f>C7*G21</f>
        <v>3.2000000000000013E-4</v>
      </c>
      <c r="I21" s="1">
        <f>$C$7*H21</f>
        <v>6.4000000000000024E-5</v>
      </c>
      <c r="J21" s="1">
        <f>C7*I21</f>
        <v>1.2800000000000006E-5</v>
      </c>
      <c r="K21" s="1">
        <f>C7*J21</f>
        <v>2.5600000000000013E-6</v>
      </c>
      <c r="L21" s="26" t="s">
        <v>31</v>
      </c>
      <c r="M21" s="27"/>
    </row>
    <row r="22" spans="1:13">
      <c r="A22" s="32" t="s">
        <v>29</v>
      </c>
      <c r="B22" s="32"/>
      <c r="C22" s="32"/>
      <c r="D22" s="1">
        <f>1</f>
        <v>1</v>
      </c>
      <c r="E22" s="1">
        <f>D22*2</f>
        <v>2</v>
      </c>
      <c r="F22" s="1">
        <f>E22*3</f>
        <v>6</v>
      </c>
      <c r="G22" s="1">
        <f>F22*4</f>
        <v>24</v>
      </c>
      <c r="H22" s="1">
        <f>G22*5</f>
        <v>120</v>
      </c>
      <c r="I22" s="1">
        <f>H22*6</f>
        <v>720</v>
      </c>
      <c r="J22" s="1">
        <f>I22*7</f>
        <v>5040</v>
      </c>
      <c r="K22" s="1">
        <f>J22*8</f>
        <v>40320</v>
      </c>
      <c r="L22" s="28"/>
      <c r="M22" s="29"/>
    </row>
    <row r="23" spans="1:13">
      <c r="A23" s="33" t="s">
        <v>30</v>
      </c>
      <c r="B23" s="34"/>
      <c r="C23" s="9">
        <f>C10</f>
        <v>1.2699999999999999E-2</v>
      </c>
      <c r="D23" s="7">
        <f>D20/(D21*D22)</f>
        <v>6.1289999999999997E-2</v>
      </c>
      <c r="E23" s="7">
        <f>E20/(E21*E22)</f>
        <v>-2.8113749999999988E-3</v>
      </c>
      <c r="F23" s="7">
        <f t="shared" ref="F23:I23" si="6">F20/(F21*F22)</f>
        <v>-1.5100312499999992E-3</v>
      </c>
      <c r="G23" s="7">
        <f t="shared" si="6"/>
        <v>-1.3217892187499997E-3</v>
      </c>
      <c r="H23" s="7">
        <f t="shared" si="6"/>
        <v>-1.1683265343749999E-3</v>
      </c>
      <c r="I23" s="7">
        <f t="shared" si="6"/>
        <v>-1.1484720708398444E-3</v>
      </c>
      <c r="J23" s="7">
        <f>J20/(J21*J22)</f>
        <v>-1.5733114281650409E-3</v>
      </c>
      <c r="K23" s="7">
        <f t="shared" ref="K23" si="7">K20/(K21*K22)</f>
        <v>-2.7863417749752714E-3</v>
      </c>
      <c r="L23" s="30">
        <f>SUM(C23:K23)</f>
        <v>6.1670352722894846E-2</v>
      </c>
      <c r="M23" s="31"/>
    </row>
    <row r="27" spans="1:13" ht="15.6" customHeight="1">
      <c r="A27" s="45"/>
      <c r="B27" s="45"/>
      <c r="C27" s="45"/>
      <c r="D27" s="45"/>
      <c r="E27" s="45"/>
      <c r="F27" s="45"/>
      <c r="G27" s="45"/>
      <c r="H27" s="45"/>
      <c r="I27" s="10"/>
      <c r="J27" s="10"/>
      <c r="K27" s="10"/>
    </row>
    <row r="28" spans="1:13" ht="14.4" customHeight="1">
      <c r="A28" s="45"/>
      <c r="B28" s="45"/>
      <c r="C28" s="45"/>
      <c r="D28" s="45"/>
      <c r="E28" s="45"/>
      <c r="F28" s="45"/>
      <c r="G28" s="45"/>
      <c r="H28" s="45"/>
      <c r="I28" s="10"/>
      <c r="J28" s="10"/>
      <c r="K28" s="10"/>
    </row>
    <row r="29" spans="1:1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1:13">
      <c r="A30" s="39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>
      <c r="A32" s="10"/>
      <c r="B32" s="10"/>
      <c r="C32" s="10"/>
      <c r="D32" s="11"/>
      <c r="E32" s="12"/>
      <c r="F32" s="13"/>
      <c r="G32" s="13"/>
      <c r="H32" s="13"/>
      <c r="I32" s="14"/>
      <c r="J32" s="14"/>
      <c r="K32" s="14"/>
      <c r="L32" s="14"/>
      <c r="M32" s="14"/>
    </row>
    <row r="33" spans="1:13" ht="15.6">
      <c r="A33" s="10"/>
      <c r="B33" s="40"/>
      <c r="C33" s="41"/>
      <c r="D33" s="41"/>
      <c r="E33" s="41"/>
      <c r="F33" s="41"/>
      <c r="G33" s="41"/>
      <c r="H33" s="41"/>
      <c r="I33" s="41"/>
      <c r="J33" s="41"/>
      <c r="K33" s="10"/>
      <c r="L33" s="10"/>
      <c r="M33" s="10"/>
    </row>
    <row r="34" spans="1:13" ht="15.6">
      <c r="A34" s="42"/>
      <c r="B34" s="10"/>
      <c r="C34" s="10"/>
      <c r="D34" s="10"/>
      <c r="E34" s="10"/>
      <c r="F34" s="43"/>
      <c r="G34" s="10"/>
      <c r="H34" s="10"/>
      <c r="I34" s="10"/>
      <c r="J34" s="10"/>
      <c r="K34" s="10"/>
      <c r="L34" s="10"/>
      <c r="M34" s="10"/>
    </row>
    <row r="35" spans="1:1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1:13">
      <c r="A37" s="10"/>
      <c r="B37" s="44"/>
      <c r="C37" s="44"/>
      <c r="D37" s="10"/>
      <c r="E37" s="10"/>
      <c r="F37" s="10"/>
      <c r="G37" s="10"/>
      <c r="H37" s="10"/>
      <c r="I37" s="10"/>
      <c r="J37" s="10"/>
      <c r="K37" s="10"/>
    </row>
    <row r="38" spans="1:1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3" ht="14.4" customHeight="1">
      <c r="A39" s="45"/>
      <c r="B39" s="45"/>
      <c r="C39" s="45"/>
      <c r="D39" s="45"/>
      <c r="E39" s="45"/>
      <c r="F39" s="45"/>
      <c r="G39" s="45"/>
      <c r="H39" s="45"/>
      <c r="I39" s="10"/>
      <c r="J39" s="10"/>
      <c r="K39" s="10"/>
    </row>
    <row r="40" spans="1:13" ht="14.4" customHeight="1">
      <c r="A40" s="45"/>
      <c r="B40" s="45"/>
      <c r="C40" s="45"/>
      <c r="D40" s="45"/>
      <c r="E40" s="45"/>
      <c r="F40" s="45"/>
      <c r="G40" s="45"/>
      <c r="H40" s="45"/>
      <c r="I40" s="11"/>
      <c r="J40" s="10"/>
      <c r="K40" s="10"/>
    </row>
    <row r="41" spans="1:13">
      <c r="A41" s="10"/>
      <c r="B41" s="18"/>
      <c r="C41" s="10"/>
      <c r="D41" s="10"/>
      <c r="E41" s="10"/>
      <c r="F41" s="10"/>
      <c r="G41" s="10"/>
      <c r="H41" s="10"/>
      <c r="I41" s="10"/>
      <c r="J41" s="10"/>
      <c r="K41" s="10"/>
    </row>
    <row r="42" spans="1:13">
      <c r="A42" s="39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1:1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3" ht="15.6">
      <c r="A44" s="10"/>
      <c r="B44" s="40"/>
      <c r="C44" s="41"/>
      <c r="D44" s="41"/>
      <c r="E44" s="41"/>
      <c r="F44" s="41"/>
      <c r="G44" s="41"/>
      <c r="H44" s="41"/>
      <c r="I44" s="41"/>
      <c r="J44" s="41"/>
      <c r="K44" s="10"/>
    </row>
    <row r="45" spans="1:13" ht="15.6">
      <c r="A45" s="42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1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3">
      <c r="A48" s="10"/>
      <c r="B48" s="44"/>
      <c r="C48" s="44"/>
      <c r="D48" s="10"/>
      <c r="E48" s="10"/>
      <c r="F48" s="10"/>
      <c r="G48" s="10"/>
      <c r="H48" s="10"/>
      <c r="I48" s="10"/>
      <c r="J48" s="10"/>
      <c r="K48" s="10"/>
    </row>
  </sheetData>
  <mergeCells count="14">
    <mergeCell ref="L9:M9"/>
    <mergeCell ref="A1:C1"/>
    <mergeCell ref="A3:D5"/>
    <mergeCell ref="A7:B7"/>
    <mergeCell ref="E7:F7"/>
    <mergeCell ref="D9:K9"/>
    <mergeCell ref="L21:M22"/>
    <mergeCell ref="L23:M23"/>
    <mergeCell ref="A19:C19"/>
    <mergeCell ref="A20:C20"/>
    <mergeCell ref="A21:C21"/>
    <mergeCell ref="A22:C22"/>
    <mergeCell ref="A23:B23"/>
    <mergeCell ref="L19:M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7:M48"/>
  <sheetViews>
    <sheetView topLeftCell="A25" workbookViewId="0">
      <selection activeCell="F31" sqref="F31"/>
    </sheetView>
  </sheetViews>
  <sheetFormatPr defaultRowHeight="14.4"/>
  <cols>
    <col min="6" max="6" width="18" customWidth="1"/>
  </cols>
  <sheetData>
    <row r="7" spans="1:13">
      <c r="A7" s="24" t="s">
        <v>4</v>
      </c>
      <c r="B7" s="24"/>
      <c r="C7" s="1">
        <v>0.2</v>
      </c>
      <c r="E7" s="24" t="s">
        <v>5</v>
      </c>
      <c r="F7" s="24"/>
      <c r="G7" s="1">
        <v>0.92</v>
      </c>
    </row>
    <row r="9" spans="1:13">
      <c r="A9" s="6" t="s">
        <v>17</v>
      </c>
      <c r="B9" s="6" t="s">
        <v>2</v>
      </c>
      <c r="C9" s="6" t="s">
        <v>3</v>
      </c>
      <c r="D9" s="24" t="s">
        <v>15</v>
      </c>
      <c r="E9" s="24"/>
      <c r="F9" s="24"/>
      <c r="G9" s="24"/>
      <c r="H9" s="24"/>
      <c r="I9" s="24"/>
      <c r="J9" s="24"/>
      <c r="K9" s="24"/>
      <c r="L9" s="24" t="s">
        <v>16</v>
      </c>
      <c r="M9" s="24"/>
    </row>
    <row r="10" spans="1:13" ht="18.600000000000001">
      <c r="A10" s="22" t="s">
        <v>6</v>
      </c>
      <c r="B10" s="1">
        <v>0</v>
      </c>
      <c r="C10" s="1">
        <v>1.2699999999999999E-2</v>
      </c>
      <c r="D10" s="4" t="s">
        <v>33</v>
      </c>
      <c r="E10" s="4" t="s">
        <v>34</v>
      </c>
      <c r="F10" s="4" t="s">
        <v>35</v>
      </c>
      <c r="G10" s="4" t="s">
        <v>36</v>
      </c>
      <c r="H10" s="4" t="s">
        <v>37</v>
      </c>
      <c r="I10" s="4" t="s">
        <v>38</v>
      </c>
      <c r="J10" s="4" t="s">
        <v>39</v>
      </c>
      <c r="K10" s="4" t="s">
        <v>40</v>
      </c>
      <c r="L10" s="6" t="s">
        <v>18</v>
      </c>
      <c r="M10" s="1">
        <f>$G$7-B10</f>
        <v>0.92</v>
      </c>
    </row>
    <row r="11" spans="1:13">
      <c r="A11" s="5" t="s">
        <v>7</v>
      </c>
      <c r="B11" s="1">
        <f>B10+$C$7</f>
        <v>0.2</v>
      </c>
      <c r="C11" s="1">
        <v>5.8099999999999999E-2</v>
      </c>
      <c r="D11" s="1">
        <f t="shared" ref="D11:D18" si="0">C11-C10</f>
        <v>4.5399999999999996E-2</v>
      </c>
      <c r="E11" s="1">
        <f t="shared" ref="E11:K12" si="1">D12-D11</f>
        <v>-1.1899999999999994E-2</v>
      </c>
      <c r="F11" s="1">
        <f t="shared" si="1"/>
        <v>2.9499999999999985E-2</v>
      </c>
      <c r="G11" s="1">
        <f>F12-F11</f>
        <v>-6.2599999999999975E-2</v>
      </c>
      <c r="H11" s="1">
        <f t="shared" si="1"/>
        <v>0.10439999999999999</v>
      </c>
      <c r="I11" s="1">
        <f t="shared" si="1"/>
        <v>-0.1687000000000001</v>
      </c>
      <c r="J11" s="1">
        <f t="shared" si="1"/>
        <v>0.34790000000000043</v>
      </c>
      <c r="K11" s="19">
        <f t="shared" si="1"/>
        <v>-0.87240000000000106</v>
      </c>
      <c r="L11" s="6" t="s">
        <v>19</v>
      </c>
      <c r="M11" s="1">
        <f t="shared" ref="M11:M17" si="2">$G$7-B11</f>
        <v>0.72</v>
      </c>
    </row>
    <row r="12" spans="1:13">
      <c r="A12" s="5" t="s">
        <v>8</v>
      </c>
      <c r="B12" s="1">
        <f t="shared" ref="B12:B18" si="3">B11+$C$7</f>
        <v>0.4</v>
      </c>
      <c r="C12" s="1">
        <v>9.1600000000000001E-2</v>
      </c>
      <c r="D12" s="1">
        <f t="shared" si="0"/>
        <v>3.3500000000000002E-2</v>
      </c>
      <c r="E12" s="1">
        <f t="shared" si="1"/>
        <v>1.7599999999999991E-2</v>
      </c>
      <c r="F12" s="1">
        <f t="shared" si="1"/>
        <v>-3.3099999999999991E-2</v>
      </c>
      <c r="G12" s="1">
        <f t="shared" si="1"/>
        <v>4.1800000000000018E-2</v>
      </c>
      <c r="H12" s="1">
        <f t="shared" si="1"/>
        <v>-6.4300000000000107E-2</v>
      </c>
      <c r="I12" s="1">
        <f t="shared" si="1"/>
        <v>0.1792000000000003</v>
      </c>
      <c r="J12" s="19">
        <f t="shared" si="1"/>
        <v>-0.52450000000000063</v>
      </c>
      <c r="K12" s="1"/>
      <c r="L12" s="6" t="s">
        <v>20</v>
      </c>
      <c r="M12" s="1">
        <f t="shared" si="2"/>
        <v>0.52</v>
      </c>
    </row>
    <row r="13" spans="1:13">
      <c r="A13" s="5" t="s">
        <v>9</v>
      </c>
      <c r="B13" s="1">
        <f t="shared" si="3"/>
        <v>0.60000000000000009</v>
      </c>
      <c r="C13" s="1">
        <v>0.14269999999999999</v>
      </c>
      <c r="D13" s="1">
        <f t="shared" si="0"/>
        <v>5.1099999999999993E-2</v>
      </c>
      <c r="E13" s="1">
        <f>D14-D13</f>
        <v>-1.55E-2</v>
      </c>
      <c r="F13" s="1">
        <f>E14-E13</f>
        <v>8.7000000000000272E-3</v>
      </c>
      <c r="G13" s="1">
        <f>F14-F13</f>
        <v>-2.2500000000000089E-2</v>
      </c>
      <c r="H13" s="1">
        <f>G14-G13</f>
        <v>0.11490000000000018</v>
      </c>
      <c r="I13" s="19">
        <f>H14-H13</f>
        <v>-0.34530000000000027</v>
      </c>
      <c r="J13" s="1"/>
      <c r="K13" s="1"/>
      <c r="L13" s="6" t="s">
        <v>21</v>
      </c>
      <c r="M13" s="1">
        <f t="shared" si="2"/>
        <v>0.31999999999999995</v>
      </c>
    </row>
    <row r="14" spans="1:13">
      <c r="A14" s="5" t="s">
        <v>10</v>
      </c>
      <c r="B14" s="1">
        <f t="shared" si="3"/>
        <v>0.8</v>
      </c>
      <c r="C14" s="1">
        <v>0.17829999999999999</v>
      </c>
      <c r="D14" s="1">
        <f t="shared" si="0"/>
        <v>3.5599999999999993E-2</v>
      </c>
      <c r="E14" s="1">
        <f>D15-D14</f>
        <v>-6.7999999999999727E-3</v>
      </c>
      <c r="F14" s="1">
        <f>E15-E14</f>
        <v>-1.3800000000000062E-2</v>
      </c>
      <c r="G14" s="1">
        <f>F15-F14</f>
        <v>9.2400000000000093E-2</v>
      </c>
      <c r="H14" s="19">
        <f>G15-G14</f>
        <v>-0.23040000000000008</v>
      </c>
      <c r="I14" s="1"/>
      <c r="J14" s="1"/>
      <c r="K14" s="1"/>
      <c r="L14" s="6" t="s">
        <v>22</v>
      </c>
      <c r="M14" s="1">
        <f t="shared" si="2"/>
        <v>0.12</v>
      </c>
    </row>
    <row r="15" spans="1:13">
      <c r="A15" s="5" t="s">
        <v>11</v>
      </c>
      <c r="B15" s="1">
        <f t="shared" si="3"/>
        <v>1</v>
      </c>
      <c r="C15" s="1">
        <v>0.20710000000000001</v>
      </c>
      <c r="D15" s="1">
        <f t="shared" si="0"/>
        <v>2.880000000000002E-2</v>
      </c>
      <c r="E15" s="1">
        <f>D16-D15</f>
        <v>-2.0600000000000035E-2</v>
      </c>
      <c r="F15" s="1">
        <f>E16-E15</f>
        <v>7.8600000000000031E-2</v>
      </c>
      <c r="G15" s="19">
        <f>F16-F15</f>
        <v>-0.13799999999999998</v>
      </c>
      <c r="H15" s="1"/>
      <c r="I15" s="1"/>
      <c r="J15" s="1"/>
      <c r="K15" s="1"/>
      <c r="L15" s="6" t="s">
        <v>23</v>
      </c>
      <c r="M15" s="1">
        <f t="shared" si="2"/>
        <v>-7.999999999999996E-2</v>
      </c>
    </row>
    <row r="16" spans="1:13">
      <c r="A16" s="5" t="s">
        <v>12</v>
      </c>
      <c r="B16" s="1">
        <f t="shared" si="3"/>
        <v>1.2</v>
      </c>
      <c r="C16" s="1">
        <v>0.21529999999999999</v>
      </c>
      <c r="D16" s="1">
        <f t="shared" si="0"/>
        <v>8.1999999999999851E-3</v>
      </c>
      <c r="E16" s="1">
        <f>D17-D16</f>
        <v>5.7999999999999996E-2</v>
      </c>
      <c r="F16" s="21">
        <f>E17-E16</f>
        <v>-5.9399999999999953E-2</v>
      </c>
      <c r="G16" s="1"/>
      <c r="H16" s="1"/>
      <c r="I16" s="1"/>
      <c r="J16" s="1"/>
      <c r="K16" s="1"/>
      <c r="L16" s="6" t="s">
        <v>24</v>
      </c>
      <c r="M16" s="1">
        <f t="shared" si="2"/>
        <v>-0.27999999999999992</v>
      </c>
    </row>
    <row r="17" spans="1:13">
      <c r="A17" s="5" t="s">
        <v>13</v>
      </c>
      <c r="B17" s="1">
        <f t="shared" si="3"/>
        <v>1.4</v>
      </c>
      <c r="C17" s="1">
        <v>0.28149999999999997</v>
      </c>
      <c r="D17" s="1">
        <f t="shared" si="0"/>
        <v>6.6199999999999981E-2</v>
      </c>
      <c r="E17" s="19">
        <f>D18-D17</f>
        <v>-1.3999999999999568E-3</v>
      </c>
      <c r="F17" s="1"/>
      <c r="G17" s="1"/>
      <c r="H17" s="1"/>
      <c r="I17" s="1"/>
      <c r="J17" s="1"/>
      <c r="K17" s="1"/>
      <c r="L17" s="6" t="s">
        <v>25</v>
      </c>
      <c r="M17" s="1">
        <f t="shared" si="2"/>
        <v>-0.47999999999999987</v>
      </c>
    </row>
    <row r="18" spans="1:13">
      <c r="A18" s="5" t="s">
        <v>14</v>
      </c>
      <c r="B18" s="1">
        <f t="shared" si="3"/>
        <v>1.5999999999999999</v>
      </c>
      <c r="C18" s="1">
        <v>0.3463</v>
      </c>
      <c r="D18" s="19">
        <f t="shared" si="0"/>
        <v>6.4800000000000024E-2</v>
      </c>
      <c r="E18" s="1"/>
      <c r="F18" s="1"/>
      <c r="G18" s="1"/>
      <c r="H18" s="1"/>
      <c r="I18" s="1"/>
      <c r="J18" s="1"/>
      <c r="K18" s="1"/>
      <c r="L18" s="6"/>
      <c r="M18" s="1"/>
    </row>
    <row r="19" spans="1:13">
      <c r="A19" s="32" t="s">
        <v>26</v>
      </c>
      <c r="B19" s="32"/>
      <c r="C19" s="32"/>
      <c r="D19" s="1">
        <f>M10</f>
        <v>0.92</v>
      </c>
      <c r="E19" s="1">
        <f>M10*M11</f>
        <v>0.66239999999999999</v>
      </c>
      <c r="F19" s="1">
        <f>M10*M11*M12</f>
        <v>0.34444800000000003</v>
      </c>
      <c r="G19" s="1">
        <f>M10*M11*M12*M13</f>
        <v>0.11022335999999999</v>
      </c>
      <c r="H19" s="1">
        <f>M10*M11*M12*M13*M14</f>
        <v>1.3226803199999998E-2</v>
      </c>
      <c r="I19" s="1">
        <f>M10*M11*M12*M13*M14*M15</f>
        <v>-1.0581442559999992E-3</v>
      </c>
      <c r="J19" s="1">
        <f>M10*M11*M12*M13*M14*M15*M16</f>
        <v>2.9628039167999969E-4</v>
      </c>
      <c r="K19" s="1">
        <f>M10*M11*M12*M13*M14*M15*M16*M17</f>
        <v>-1.422145880063998E-4</v>
      </c>
      <c r="L19" s="35" t="s">
        <v>32</v>
      </c>
      <c r="M19" s="36"/>
    </row>
    <row r="20" spans="1:13">
      <c r="A20" s="32" t="s">
        <v>27</v>
      </c>
      <c r="B20" s="32"/>
      <c r="C20" s="32"/>
      <c r="D20" s="1">
        <f t="shared" ref="D20:K20" si="4">D19*D11</f>
        <v>4.1768E-2</v>
      </c>
      <c r="E20" s="1">
        <f t="shared" si="4"/>
        <v>-7.8825599999999951E-3</v>
      </c>
      <c r="F20" s="7">
        <f t="shared" si="4"/>
        <v>1.0161215999999995E-2</v>
      </c>
      <c r="G20" s="7">
        <f t="shared" si="4"/>
        <v>-6.8999823359999967E-3</v>
      </c>
      <c r="H20" s="7">
        <f t="shared" si="4"/>
        <v>1.3808782540799998E-3</v>
      </c>
      <c r="I20" s="7">
        <f t="shared" si="4"/>
        <v>1.7850893598719998E-4</v>
      </c>
      <c r="J20" s="7">
        <f t="shared" si="4"/>
        <v>1.0307594826547202E-4</v>
      </c>
      <c r="K20" s="7">
        <f t="shared" si="4"/>
        <v>1.2406800657678333E-4</v>
      </c>
      <c r="L20" s="37"/>
      <c r="M20" s="38"/>
    </row>
    <row r="21" spans="1:13">
      <c r="A21" s="32" t="s">
        <v>28</v>
      </c>
      <c r="B21" s="32"/>
      <c r="C21" s="32"/>
      <c r="D21" s="1">
        <f>C7</f>
        <v>0.2</v>
      </c>
      <c r="E21" s="1">
        <f>C7*C7</f>
        <v>4.0000000000000008E-2</v>
      </c>
      <c r="F21" s="1">
        <f>C7*E21</f>
        <v>8.0000000000000019E-3</v>
      </c>
      <c r="G21" s="1">
        <f>C7*F21</f>
        <v>1.6000000000000005E-3</v>
      </c>
      <c r="H21" s="1">
        <f>C7*G21</f>
        <v>3.2000000000000013E-4</v>
      </c>
      <c r="I21" s="1">
        <f>$C$7*H21</f>
        <v>6.4000000000000024E-5</v>
      </c>
      <c r="J21" s="1">
        <f>C7*I21</f>
        <v>1.2800000000000006E-5</v>
      </c>
      <c r="K21" s="1">
        <f>C7*J21</f>
        <v>2.5600000000000013E-6</v>
      </c>
      <c r="L21" s="26" t="s">
        <v>31</v>
      </c>
      <c r="M21" s="27"/>
    </row>
    <row r="22" spans="1:13">
      <c r="A22" s="32" t="s">
        <v>29</v>
      </c>
      <c r="B22" s="32"/>
      <c r="C22" s="32"/>
      <c r="D22" s="1">
        <f>1</f>
        <v>1</v>
      </c>
      <c r="E22" s="1">
        <f>D22*2</f>
        <v>2</v>
      </c>
      <c r="F22" s="1">
        <f>E22*3</f>
        <v>6</v>
      </c>
      <c r="G22" s="1">
        <f>F22*4</f>
        <v>24</v>
      </c>
      <c r="H22" s="1">
        <f>G22*5</f>
        <v>120</v>
      </c>
      <c r="I22" s="1">
        <f>H22*6</f>
        <v>720</v>
      </c>
      <c r="J22" s="1">
        <f>I22*7</f>
        <v>5040</v>
      </c>
      <c r="K22" s="1">
        <f>J22*8</f>
        <v>40320</v>
      </c>
      <c r="L22" s="28"/>
      <c r="M22" s="29"/>
    </row>
    <row r="23" spans="1:13">
      <c r="A23" s="33" t="s">
        <v>30</v>
      </c>
      <c r="B23" s="34"/>
      <c r="C23" s="9">
        <f>C10</f>
        <v>1.2699999999999999E-2</v>
      </c>
      <c r="D23" s="7">
        <f>D20/(D21*D22)</f>
        <v>0.20884</v>
      </c>
      <c r="E23" s="7">
        <f>E20/(E21*E22)</f>
        <v>-9.8531999999999925E-2</v>
      </c>
      <c r="F23" s="7">
        <f t="shared" ref="F23:I23" si="5">F20/(F21*F22)</f>
        <v>0.21169199999999985</v>
      </c>
      <c r="G23" s="7">
        <f t="shared" si="5"/>
        <v>-0.17968703999999985</v>
      </c>
      <c r="H23" s="7">
        <f t="shared" si="5"/>
        <v>3.596037119999998E-2</v>
      </c>
      <c r="I23" s="7">
        <f t="shared" si="5"/>
        <v>3.8738918399999983E-3</v>
      </c>
      <c r="J23" s="7">
        <f>J20/(J21*J22)</f>
        <v>1.5977794559999996E-3</v>
      </c>
      <c r="K23" s="7">
        <f t="shared" ref="K23" si="6">K20/(K21*K22)</f>
        <v>1.2019857407999991E-3</v>
      </c>
      <c r="L23" s="30">
        <f>SUM(C23:K23)</f>
        <v>0.19764698823680002</v>
      </c>
      <c r="M23" s="31"/>
    </row>
    <row r="27" spans="1:13" ht="14.4" customHeight="1">
      <c r="A27" s="23" t="s">
        <v>41</v>
      </c>
      <c r="B27" s="23"/>
      <c r="C27" s="23"/>
      <c r="D27" s="23"/>
      <c r="E27" s="23"/>
      <c r="F27" s="23"/>
      <c r="G27" s="23"/>
      <c r="H27" s="23"/>
      <c r="I27" s="23"/>
      <c r="J27" s="23"/>
    </row>
    <row r="28" spans="1:13" ht="14.4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</row>
    <row r="30" spans="1:13">
      <c r="A30" s="15" t="s">
        <v>42</v>
      </c>
      <c r="B30" s="1">
        <f>(G7-B10)/C7</f>
        <v>4.5999999999999996</v>
      </c>
    </row>
    <row r="31" spans="1:1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>
      <c r="C32" s="10"/>
      <c r="D32" s="11"/>
      <c r="E32" s="12"/>
      <c r="F32" s="13"/>
      <c r="G32" s="13"/>
      <c r="H32" s="13"/>
      <c r="I32" s="14"/>
      <c r="J32" s="14"/>
      <c r="K32" s="14"/>
      <c r="L32" s="14"/>
      <c r="M32" s="14"/>
    </row>
    <row r="33" spans="1:13" ht="18.600000000000001">
      <c r="A33" s="10"/>
      <c r="B33" s="5" t="s">
        <v>44</v>
      </c>
      <c r="C33" s="16" t="s">
        <v>33</v>
      </c>
      <c r="D33" s="4" t="s">
        <v>34</v>
      </c>
      <c r="E33" s="4" t="s">
        <v>35</v>
      </c>
      <c r="F33" s="4" t="s">
        <v>36</v>
      </c>
      <c r="G33" s="4" t="s">
        <v>37</v>
      </c>
      <c r="H33" s="4" t="s">
        <v>38</v>
      </c>
      <c r="I33" s="4" t="s">
        <v>39</v>
      </c>
      <c r="J33" s="4" t="s">
        <v>40</v>
      </c>
      <c r="K33" s="10"/>
      <c r="L33" s="10"/>
      <c r="M33" s="10"/>
    </row>
    <row r="34" spans="1:13" ht="18.600000000000001">
      <c r="A34" s="17" t="s">
        <v>43</v>
      </c>
      <c r="B34" s="1">
        <f>C10</f>
        <v>1.2699999999999999E-2</v>
      </c>
      <c r="C34" s="1">
        <f t="shared" ref="C34:J34" si="7">D11</f>
        <v>4.5399999999999996E-2</v>
      </c>
      <c r="D34" s="1">
        <f t="shared" si="7"/>
        <v>-1.1899999999999994E-2</v>
      </c>
      <c r="E34" s="1">
        <f t="shared" si="7"/>
        <v>2.9499999999999985E-2</v>
      </c>
      <c r="F34" s="8">
        <f t="shared" si="7"/>
        <v>-6.2599999999999975E-2</v>
      </c>
      <c r="G34" s="1">
        <f t="shared" si="7"/>
        <v>0.10439999999999999</v>
      </c>
      <c r="H34" s="1">
        <f t="shared" si="7"/>
        <v>-0.1687000000000001</v>
      </c>
      <c r="I34" s="1">
        <f t="shared" si="7"/>
        <v>0.34790000000000043</v>
      </c>
      <c r="J34" s="1">
        <f t="shared" si="7"/>
        <v>-0.87240000000000106</v>
      </c>
      <c r="K34" s="10"/>
      <c r="L34" s="10"/>
      <c r="M34" s="10"/>
    </row>
    <row r="35" spans="1:13">
      <c r="A35" s="1" t="s">
        <v>45</v>
      </c>
      <c r="B35" s="1"/>
      <c r="C35" s="1">
        <f>$B$30</f>
        <v>4.5999999999999996</v>
      </c>
      <c r="D35" s="1">
        <f>C35*($B$30-1)</f>
        <v>16.559999999999999</v>
      </c>
      <c r="E35" s="1">
        <f>D35*($B$30-2)</f>
        <v>43.05599999999999</v>
      </c>
      <c r="F35" s="1">
        <f>E35*($B$30-3)</f>
        <v>68.889599999999973</v>
      </c>
      <c r="G35" s="1">
        <f>F35*($B$30-4)</f>
        <v>41.333759999999963</v>
      </c>
      <c r="H35" s="1">
        <f>G35*($B$30-5)</f>
        <v>-16.533504000000001</v>
      </c>
      <c r="I35" s="1">
        <f>H35*($B$30-6)</f>
        <v>23.146905600000007</v>
      </c>
      <c r="J35" s="1">
        <f>I35*($B$30-7)</f>
        <v>-55.552573440000025</v>
      </c>
    </row>
    <row r="36" spans="1:13">
      <c r="A36" s="1" t="s">
        <v>29</v>
      </c>
      <c r="B36" s="1"/>
      <c r="C36" s="1">
        <f>1</f>
        <v>1</v>
      </c>
      <c r="D36" s="1">
        <f>C36*2</f>
        <v>2</v>
      </c>
      <c r="E36" s="1">
        <f>D36*3</f>
        <v>6</v>
      </c>
      <c r="F36" s="1">
        <f>E36*4</f>
        <v>24</v>
      </c>
      <c r="G36" s="1">
        <f>F36*5</f>
        <v>120</v>
      </c>
      <c r="H36" s="1">
        <f>G36*6</f>
        <v>720</v>
      </c>
      <c r="I36" s="1">
        <f>H36*7</f>
        <v>5040</v>
      </c>
      <c r="J36" s="1">
        <f>I36*8</f>
        <v>40320</v>
      </c>
    </row>
    <row r="37" spans="1:13">
      <c r="B37" s="19" t="s">
        <v>47</v>
      </c>
      <c r="C37" s="19">
        <f>B34+C35/C36*C34+D35/D36*D34+E35/E36*E34+F35/F36*F34+G35/G36*G34+H35/H36*H34+I35/I36*I34+J35/J36*J34</f>
        <v>0.19764698823679999</v>
      </c>
    </row>
    <row r="39" spans="1:13" ht="14.4" customHeight="1">
      <c r="A39" s="45"/>
      <c r="B39" s="45"/>
      <c r="C39" s="45"/>
      <c r="D39" s="45"/>
      <c r="E39" s="45"/>
      <c r="F39" s="45"/>
      <c r="G39" s="45"/>
      <c r="H39" s="45"/>
      <c r="I39" s="10"/>
      <c r="J39" s="10"/>
    </row>
    <row r="40" spans="1:13" ht="14.4" customHeight="1">
      <c r="A40" s="45"/>
      <c r="B40" s="45"/>
      <c r="C40" s="45"/>
      <c r="D40" s="45"/>
      <c r="E40" s="45"/>
      <c r="F40" s="45"/>
      <c r="G40" s="45"/>
      <c r="H40" s="45"/>
      <c r="I40" s="11"/>
      <c r="J40" s="10"/>
    </row>
    <row r="41" spans="1:13">
      <c r="A41" s="10"/>
      <c r="B41" s="18"/>
      <c r="C41" s="10"/>
      <c r="D41" s="10"/>
      <c r="E41" s="10"/>
      <c r="F41" s="10"/>
      <c r="G41" s="10"/>
      <c r="H41" s="10"/>
      <c r="I41" s="10"/>
      <c r="J41" s="10"/>
    </row>
    <row r="42" spans="1:13">
      <c r="A42" s="39"/>
      <c r="B42" s="10"/>
      <c r="C42" s="10"/>
      <c r="D42" s="10"/>
      <c r="E42" s="10"/>
      <c r="F42" s="10"/>
      <c r="G42" s="10"/>
      <c r="H42" s="10"/>
      <c r="I42" s="10"/>
      <c r="J42" s="10"/>
    </row>
    <row r="43" spans="1:13">
      <c r="A43" s="10"/>
      <c r="B43" s="10"/>
      <c r="C43" s="10"/>
      <c r="D43" s="10"/>
      <c r="E43" s="10"/>
      <c r="F43" s="10"/>
      <c r="G43" s="10"/>
      <c r="H43" s="10"/>
      <c r="I43" s="10"/>
      <c r="J43" s="10"/>
    </row>
    <row r="44" spans="1:13" ht="15.6">
      <c r="A44" s="10"/>
      <c r="B44" s="40"/>
      <c r="C44" s="41"/>
      <c r="D44" s="41"/>
      <c r="E44" s="41"/>
      <c r="F44" s="41"/>
      <c r="G44" s="41"/>
      <c r="H44" s="41"/>
      <c r="I44" s="41"/>
      <c r="J44" s="41"/>
    </row>
    <row r="45" spans="1:13" ht="15.6">
      <c r="A45" s="42"/>
      <c r="B45" s="10"/>
      <c r="C45" s="10"/>
      <c r="D45" s="10"/>
      <c r="E45" s="10"/>
      <c r="F45" s="10"/>
      <c r="G45" s="10"/>
      <c r="H45" s="10"/>
      <c r="I45" s="10"/>
      <c r="J45" s="10"/>
    </row>
    <row r="46" spans="1:13">
      <c r="A46" s="10"/>
      <c r="B46" s="10"/>
      <c r="C46" s="10"/>
      <c r="D46" s="10"/>
      <c r="E46" s="10"/>
      <c r="F46" s="10"/>
      <c r="G46" s="10"/>
      <c r="H46" s="10"/>
      <c r="I46" s="10"/>
      <c r="J46" s="10"/>
    </row>
    <row r="47" spans="1:13">
      <c r="A47" s="10"/>
      <c r="B47" s="10"/>
      <c r="C47" s="10"/>
      <c r="D47" s="10"/>
      <c r="E47" s="10"/>
      <c r="F47" s="10"/>
      <c r="G47" s="10"/>
      <c r="H47" s="10"/>
      <c r="I47" s="10"/>
      <c r="J47" s="10"/>
    </row>
    <row r="48" spans="1:13">
      <c r="A48" s="10"/>
      <c r="B48" s="44"/>
      <c r="C48" s="44"/>
      <c r="D48" s="10"/>
      <c r="E48" s="10"/>
      <c r="F48" s="10"/>
      <c r="G48" s="10"/>
      <c r="H48" s="10"/>
      <c r="I48" s="10"/>
      <c r="J48" s="10"/>
    </row>
  </sheetData>
  <mergeCells count="13">
    <mergeCell ref="A21:C21"/>
    <mergeCell ref="L21:M22"/>
    <mergeCell ref="A22:C22"/>
    <mergeCell ref="A23:B23"/>
    <mergeCell ref="L23:M23"/>
    <mergeCell ref="A27:J28"/>
    <mergeCell ref="A7:B7"/>
    <mergeCell ref="E7:F7"/>
    <mergeCell ref="D9:K9"/>
    <mergeCell ref="L9:M9"/>
    <mergeCell ref="A19:C19"/>
    <mergeCell ref="L19:M20"/>
    <mergeCell ref="A20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7:M48"/>
  <sheetViews>
    <sheetView tabSelected="1" topLeftCell="A34" workbookViewId="0">
      <selection activeCell="A39" sqref="A39:K40"/>
    </sheetView>
  </sheetViews>
  <sheetFormatPr defaultRowHeight="14.4"/>
  <cols>
    <col min="6" max="6" width="13.5546875" customWidth="1"/>
    <col min="9" max="9" width="10" customWidth="1"/>
  </cols>
  <sheetData>
    <row r="7" spans="1:13">
      <c r="A7" s="24" t="s">
        <v>4</v>
      </c>
      <c r="B7" s="24"/>
      <c r="C7" s="1">
        <v>0.2</v>
      </c>
      <c r="E7" s="24" t="s">
        <v>5</v>
      </c>
      <c r="F7" s="24"/>
      <c r="G7" s="1">
        <v>1.65</v>
      </c>
    </row>
    <row r="9" spans="1:13">
      <c r="A9" s="6" t="s">
        <v>17</v>
      </c>
      <c r="B9" s="6" t="s">
        <v>2</v>
      </c>
      <c r="C9" s="6" t="s">
        <v>3</v>
      </c>
      <c r="D9" s="24" t="s">
        <v>15</v>
      </c>
      <c r="E9" s="24"/>
      <c r="F9" s="24"/>
      <c r="G9" s="24"/>
      <c r="H9" s="24"/>
      <c r="I9" s="24"/>
      <c r="J9" s="24"/>
      <c r="K9" s="24"/>
      <c r="L9" s="24" t="s">
        <v>16</v>
      </c>
      <c r="M9" s="24"/>
    </row>
    <row r="10" spans="1:13" ht="18.600000000000001">
      <c r="A10" s="5" t="s">
        <v>6</v>
      </c>
      <c r="B10" s="1">
        <v>0</v>
      </c>
      <c r="C10" s="1">
        <v>1.2699999999999999E-2</v>
      </c>
      <c r="D10" s="4" t="s">
        <v>33</v>
      </c>
      <c r="E10" s="4" t="s">
        <v>34</v>
      </c>
      <c r="F10" s="4" t="s">
        <v>35</v>
      </c>
      <c r="G10" s="4" t="s">
        <v>36</v>
      </c>
      <c r="H10" s="4" t="s">
        <v>37</v>
      </c>
      <c r="I10" s="4" t="s">
        <v>38</v>
      </c>
      <c r="J10" s="4" t="s">
        <v>39</v>
      </c>
      <c r="K10" s="4" t="s">
        <v>40</v>
      </c>
      <c r="L10" s="6" t="s">
        <v>18</v>
      </c>
      <c r="M10" s="1">
        <f>$G$7-B10</f>
        <v>1.65</v>
      </c>
    </row>
    <row r="11" spans="1:13">
      <c r="A11" s="5" t="s">
        <v>7</v>
      </c>
      <c r="B11" s="1">
        <f>B10+$C$7</f>
        <v>0.2</v>
      </c>
      <c r="C11" s="1">
        <v>5.8099999999999999E-2</v>
      </c>
      <c r="D11" s="1">
        <f t="shared" ref="D11:D18" si="0">C11-C10</f>
        <v>4.5399999999999996E-2</v>
      </c>
      <c r="E11" s="1">
        <f t="shared" ref="E11:K12" si="1">D12-D11</f>
        <v>-1.1899999999999994E-2</v>
      </c>
      <c r="F11" s="1">
        <f t="shared" si="1"/>
        <v>2.9499999999999985E-2</v>
      </c>
      <c r="G11" s="1">
        <f t="shared" si="1"/>
        <v>-6.2599999999999975E-2</v>
      </c>
      <c r="H11" s="1">
        <f t="shared" si="1"/>
        <v>0.10439999999999999</v>
      </c>
      <c r="I11" s="1">
        <f t="shared" si="1"/>
        <v>-0.1687000000000001</v>
      </c>
      <c r="J11" s="1">
        <f t="shared" si="1"/>
        <v>0.34790000000000043</v>
      </c>
      <c r="K11" s="19">
        <f t="shared" si="1"/>
        <v>-0.87240000000000106</v>
      </c>
      <c r="L11" s="6" t="s">
        <v>19</v>
      </c>
      <c r="M11" s="1">
        <f t="shared" ref="M11:M17" si="2">$G$7-B11</f>
        <v>1.45</v>
      </c>
    </row>
    <row r="12" spans="1:13">
      <c r="A12" s="5" t="s">
        <v>8</v>
      </c>
      <c r="B12" s="1">
        <f t="shared" ref="B12:B18" si="3">B11+$C$7</f>
        <v>0.4</v>
      </c>
      <c r="C12" s="1">
        <v>9.1600000000000001E-2</v>
      </c>
      <c r="D12" s="1">
        <f t="shared" si="0"/>
        <v>3.3500000000000002E-2</v>
      </c>
      <c r="E12" s="1">
        <f t="shared" si="1"/>
        <v>1.7599999999999991E-2</v>
      </c>
      <c r="F12" s="1">
        <f t="shared" si="1"/>
        <v>-3.3099999999999991E-2</v>
      </c>
      <c r="G12" s="1">
        <f t="shared" si="1"/>
        <v>4.1800000000000018E-2</v>
      </c>
      <c r="H12" s="1">
        <f t="shared" si="1"/>
        <v>-6.4300000000000107E-2</v>
      </c>
      <c r="I12" s="1">
        <f t="shared" si="1"/>
        <v>0.1792000000000003</v>
      </c>
      <c r="J12" s="19">
        <f t="shared" si="1"/>
        <v>-0.52450000000000063</v>
      </c>
      <c r="K12" s="1"/>
      <c r="L12" s="6" t="s">
        <v>20</v>
      </c>
      <c r="M12" s="1">
        <f t="shared" si="2"/>
        <v>1.25</v>
      </c>
    </row>
    <row r="13" spans="1:13">
      <c r="A13" s="5" t="s">
        <v>9</v>
      </c>
      <c r="B13" s="1">
        <f t="shared" si="3"/>
        <v>0.60000000000000009</v>
      </c>
      <c r="C13" s="1">
        <v>0.14269999999999999</v>
      </c>
      <c r="D13" s="1">
        <f t="shared" si="0"/>
        <v>5.1099999999999993E-2</v>
      </c>
      <c r="E13" s="1">
        <f>D14-D13</f>
        <v>-1.55E-2</v>
      </c>
      <c r="F13" s="1">
        <f>E14-E13</f>
        <v>8.7000000000000272E-3</v>
      </c>
      <c r="G13" s="1">
        <f>F14-F13</f>
        <v>-2.2500000000000089E-2</v>
      </c>
      <c r="H13" s="1">
        <f>G14-G13</f>
        <v>0.11490000000000018</v>
      </c>
      <c r="I13" s="19">
        <f>H14-H13</f>
        <v>-0.34530000000000027</v>
      </c>
      <c r="J13" s="1"/>
      <c r="K13" s="1"/>
      <c r="L13" s="6" t="s">
        <v>21</v>
      </c>
      <c r="M13" s="1">
        <f t="shared" si="2"/>
        <v>1.0499999999999998</v>
      </c>
    </row>
    <row r="14" spans="1:13">
      <c r="A14" s="5" t="s">
        <v>10</v>
      </c>
      <c r="B14" s="1">
        <f t="shared" si="3"/>
        <v>0.8</v>
      </c>
      <c r="C14" s="1">
        <v>0.17829999999999999</v>
      </c>
      <c r="D14" s="1">
        <f t="shared" si="0"/>
        <v>3.5599999999999993E-2</v>
      </c>
      <c r="E14" s="1">
        <f>D15-D14</f>
        <v>-6.7999999999999727E-3</v>
      </c>
      <c r="F14" s="1">
        <f>E15-E14</f>
        <v>-1.3800000000000062E-2</v>
      </c>
      <c r="G14" s="1">
        <f>F15-F14</f>
        <v>9.2400000000000093E-2</v>
      </c>
      <c r="H14" s="19">
        <f>G15-G14</f>
        <v>-0.23040000000000008</v>
      </c>
      <c r="I14" s="1"/>
      <c r="J14" s="1"/>
      <c r="K14" s="1"/>
      <c r="L14" s="6" t="s">
        <v>22</v>
      </c>
      <c r="M14" s="1">
        <f t="shared" si="2"/>
        <v>0.84999999999999987</v>
      </c>
    </row>
    <row r="15" spans="1:13">
      <c r="A15" s="5" t="s">
        <v>11</v>
      </c>
      <c r="B15" s="1">
        <f t="shared" si="3"/>
        <v>1</v>
      </c>
      <c r="C15" s="1">
        <v>0.20710000000000001</v>
      </c>
      <c r="D15" s="1">
        <f t="shared" si="0"/>
        <v>2.880000000000002E-2</v>
      </c>
      <c r="E15" s="1">
        <f>D16-D15</f>
        <v>-2.0600000000000035E-2</v>
      </c>
      <c r="F15" s="1">
        <f>E16-E15</f>
        <v>7.8600000000000031E-2</v>
      </c>
      <c r="G15" s="19">
        <f>F16-F15</f>
        <v>-0.13799999999999998</v>
      </c>
      <c r="H15" s="1"/>
      <c r="I15" s="1"/>
      <c r="J15" s="1"/>
      <c r="K15" s="1"/>
      <c r="L15" s="6" t="s">
        <v>23</v>
      </c>
      <c r="M15" s="1">
        <f t="shared" si="2"/>
        <v>0.64999999999999991</v>
      </c>
    </row>
    <row r="16" spans="1:13">
      <c r="A16" s="5" t="s">
        <v>12</v>
      </c>
      <c r="B16" s="1">
        <f t="shared" si="3"/>
        <v>1.2</v>
      </c>
      <c r="C16" s="1">
        <v>0.21529999999999999</v>
      </c>
      <c r="D16" s="1">
        <f t="shared" si="0"/>
        <v>8.1999999999999851E-3</v>
      </c>
      <c r="E16" s="1">
        <f>D17-D16</f>
        <v>5.7999999999999996E-2</v>
      </c>
      <c r="F16" s="21">
        <f>E17-E16</f>
        <v>-5.9399999999999953E-2</v>
      </c>
      <c r="G16" s="1"/>
      <c r="H16" s="1"/>
      <c r="I16" s="1"/>
      <c r="J16" s="1"/>
      <c r="K16" s="1"/>
      <c r="L16" s="6" t="s">
        <v>24</v>
      </c>
      <c r="M16" s="1">
        <f t="shared" si="2"/>
        <v>0.44999999999999996</v>
      </c>
    </row>
    <row r="17" spans="1:13">
      <c r="A17" s="5" t="s">
        <v>13</v>
      </c>
      <c r="B17" s="1">
        <f t="shared" si="3"/>
        <v>1.4</v>
      </c>
      <c r="C17" s="1">
        <v>0.28149999999999997</v>
      </c>
      <c r="D17" s="1">
        <f t="shared" si="0"/>
        <v>6.6199999999999981E-2</v>
      </c>
      <c r="E17" s="19">
        <f>D18-D17</f>
        <v>-1.3999999999999568E-3</v>
      </c>
      <c r="F17" s="1"/>
      <c r="G17" s="1"/>
      <c r="H17" s="1"/>
      <c r="I17" s="1"/>
      <c r="J17" s="1"/>
      <c r="K17" s="1"/>
      <c r="L17" s="6" t="s">
        <v>25</v>
      </c>
      <c r="M17" s="1">
        <f t="shared" si="2"/>
        <v>0.25</v>
      </c>
    </row>
    <row r="18" spans="1:13">
      <c r="A18" s="5" t="s">
        <v>14</v>
      </c>
      <c r="B18" s="1">
        <f t="shared" si="3"/>
        <v>1.5999999999999999</v>
      </c>
      <c r="C18" s="1">
        <v>0.3463</v>
      </c>
      <c r="D18" s="19">
        <f t="shared" si="0"/>
        <v>6.4800000000000024E-2</v>
      </c>
      <c r="E18" s="1"/>
      <c r="F18" s="1"/>
      <c r="G18" s="1"/>
      <c r="H18" s="1"/>
      <c r="I18" s="1"/>
      <c r="J18" s="1"/>
      <c r="K18" s="1"/>
      <c r="L18" s="6"/>
      <c r="M18" s="1"/>
    </row>
    <row r="19" spans="1:13">
      <c r="A19" s="32" t="s">
        <v>26</v>
      </c>
      <c r="B19" s="32"/>
      <c r="C19" s="32"/>
      <c r="D19" s="1">
        <f>M10</f>
        <v>1.65</v>
      </c>
      <c r="E19" s="1">
        <f>M10*M11</f>
        <v>2.3924999999999996</v>
      </c>
      <c r="F19" s="1">
        <f>M10*M11*M12</f>
        <v>2.9906249999999996</v>
      </c>
      <c r="G19" s="1">
        <f>M10*M11*M12*M13</f>
        <v>3.1401562499999991</v>
      </c>
      <c r="H19" s="1">
        <f>M10*M11*M12*M13*M14</f>
        <v>2.6691328124999987</v>
      </c>
      <c r="I19" s="1">
        <f>M10*M11*M12*M13*M14*M15</f>
        <v>1.734936328124999</v>
      </c>
      <c r="J19" s="1">
        <f>M10*M11*M12*M13*M14*M15*M16</f>
        <v>0.78072134765624945</v>
      </c>
      <c r="K19" s="1">
        <f>M10*M11*M12*M13*M14*M15*M16*M17</f>
        <v>0.19518033691406236</v>
      </c>
      <c r="L19" s="35" t="s">
        <v>32</v>
      </c>
      <c r="M19" s="36"/>
    </row>
    <row r="20" spans="1:13">
      <c r="A20" s="32" t="s">
        <v>27</v>
      </c>
      <c r="B20" s="32"/>
      <c r="C20" s="32"/>
      <c r="D20" s="1">
        <f t="shared" ref="D20:K20" si="4">D19*D11</f>
        <v>7.490999999999999E-2</v>
      </c>
      <c r="E20" s="1">
        <f t="shared" si="4"/>
        <v>-2.8470749999999982E-2</v>
      </c>
      <c r="F20" s="7">
        <f t="shared" si="4"/>
        <v>8.8223437499999946E-2</v>
      </c>
      <c r="G20" s="7">
        <f t="shared" si="4"/>
        <v>-0.19657378124999986</v>
      </c>
      <c r="H20" s="7">
        <f t="shared" si="4"/>
        <v>0.27865746562499982</v>
      </c>
      <c r="I20" s="7">
        <f t="shared" si="4"/>
        <v>-0.29268375855468748</v>
      </c>
      <c r="J20" s="7">
        <f t="shared" si="4"/>
        <v>0.27161295684960951</v>
      </c>
      <c r="K20" s="7">
        <f t="shared" si="4"/>
        <v>-0.17027532592382821</v>
      </c>
      <c r="L20" s="37"/>
      <c r="M20" s="38"/>
    </row>
    <row r="21" spans="1:13">
      <c r="A21" s="32" t="s">
        <v>28</v>
      </c>
      <c r="B21" s="32"/>
      <c r="C21" s="32"/>
      <c r="D21" s="1">
        <f>C7</f>
        <v>0.2</v>
      </c>
      <c r="E21" s="1">
        <f>C7*C7</f>
        <v>4.0000000000000008E-2</v>
      </c>
      <c r="F21" s="1">
        <f>C7*E21</f>
        <v>8.0000000000000019E-3</v>
      </c>
      <c r="G21" s="1">
        <f>C7*F21</f>
        <v>1.6000000000000005E-3</v>
      </c>
      <c r="H21" s="1">
        <f>C7*G21</f>
        <v>3.2000000000000013E-4</v>
      </c>
      <c r="I21" s="1">
        <f>$C$7*H21</f>
        <v>6.4000000000000024E-5</v>
      </c>
      <c r="J21" s="1">
        <f>C7*I21</f>
        <v>1.2800000000000006E-5</v>
      </c>
      <c r="K21" s="1">
        <f>C7*J21</f>
        <v>2.5600000000000013E-6</v>
      </c>
      <c r="L21" s="26" t="s">
        <v>31</v>
      </c>
      <c r="M21" s="27"/>
    </row>
    <row r="22" spans="1:13">
      <c r="A22" s="32" t="s">
        <v>29</v>
      </c>
      <c r="B22" s="32"/>
      <c r="C22" s="32"/>
      <c r="D22" s="1">
        <f>1</f>
        <v>1</v>
      </c>
      <c r="E22" s="1">
        <f>D22*2</f>
        <v>2</v>
      </c>
      <c r="F22" s="1">
        <f>E22*3</f>
        <v>6</v>
      </c>
      <c r="G22" s="1">
        <f>F22*4</f>
        <v>24</v>
      </c>
      <c r="H22" s="1">
        <f>G22*5</f>
        <v>120</v>
      </c>
      <c r="I22" s="1">
        <f>H22*6</f>
        <v>720</v>
      </c>
      <c r="J22" s="1">
        <f>I22*7</f>
        <v>5040</v>
      </c>
      <c r="K22" s="1">
        <f>J22*8</f>
        <v>40320</v>
      </c>
      <c r="L22" s="28"/>
      <c r="M22" s="29"/>
    </row>
    <row r="23" spans="1:13">
      <c r="A23" s="33" t="s">
        <v>30</v>
      </c>
      <c r="B23" s="34"/>
      <c r="C23" s="9">
        <f>C10</f>
        <v>1.2699999999999999E-2</v>
      </c>
      <c r="D23" s="7">
        <f>D20/(D21*D22)</f>
        <v>0.37454999999999994</v>
      </c>
      <c r="E23" s="7">
        <f>E20/(E21*E22)</f>
        <v>-0.3558843749999997</v>
      </c>
      <c r="F23" s="7">
        <f t="shared" ref="F23:I23" si="5">F20/(F21*F22)</f>
        <v>1.8379882812499984</v>
      </c>
      <c r="G23" s="7">
        <f t="shared" si="5"/>
        <v>-5.1191088867187453</v>
      </c>
      <c r="H23" s="7">
        <f t="shared" si="5"/>
        <v>7.2567048339843669</v>
      </c>
      <c r="I23" s="7">
        <f t="shared" si="5"/>
        <v>-6.3516440658569309</v>
      </c>
      <c r="J23" s="7">
        <f>J20/(J21*J22)</f>
        <v>4.2102702884674077</v>
      </c>
      <c r="K23" s="7">
        <f t="shared" ref="K23" si="6">K20/(K21*K22)</f>
        <v>-1.6496477973461152</v>
      </c>
      <c r="L23" s="30">
        <f>SUM(C23:K23)</f>
        <v>0.21592827877998211</v>
      </c>
      <c r="M23" s="31"/>
    </row>
    <row r="27" spans="1:13" ht="14.4" customHeight="1">
      <c r="A27" s="45"/>
      <c r="B27" s="45"/>
      <c r="C27" s="45"/>
      <c r="D27" s="45"/>
      <c r="E27" s="45"/>
      <c r="F27" s="45"/>
      <c r="G27" s="45"/>
      <c r="H27" s="45"/>
      <c r="I27" s="45"/>
      <c r="J27" s="10"/>
    </row>
    <row r="28" spans="1:13" ht="14.4" customHeight="1">
      <c r="A28" s="45"/>
      <c r="B28" s="45"/>
      <c r="C28" s="45"/>
      <c r="D28" s="45"/>
      <c r="E28" s="45"/>
      <c r="F28" s="45"/>
      <c r="G28" s="45"/>
      <c r="H28" s="45"/>
      <c r="I28" s="45"/>
      <c r="J28" s="10"/>
    </row>
    <row r="29" spans="1:13">
      <c r="A29" s="10"/>
      <c r="B29" s="10"/>
      <c r="C29" s="10"/>
      <c r="D29" s="10"/>
      <c r="E29" s="10"/>
      <c r="F29" s="10"/>
      <c r="G29" s="10"/>
      <c r="H29" s="10"/>
      <c r="I29" s="10"/>
      <c r="J29" s="10"/>
    </row>
    <row r="30" spans="1:13">
      <c r="A30" s="39"/>
      <c r="B30" s="10"/>
      <c r="C30" s="10"/>
      <c r="D30" s="10"/>
      <c r="E30" s="10"/>
      <c r="F30" s="10"/>
      <c r="G30" s="10"/>
      <c r="H30" s="10"/>
      <c r="I30" s="10"/>
      <c r="J30" s="10"/>
    </row>
    <row r="31" spans="1:1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>
      <c r="A32" s="10"/>
      <c r="B32" s="10"/>
      <c r="C32" s="10"/>
      <c r="D32" s="11"/>
      <c r="E32" s="12"/>
      <c r="F32" s="13"/>
      <c r="G32" s="13"/>
      <c r="H32" s="13"/>
      <c r="I32" s="14"/>
      <c r="J32" s="14"/>
      <c r="K32" s="14"/>
      <c r="L32" s="14"/>
      <c r="M32" s="14"/>
    </row>
    <row r="33" spans="1:13" ht="15.6">
      <c r="A33" s="10"/>
      <c r="B33" s="40"/>
      <c r="C33" s="41"/>
      <c r="D33" s="41"/>
      <c r="E33" s="41"/>
      <c r="F33" s="41"/>
      <c r="G33" s="41"/>
      <c r="H33" s="41"/>
      <c r="I33" s="41"/>
      <c r="J33" s="41"/>
      <c r="K33" s="10"/>
      <c r="L33" s="10"/>
      <c r="M33" s="10"/>
    </row>
    <row r="34" spans="1:13" ht="15.6">
      <c r="A34" s="42"/>
      <c r="B34" s="10"/>
      <c r="C34" s="10"/>
      <c r="D34" s="10"/>
      <c r="E34" s="10"/>
      <c r="F34" s="43"/>
      <c r="G34" s="10"/>
      <c r="H34" s="10"/>
      <c r="I34" s="10"/>
      <c r="J34" s="10"/>
      <c r="K34" s="10"/>
      <c r="L34" s="10"/>
      <c r="M34" s="10"/>
    </row>
    <row r="35" spans="1:13">
      <c r="A35" s="10"/>
      <c r="B35" s="10"/>
      <c r="C35" s="10"/>
      <c r="D35" s="10"/>
      <c r="E35" s="10"/>
      <c r="F35" s="10"/>
      <c r="G35" s="10"/>
      <c r="H35" s="10"/>
      <c r="I35" s="10"/>
      <c r="J35" s="10"/>
    </row>
    <row r="36" spans="1:13">
      <c r="A36" s="10"/>
      <c r="B36" s="10"/>
      <c r="C36" s="10"/>
      <c r="D36" s="10"/>
      <c r="E36" s="10"/>
      <c r="F36" s="10"/>
      <c r="G36" s="10"/>
      <c r="H36" s="10"/>
      <c r="I36" s="10"/>
      <c r="J36" s="10"/>
    </row>
    <row r="37" spans="1:13">
      <c r="A37" s="10"/>
      <c r="B37" s="44"/>
      <c r="C37" s="44"/>
      <c r="D37" s="10"/>
      <c r="E37" s="10"/>
      <c r="F37" s="10"/>
      <c r="G37" s="10"/>
      <c r="H37" s="10"/>
      <c r="I37" s="10"/>
      <c r="J37" s="10"/>
    </row>
    <row r="39" spans="1:13" ht="14.4" customHeight="1">
      <c r="A39" s="23" t="s">
        <v>46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</row>
    <row r="40" spans="1:13" ht="14.4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spans="1:13">
      <c r="B41" s="18"/>
      <c r="C41" s="10"/>
      <c r="D41" s="10"/>
      <c r="E41" s="10"/>
      <c r="F41" s="10"/>
      <c r="G41" s="10"/>
      <c r="H41" s="10"/>
      <c r="I41" s="10"/>
      <c r="J41" s="10"/>
    </row>
    <row r="42" spans="1:13">
      <c r="A42" s="15" t="s">
        <v>42</v>
      </c>
      <c r="B42" s="1">
        <f>(G7-B18)/C7</f>
        <v>0.25000000000000022</v>
      </c>
      <c r="C42" s="10"/>
      <c r="D42" s="10"/>
      <c r="E42" s="10"/>
      <c r="F42" s="10"/>
      <c r="G42" s="10"/>
      <c r="H42" s="10"/>
      <c r="I42" s="10"/>
      <c r="J42" s="10"/>
    </row>
    <row r="44" spans="1:13" ht="18.600000000000001">
      <c r="B44" s="5" t="s">
        <v>48</v>
      </c>
      <c r="C44" s="16" t="s">
        <v>33</v>
      </c>
      <c r="D44" s="4" t="s">
        <v>34</v>
      </c>
      <c r="E44" s="4" t="s">
        <v>35</v>
      </c>
      <c r="F44" s="4" t="s">
        <v>36</v>
      </c>
      <c r="G44" s="4" t="s">
        <v>37</v>
      </c>
      <c r="H44" s="4" t="s">
        <v>38</v>
      </c>
      <c r="I44" s="4" t="s">
        <v>39</v>
      </c>
      <c r="J44" s="4" t="s">
        <v>40</v>
      </c>
    </row>
    <row r="45" spans="1:13" ht="18.600000000000001">
      <c r="A45" s="17" t="s">
        <v>43</v>
      </c>
      <c r="B45" s="1">
        <f>C18</f>
        <v>0.3463</v>
      </c>
      <c r="C45" s="1">
        <f>D18</f>
        <v>6.4800000000000024E-2</v>
      </c>
      <c r="D45" s="1">
        <f>E17</f>
        <v>-1.3999999999999568E-3</v>
      </c>
      <c r="E45" s="1">
        <f>F16</f>
        <v>-5.9399999999999953E-2</v>
      </c>
      <c r="F45" s="1">
        <f>G15</f>
        <v>-0.13799999999999998</v>
      </c>
      <c r="G45" s="1">
        <f>H14</f>
        <v>-0.23040000000000008</v>
      </c>
      <c r="H45" s="1">
        <f>I13</f>
        <v>-0.34530000000000027</v>
      </c>
      <c r="I45" s="1">
        <f>J12</f>
        <v>-0.52450000000000063</v>
      </c>
      <c r="J45" s="1">
        <f>K11</f>
        <v>-0.87240000000000106</v>
      </c>
    </row>
    <row r="46" spans="1:13">
      <c r="A46" s="1" t="s">
        <v>45</v>
      </c>
      <c r="B46" s="1"/>
      <c r="C46" s="1">
        <f>$B$42</f>
        <v>0.25000000000000022</v>
      </c>
      <c r="D46" s="1">
        <f>C46/($B$42+1)</f>
        <v>0.20000000000000015</v>
      </c>
      <c r="E46" s="1">
        <f>D46/($B$42+2)</f>
        <v>8.8888888888888962E-2</v>
      </c>
      <c r="F46" s="1">
        <f>E46/($B$42+3)</f>
        <v>2.7350427350427371E-2</v>
      </c>
      <c r="G46" s="1">
        <f>F46/($B$42+4)</f>
        <v>6.4353946706887932E-3</v>
      </c>
      <c r="H46" s="1">
        <f>G46/($B$42+5)</f>
        <v>1.2257894610835797E-3</v>
      </c>
      <c r="I46" s="1">
        <f>H46/($B$42+6)</f>
        <v>1.9612631377337273E-4</v>
      </c>
      <c r="J46" s="1">
        <f>I46/($B$42+7)</f>
        <v>2.7051905348051413E-5</v>
      </c>
    </row>
    <row r="47" spans="1:13">
      <c r="A47" s="1" t="s">
        <v>29</v>
      </c>
      <c r="B47" s="1"/>
      <c r="C47" s="1">
        <v>1</v>
      </c>
      <c r="D47" s="1">
        <v>2</v>
      </c>
      <c r="E47" s="1">
        <v>6</v>
      </c>
      <c r="F47" s="1">
        <f>E47*4</f>
        <v>24</v>
      </c>
      <c r="G47" s="1">
        <f>F47*5</f>
        <v>120</v>
      </c>
      <c r="H47" s="1">
        <f>G47*6</f>
        <v>720</v>
      </c>
      <c r="I47" s="1">
        <f>H47*7</f>
        <v>5040</v>
      </c>
      <c r="J47" s="1">
        <f>I47*8</f>
        <v>40320</v>
      </c>
    </row>
    <row r="48" spans="1:13">
      <c r="B48" s="20" t="s">
        <v>47</v>
      </c>
      <c r="C48" s="19">
        <f>B45+C46/C47*C45+D46/D47*D45+E46/E47*E45+F46/F47*F45+G46/G47*G45+H46/H47*H45+I46/I47*I45+J46/J47*J45</f>
        <v>0.36130977022108474</v>
      </c>
    </row>
  </sheetData>
  <mergeCells count="13">
    <mergeCell ref="A7:B7"/>
    <mergeCell ref="E7:F7"/>
    <mergeCell ref="D9:K9"/>
    <mergeCell ref="A21:C21"/>
    <mergeCell ref="A22:C22"/>
    <mergeCell ref="A23:B23"/>
    <mergeCell ref="A39:K40"/>
    <mergeCell ref="L9:M9"/>
    <mergeCell ref="A19:C19"/>
    <mergeCell ref="L19:M20"/>
    <mergeCell ref="A20:C20"/>
    <mergeCell ref="L21:M22"/>
    <mergeCell ref="L23:M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2021-03-16T14:33:52Z</dcterms:created>
  <dcterms:modified xsi:type="dcterms:W3CDTF">2021-03-29T15:03:10Z</dcterms:modified>
</cp:coreProperties>
</file>